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hr7o\Documents\Portable Git\ccp\"/>
    </mc:Choice>
  </mc:AlternateContent>
  <bookViews>
    <workbookView xWindow="0" yWindow="0" windowWidth="28800" windowHeight="12885" activeTab="1"/>
  </bookViews>
  <sheets>
    <sheet name="DataSheet" sheetId="1" r:id="rId1"/>
    <sheet name="Test Procedure Data" sheetId="2" r:id="rId2"/>
    <sheet name="Actual Test Data" sheetId="3" r:id="rId3"/>
    <sheet name="GRAF" sheetId="4" state="hidden" r:id="rId4"/>
  </sheets>
  <externalReferences>
    <externalReference r:id="rId5"/>
  </externalReferences>
  <definedNames>
    <definedName name="GASESREFPROP">[1]LISTAS!$G$2:$G$195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4" l="1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B21" i="4"/>
  <c r="C21" i="4" s="1"/>
  <c r="B20" i="4"/>
  <c r="D20" i="4" s="1"/>
  <c r="B19" i="4"/>
  <c r="C19" i="4" s="1"/>
  <c r="C18" i="4"/>
  <c r="B18" i="4"/>
  <c r="D18" i="4" s="1"/>
  <c r="B17" i="4"/>
  <c r="C17" i="4" s="1"/>
  <c r="B16" i="4"/>
  <c r="D16" i="4" s="1"/>
  <c r="B15" i="4"/>
  <c r="C15" i="4" s="1"/>
  <c r="I14" i="4"/>
  <c r="H14" i="4"/>
  <c r="B14" i="4"/>
  <c r="D14" i="4" s="1"/>
  <c r="I13" i="4"/>
  <c r="H13" i="4"/>
  <c r="B13" i="4"/>
  <c r="C13" i="4" s="1"/>
  <c r="I12" i="4"/>
  <c r="H12" i="4"/>
  <c r="B12" i="4"/>
  <c r="D12" i="4" s="1"/>
  <c r="I11" i="4"/>
  <c r="H11" i="4"/>
  <c r="B11" i="4"/>
  <c r="C11" i="4" s="1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D11" i="4" l="1"/>
  <c r="C12" i="4"/>
  <c r="C14" i="4"/>
  <c r="D15" i="4"/>
  <c r="D19" i="4"/>
  <c r="C16" i="4"/>
  <c r="C20" i="4"/>
  <c r="D13" i="4"/>
  <c r="D17" i="4"/>
  <c r="D21" i="4"/>
  <c r="K89" i="1" l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N91" i="1"/>
  <c r="K91" i="1"/>
  <c r="N90" i="1"/>
  <c r="K90" i="1"/>
  <c r="N89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T3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</calcChain>
</file>

<file path=xl/comments1.xml><?xml version="1.0" encoding="utf-8"?>
<comments xmlns="http://schemas.openxmlformats.org/spreadsheetml/2006/main">
  <authors>
    <author>Richard A. Lewis</author>
  </authors>
  <commentList>
    <comment ref="Z123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  <comment ref="Z131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</commentList>
</comments>
</file>

<file path=xl/sharedStrings.xml><?xml version="1.0" encoding="utf-8"?>
<sst xmlns="http://schemas.openxmlformats.org/spreadsheetml/2006/main" count="505" uniqueCount="348">
  <si>
    <t xml:space="preserve">  JOB NO.</t>
  </si>
  <si>
    <t xml:space="preserve"> </t>
  </si>
  <si>
    <t>ITEM NO.</t>
  </si>
  <si>
    <t xml:space="preserve">  PURCHASE ORDER NO.</t>
  </si>
  <si>
    <t xml:space="preserve">  INQUIRY NO.</t>
  </si>
  <si>
    <t>CENTRIFUGAL AND AXIAL COMPRESSOR</t>
  </si>
  <si>
    <t xml:space="preserve">  REVISION NO.</t>
  </si>
  <si>
    <t>DATE</t>
  </si>
  <si>
    <t>DATA SHEET (API 617-7TH Chapter 2)</t>
  </si>
  <si>
    <t xml:space="preserve">  PAGE</t>
  </si>
  <si>
    <t>1b</t>
  </si>
  <si>
    <t>OF</t>
  </si>
  <si>
    <t>BY</t>
  </si>
  <si>
    <t>APPLICABLE TO:</t>
  </si>
  <si>
    <t>PROPOSAL</t>
  </si>
  <si>
    <t>PURCHASE</t>
  </si>
  <si>
    <t>AS BUILT</t>
  </si>
  <si>
    <t>FOR</t>
  </si>
  <si>
    <t>UNIT</t>
  </si>
  <si>
    <t>SITE</t>
  </si>
  <si>
    <t>SERIAL NO.</t>
  </si>
  <si>
    <t>SERVICE</t>
  </si>
  <si>
    <t>NO. REQUIRED</t>
  </si>
  <si>
    <t>MANUFACTURER</t>
  </si>
  <si>
    <t>DRIVER TYPE (1-3.1.1)</t>
  </si>
  <si>
    <t>MODEL</t>
  </si>
  <si>
    <t>DRIVER ITEM NO.</t>
  </si>
  <si>
    <t>INFORMATION TO BE COMPLETED:</t>
  </si>
  <si>
    <t>BY PURCHASER</t>
  </si>
  <si>
    <t>BY MANUFACTURER</t>
  </si>
  <si>
    <t>MUTUAL AGREEMENT (PRIOR TO PURCHASE)</t>
  </si>
  <si>
    <t>OPERATING CONDITIONS (INTERMEDIATE CONNECTIONS)</t>
  </si>
  <si>
    <t>(ALL DATA ON PER UNIT BASIS)</t>
  </si>
  <si>
    <t>NORMAL (1-2.1.1.2)</t>
  </si>
  <si>
    <t>OTHER CONDITIONS (1-2.1.1.1)</t>
  </si>
  <si>
    <t>Section 1</t>
  </si>
  <si>
    <t>Section 2</t>
  </si>
  <si>
    <t>GAS HANDLED (ALSO SEE PAGE</t>
  </si>
  <si>
    <t>)</t>
  </si>
  <si>
    <t>GAS PROPERTIES (1-2.1.1.4)</t>
  </si>
  <si>
    <t>WEIGHT FLOW, kg/h (WET)  (DRY)</t>
  </si>
  <si>
    <t>INLET CONDITIONS</t>
  </si>
  <si>
    <t>PRESSURE (BARa)</t>
  </si>
  <si>
    <t>TEMPERATURE (°C)</t>
  </si>
  <si>
    <t>RELATIVE HUMIDITY %</t>
  </si>
  <si>
    <t>MOLECULAR WEIGHT</t>
  </si>
  <si>
    <t>DISCHARGE CONDITIONS</t>
  </si>
  <si>
    <t>GAS kW REQUIRED</t>
  </si>
  <si>
    <t>TRAIN BRAKE kW REQUIRED</t>
  </si>
  <si>
    <t>BRAKE kW REQUIRED AT DRIVER INCL. EXT. LOSSES (GEAR, ETC.)</t>
  </si>
  <si>
    <t>SPEED (RPM)</t>
  </si>
  <si>
    <t>TURNDOWN (%)</t>
  </si>
  <si>
    <t>POLYTROPIC HEAD (J / kg)</t>
  </si>
  <si>
    <t>POLYTROPIC EFFICIENCY (%)</t>
  </si>
  <si>
    <t>CERTIFIED POINT</t>
  </si>
  <si>
    <t>EXPECTED OPERATION AT EACH CONDITION (%)</t>
  </si>
  <si>
    <t>PERFORMANCE CURVE NUMBER</t>
  </si>
  <si>
    <t>PROCESS CONTROL (1-3.4.2.1)</t>
  </si>
  <si>
    <t>METHOD</t>
  </si>
  <si>
    <t>SUCTION THROTTLING</t>
  </si>
  <si>
    <t>VARIABLE INLET</t>
  </si>
  <si>
    <t>SPEED VARIATION</t>
  </si>
  <si>
    <t>DISCHARGE</t>
  </si>
  <si>
    <t>COOLED BYPASS</t>
  </si>
  <si>
    <t>FROM</t>
  </si>
  <si>
    <t>BAR (kPa abs)</t>
  </si>
  <si>
    <t>GUIDE VANES</t>
  </si>
  <si>
    <t>%</t>
  </si>
  <si>
    <t>BLOWOFF</t>
  </si>
  <si>
    <t>TO</t>
  </si>
  <si>
    <t>(2-2.4.1)</t>
  </si>
  <si>
    <t>SIGNAL</t>
  </si>
  <si>
    <t>SOURCE (1-3.4.2.1)</t>
  </si>
  <si>
    <t>TYPE</t>
  </si>
  <si>
    <t>ELECTRONIC</t>
  </si>
  <si>
    <t>PNEUMATIC</t>
  </si>
  <si>
    <t>OTHER</t>
  </si>
  <si>
    <t>RANGE</t>
  </si>
  <si>
    <t>mA</t>
  </si>
  <si>
    <t>ANTI-SURGE SYSTEM (1-3.4.2.2)</t>
  </si>
  <si>
    <t>REMARKS:</t>
  </si>
  <si>
    <t>03/03      SHT 1 OF 7    API617.XLS    REV 0</t>
  </si>
  <si>
    <t xml:space="preserve">                                                                                                                                      </t>
  </si>
  <si>
    <t>JOB NO.</t>
  </si>
  <si>
    <t/>
  </si>
  <si>
    <t>REVISION NO.</t>
  </si>
  <si>
    <t>PAGE</t>
  </si>
  <si>
    <t>OPERATING CONDITIONS (Continued)  (1-2.1.1.1)  (1-3.1.2)  (1-3.1.3)</t>
  </si>
  <si>
    <t>GAS ANALYSIS:</t>
  </si>
  <si>
    <t xml:space="preserve">  NORMAL</t>
  </si>
  <si>
    <t>OTHER CONDITIONS</t>
  </si>
  <si>
    <t xml:space="preserve">MOL % </t>
  </si>
  <si>
    <t>A</t>
  </si>
  <si>
    <t>B</t>
  </si>
  <si>
    <t>C</t>
  </si>
  <si>
    <t>D</t>
  </si>
  <si>
    <t xml:space="preserve">REMARKS:    </t>
  </si>
  <si>
    <t>MW</t>
  </si>
  <si>
    <t>ETHANE</t>
  </si>
  <si>
    <t>PROPANE</t>
  </si>
  <si>
    <t>BUTANE</t>
  </si>
  <si>
    <t>ISOBUTANE</t>
  </si>
  <si>
    <t>PENTANE</t>
  </si>
  <si>
    <t>ISOPENTANE</t>
  </si>
  <si>
    <t>(1-2.2.1.6)</t>
  </si>
  <si>
    <t>HEXANE</t>
  </si>
  <si>
    <t>(1-2.2.1.9)</t>
  </si>
  <si>
    <t>OCTANE</t>
  </si>
  <si>
    <t>NONANE</t>
  </si>
  <si>
    <t>DECANE</t>
  </si>
  <si>
    <t>water</t>
  </si>
  <si>
    <t>DODECANE</t>
  </si>
  <si>
    <t>NITROGEN</t>
  </si>
  <si>
    <t>HYDROGEN SULFIDE</t>
  </si>
  <si>
    <t>(1-2.2.1.3)</t>
  </si>
  <si>
    <t>TOTAL</t>
  </si>
  <si>
    <t>AVG. MOL. WT.</t>
  </si>
  <si>
    <t>LOCATION:</t>
  </si>
  <si>
    <t>(1-2.1.8)</t>
  </si>
  <si>
    <t>NOISE SPECIFICATIONS: (1-2.1.9)</t>
  </si>
  <si>
    <t>INDOOR</t>
  </si>
  <si>
    <t>OUTDOOR</t>
  </si>
  <si>
    <t>GRADE</t>
  </si>
  <si>
    <t>APPLICABLE TO MACHINE:</t>
  </si>
  <si>
    <t>HEATED</t>
  </si>
  <si>
    <t>UNDER ROOF</t>
  </si>
  <si>
    <t>MEZZANINE</t>
  </si>
  <si>
    <t>SEE SPECIFICATION</t>
  </si>
  <si>
    <t>UNHEATED</t>
  </si>
  <si>
    <t>PARTIAL SIDES</t>
  </si>
  <si>
    <t>APPLICABLE TO NEIGHBORHOOD:</t>
  </si>
  <si>
    <t>ELEC. AREA CLASSIFICATION (1-2.1.14)</t>
  </si>
  <si>
    <t>CL</t>
  </si>
  <si>
    <t>GR</t>
  </si>
  <si>
    <t>DIV</t>
  </si>
  <si>
    <t xml:space="preserve">SEE SPECIFICATION </t>
  </si>
  <si>
    <t>SITE DATA (1-2.1.8)</t>
  </si>
  <si>
    <t>ACOUSTIC HOUSING:</t>
  </si>
  <si>
    <t>YES</t>
  </si>
  <si>
    <t>NO</t>
  </si>
  <si>
    <t>ELEVATION</t>
  </si>
  <si>
    <t>m</t>
  </si>
  <si>
    <t>BAROMETER</t>
  </si>
  <si>
    <t>BAR</t>
  </si>
  <si>
    <t>APPLICABLE SPECIFICATIONS:</t>
  </si>
  <si>
    <t>RANGE OF AMBIENT TEMPS:</t>
  </si>
  <si>
    <t>API 617, 7TH CHAPTER 1&amp;2</t>
  </si>
  <si>
    <t>DRY BULB</t>
  </si>
  <si>
    <t>WET BULB</t>
  </si>
  <si>
    <t>VENDOR HAVING UNIT RESPONSIBILITY (1-1.5.52) (1-1.8) (1-2.1.3)</t>
  </si>
  <si>
    <t>NORMAL</t>
  </si>
  <si>
    <t>°C</t>
  </si>
  <si>
    <t>MAXIMUM</t>
  </si>
  <si>
    <t>GOVERNING SPECIFICATION (IF DIFFERENT)</t>
  </si>
  <si>
    <t>MINIMUM</t>
  </si>
  <si>
    <t>UNUSUAL CONDITIONS:</t>
  </si>
  <si>
    <t>DUST</t>
  </si>
  <si>
    <t>FUMES</t>
  </si>
  <si>
    <t>PAINTING:</t>
  </si>
  <si>
    <t>MANUFACTURER'S STD.</t>
  </si>
  <si>
    <t>OTHER (1-2.1.8)</t>
  </si>
  <si>
    <t>COPPER AND COPPER ALLOYS PROHIBITED (1-2.2.1.14)</t>
  </si>
  <si>
    <t>SHIPMENT: (1-4.4)</t>
  </si>
  <si>
    <t>COATING: (1-2.2.1.16)</t>
  </si>
  <si>
    <t>DOMESTIC</t>
  </si>
  <si>
    <t>EXPORT</t>
  </si>
  <si>
    <t>EXPORT BOXING REQ'D.</t>
  </si>
  <si>
    <t>ROTATING COMPONENTS</t>
  </si>
  <si>
    <t>OUTDOOR STORAGE MORE THAN 6 MONTHS (1-4.4.1)</t>
  </si>
  <si>
    <t>MO</t>
  </si>
  <si>
    <t>STATIONARY COMPONENTS</t>
  </si>
  <si>
    <t>SPARE ROTOR ASSEMBLY PACKAGE (1-4.4.3.10)</t>
  </si>
  <si>
    <t>HORIZONTAL STORAGE</t>
  </si>
  <si>
    <t>VERTICAL STORAGE</t>
  </si>
  <si>
    <t>03/03       SHT 2 OF 7      API617.XLS      REV 0</t>
  </si>
  <si>
    <t>CONSTRUCTION FEATURES</t>
  </si>
  <si>
    <t>SPEEDS:</t>
  </si>
  <si>
    <t>DIAPHRAGMS:</t>
  </si>
  <si>
    <t>MAX. CONT.</t>
  </si>
  <si>
    <t>RPM</t>
  </si>
  <si>
    <t>TRIP</t>
  </si>
  <si>
    <t>MATERIAL</t>
  </si>
  <si>
    <t>MAX. TIP SPEEDS:</t>
  </si>
  <si>
    <t>m/sec @ 100% SPEED</t>
  </si>
  <si>
    <t>AXIALLY SPLIT</t>
  </si>
  <si>
    <t>NO (2-2.4.8)</t>
  </si>
  <si>
    <t>m/sec @ MAX. CONT. SPEED</t>
  </si>
  <si>
    <t>LATERAL CRITICAL SPEEDS (DAMPED)</t>
  </si>
  <si>
    <t>INTERMEDIATE MAIN PROCESS CONNECTIONS (2-2.4.5)</t>
  </si>
  <si>
    <t>FIRST CRITICAL</t>
  </si>
  <si>
    <t>MODE</t>
  </si>
  <si>
    <t>DISCH. PRESSURE (BARG)(kPaG):</t>
  </si>
  <si>
    <t>MAX</t>
  </si>
  <si>
    <t>MIN</t>
  </si>
  <si>
    <t>SECOND CRITICAL</t>
  </si>
  <si>
    <t>INLET PRESSURE (BARG)(kPaG):</t>
  </si>
  <si>
    <t>THIRD CRITICAL</t>
  </si>
  <si>
    <t>FOURTH CRITICAL</t>
  </si>
  <si>
    <t>IMPELLERS:</t>
  </si>
  <si>
    <t>LATERAL ANALYSIS ADDITIONAL REQUIREMENTS (1-2.6.2.14)</t>
  </si>
  <si>
    <t>NO.</t>
  </si>
  <si>
    <t>DIAMETERS (mm)</t>
  </si>
  <si>
    <t>1 Seção &gt;</t>
  </si>
  <si>
    <t>1st impeller width (mm) ---------&gt;</t>
  </si>
  <si>
    <t>&gt;&gt;&gt; 1 Seção</t>
  </si>
  <si>
    <t>TRAIN LATERAL ANALYSIS REQUIRED (1-2.6.2.6)</t>
  </si>
  <si>
    <t>2 Seção &gt;</t>
  </si>
  <si>
    <t>&gt;&gt;&gt; 2 Seção</t>
  </si>
  <si>
    <t>TRAIN TORSIONAL ANALYSIS REQUIRED (1-2.6.7.1)</t>
  </si>
  <si>
    <t>TYPE (OPEN, ENCLOSED, ETC.)</t>
  </si>
  <si>
    <t>TORSIONAL CRITICAL SPEEDS:</t>
  </si>
  <si>
    <t>TYPE FABRICATION</t>
  </si>
  <si>
    <t>MIN. YIELD STRENGTH (MPa)</t>
  </si>
  <si>
    <t>HARDNESS: (BNH)(Rc)</t>
  </si>
  <si>
    <t>SMALLEST TIP INTERNAL WIDTH (mm)</t>
  </si>
  <si>
    <t>LIST OF TRAIN UNDESIRABLE SPEEDS (1-2.6.1.4)</t>
  </si>
  <si>
    <t>MAX. MACH. NO. @ IMPELLER EYE</t>
  </si>
  <si>
    <t>VIBRATION:</t>
  </si>
  <si>
    <t>MAX. IMPELLER HEAD @ 100% SPD (N-m/kg)</t>
  </si>
  <si>
    <t>ALLOWABLE TEST LEVEL</t>
  </si>
  <si>
    <t>SHAFT:</t>
  </si>
  <si>
    <t>(PEAK TO PEAK)</t>
  </si>
  <si>
    <t>ONE PIECE</t>
  </si>
  <si>
    <t>BUILT UP</t>
  </si>
  <si>
    <t>NAMEPLATE (2-2.11.2)</t>
  </si>
  <si>
    <t>US CUSTOMARY</t>
  </si>
  <si>
    <t>METRIC</t>
  </si>
  <si>
    <t>DIA @ IMPELLERS (mm)</t>
  </si>
  <si>
    <t>DIA @ COUPLING (mm)</t>
  </si>
  <si>
    <t>ROTATION, VIEWED FROM DRIVEN END</t>
  </si>
  <si>
    <t>CW</t>
  </si>
  <si>
    <t>CCW</t>
  </si>
  <si>
    <t>SHAFT END:</t>
  </si>
  <si>
    <t>TAPERED</t>
  </si>
  <si>
    <t>CYLINDRICAL</t>
  </si>
  <si>
    <t>MATERIALS INSPECTION REQUIREMENTS (1-4.2.2.1)</t>
  </si>
  <si>
    <t>SPLINED</t>
  </si>
  <si>
    <t>INTEGRAL FLANGE</t>
  </si>
  <si>
    <t>RADIOGRAPHY REQUIRED FOR</t>
  </si>
  <si>
    <t>ULTRASONIC REQUIRED FOR</t>
  </si>
  <si>
    <t>SHAFT HARDNESS (BNH)(Rc)</t>
  </si>
  <si>
    <t>MAGNETIC PARTICLE REQUIRED FOR</t>
  </si>
  <si>
    <t>MAX TORQUE CAPABILITY (N-m)</t>
  </si>
  <si>
    <t>LIQUID PENETRANT REQUIRED FOR</t>
  </si>
  <si>
    <t>BALANCE PISTON:</t>
  </si>
  <si>
    <t>LOW TEMPERATURE (1-2.2.1.15.3)</t>
  </si>
  <si>
    <t>AREA</t>
  </si>
  <si>
    <t>(mm² )</t>
  </si>
  <si>
    <t>MIN.DESIGN METAL TEMPERATURE (°C)</t>
  </si>
  <si>
    <t>FIXATION METHOD</t>
  </si>
  <si>
    <t>AT CONCURRANT PRESSURE (BARG)(kPaG)</t>
  </si>
  <si>
    <t>NORMAL CLEARANCE (mm)</t>
  </si>
  <si>
    <t>OTHER TRAIN COMPONENTS (1-2.2.1.15.2)</t>
  </si>
  <si>
    <t>FLOW WITH NORMAL CLEARANCE (kg/h)</t>
  </si>
  <si>
    <t>CASING:</t>
  </si>
  <si>
    <t>FLOW WITH 2x NORMAL CLEARANCE (kg/h)</t>
  </si>
  <si>
    <t>PRESS. CONN. BAL LINE DOWNSTREAM (2-2.5.4.3)</t>
  </si>
  <si>
    <t>CASING SPLIT</t>
  </si>
  <si>
    <t>SHAFT SLEEVES:</t>
  </si>
  <si>
    <t>AT INTERSTG. CLOSE</t>
  </si>
  <si>
    <t>MATL</t>
  </si>
  <si>
    <t>THICKNESS (mm)</t>
  </si>
  <si>
    <t>CORR. ALLOW. (mm)</t>
  </si>
  <si>
    <t>CLEARANCE POINTS</t>
  </si>
  <si>
    <t>MAX. ALLOWABLE PRESS</t>
  </si>
  <si>
    <t>BARG (kPaG)</t>
  </si>
  <si>
    <t>AT SHAFT SEALS</t>
  </si>
  <si>
    <t>TEST PRESS (BARG)(kPaG):</t>
  </si>
  <si>
    <t>HYDRO</t>
  </si>
  <si>
    <t>ACCESSIBLE (2-2.8.3)</t>
  </si>
  <si>
    <t>MAX. ALLOWABLE TEMPERATURE (°C)</t>
  </si>
  <si>
    <t>ROTOR</t>
  </si>
  <si>
    <t>MAX OPER. TEMP.</t>
  </si>
  <si>
    <t>MIN. OPER. TEMP.</t>
  </si>
  <si>
    <t>DISASSEMBLY AND REASSEMBLY (1-2.6.8.2.1.1)</t>
  </si>
  <si>
    <t>AT SPEED BALANCING (1-2.6.8.3)</t>
  </si>
  <si>
    <t>SYSTEM RELIEF VALVE SET PT.  (2-2.3.1.1)</t>
  </si>
  <si>
    <t>SEQUENTIAL LOW SPEED BAL. PREC. AT SPEED BAL. (1-2.6.8.6)</t>
  </si>
  <si>
    <t>Q.C. OF INACCESSIBLE WELDS (1-2.3.1.11.2)</t>
  </si>
  <si>
    <t>RESIDUAL BALANCE CHECK (1-2.6.8.7)</t>
  </si>
  <si>
    <t>LABYRINTHS:</t>
  </si>
  <si>
    <t>INTERSTAGE</t>
  </si>
  <si>
    <t>NO. VANES GUIDE VANE</t>
  </si>
  <si>
    <t>IGV EXTERNAL PURGE (2-2.4.2)</t>
  </si>
  <si>
    <t>BALANCE PISTON</t>
  </si>
  <si>
    <t>VANE CONTROL SYSTEM (2-2.4.3)</t>
  </si>
  <si>
    <t>03/03         SHT 3 OF 7      API617.XLS      REV 0</t>
  </si>
  <si>
    <r>
      <t>SI UNITS</t>
    </r>
    <r>
      <rPr>
        <sz val="10"/>
        <color rgb="FF000000"/>
        <rFont val="Arial"/>
        <family val="2"/>
      </rPr>
      <t xml:space="preserve"> (1-1.6.5)</t>
    </r>
  </si>
  <si>
    <r>
      <t>MMm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/day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(1.03 BAR  &amp; 0°C DRY)</t>
    </r>
  </si>
  <si>
    <r>
      <t>Cp/Cv ( K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</si>
  <si>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 ) (NOTE 1)</t>
    </r>
  </si>
  <si>
    <r>
      <t>INLET VOLUME,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(WET / DRY)</t>
    </r>
  </si>
  <si>
    <r>
      <t>Cp/Cv (K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</si>
  <si>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</si>
  <si>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NOTE 1:</t>
    </r>
    <r>
      <rPr>
        <sz val="6"/>
        <color rgb="FF000000"/>
        <rFont val="Arial"/>
        <family val="2"/>
      </rPr>
      <t xml:space="preserve">   IF GAS ANALYSIS IS GIVEN, MANUFACTURER SHALL SUPPLY DATA, OTHERWISE DATA SHALL BE SUPPLIED BY USER</t>
    </r>
  </si>
  <si>
    <r>
      <t xml:space="preserve">DIAPHRAGM MAX. </t>
    </r>
    <r>
      <rPr>
        <sz val="7"/>
        <color rgb="FF000000"/>
        <rFont val="Symbol"/>
        <family val="1"/>
        <charset val="2"/>
      </rPr>
      <t xml:space="preserve">D </t>
    </r>
    <r>
      <rPr>
        <sz val="7"/>
        <color rgb="FF000000"/>
        <rFont val="Arial"/>
        <family val="2"/>
      </rPr>
      <t>P (BAR)(kPa):</t>
    </r>
  </si>
  <si>
    <r>
      <t xml:space="preserve">m </t>
    </r>
    <r>
      <rPr>
        <sz val="7"/>
        <color rgb="FF000000"/>
        <rFont val="Arial"/>
        <family val="2"/>
      </rPr>
      <t>m</t>
    </r>
  </si>
  <si>
    <r>
      <t>MAX CASING CAPACITY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</t>
    </r>
  </si>
  <si>
    <t>carbon dioxide</t>
  </si>
  <si>
    <t>Gas</t>
  </si>
  <si>
    <t>Methane</t>
  </si>
  <si>
    <t>hydrogen</t>
  </si>
  <si>
    <t>Mol. Fraction</t>
  </si>
  <si>
    <t>Test condition (Rated points)</t>
  </si>
  <si>
    <t>Mass Flow</t>
  </si>
  <si>
    <t>Inlet Conditions</t>
  </si>
  <si>
    <t>Discharge Conditions</t>
  </si>
  <si>
    <t>[unit]</t>
  </si>
  <si>
    <t>Press.</t>
  </si>
  <si>
    <t>Temp.</t>
  </si>
  <si>
    <t>Speed</t>
  </si>
  <si>
    <t>kg/h</t>
  </si>
  <si>
    <t>rpm</t>
  </si>
  <si>
    <t>bar</t>
  </si>
  <si>
    <t>degC</t>
  </si>
  <si>
    <t>Design Conditions Summary</t>
  </si>
  <si>
    <t>Mach</t>
  </si>
  <si>
    <t>Reynolds</t>
  </si>
  <si>
    <t>vi/vd</t>
  </si>
  <si>
    <t>Flow Coefficient</t>
  </si>
  <si>
    <t>Head Coefficient</t>
  </si>
  <si>
    <t>Work Input Soef.</t>
  </si>
  <si>
    <t>Polytrop. Eff.</t>
  </si>
  <si>
    <t>kW</t>
  </si>
  <si>
    <t>Helium</t>
  </si>
  <si>
    <t>Nitrogen</t>
  </si>
  <si>
    <t>Rt/Rsp</t>
  </si>
  <si>
    <t>m³/h</t>
  </si>
  <si>
    <t>Inlet Vol. Flow (Actual)</t>
  </si>
  <si>
    <t>Vol. Ratio</t>
  </si>
  <si>
    <t>Mt-Msp</t>
  </si>
  <si>
    <t>Flow Coef.</t>
  </si>
  <si>
    <t>Re_t/Re_sp</t>
  </si>
  <si>
    <t>Power (kW)</t>
  </si>
  <si>
    <t>Head Coef.</t>
  </si>
  <si>
    <t>Wt/Wsp</t>
  </si>
  <si>
    <t>Shaft Power (kW)</t>
  </si>
  <si>
    <t>Test procedure parameters</t>
  </si>
  <si>
    <t>PTC-10 Criteria</t>
  </si>
  <si>
    <t>Between 95% e 105%</t>
  </si>
  <si>
    <t>Between 96% e 104%</t>
  </si>
  <si>
    <t>REYNOLDS</t>
  </si>
  <si>
    <t>MACH</t>
  </si>
  <si>
    <t>LOWER</t>
  </si>
  <si>
    <t>UPPER</t>
  </si>
  <si>
    <t>See Figures  --&gt;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</si>
  <si>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t/</t>
    </r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sp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</si>
  <si>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Symbol"/>
        <family val="1"/>
        <charset val="2"/>
      </rPr>
      <t>/y</t>
    </r>
    <r>
      <rPr>
        <i/>
        <sz val="11"/>
        <color theme="1"/>
        <rFont val="Calibri"/>
        <family val="2"/>
        <scheme val="minor"/>
      </rPr>
      <t>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</si>
</sst>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[$€-2]* #,##0.00_);_([$€-2]* \(#,##0.00\);_([$€-2]* &quot;-&quot;??_)"/>
    <numFmt numFmtId="165" formatCode="0.000"/>
    <numFmt numFmtId="166" formatCode="0.0"/>
    <numFmt numFmtId="167" formatCode="0.000%"/>
    <numFmt numFmtId="168" formatCode="0.0%"/>
    <numFmt numFmtId="170" formatCode="0.0000"/>
    <numFmt numFmtId="171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7"/>
      <color rgb="FFD9D9D9"/>
      <name val="Arial"/>
      <family val="2"/>
    </font>
    <font>
      <sz val="7"/>
      <name val="Arial"/>
      <family val="2"/>
    </font>
    <font>
      <sz val="10"/>
      <color rgb="FFD9D9D9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trike/>
      <sz val="7"/>
      <color rgb="FF000000"/>
      <name val="Arial"/>
      <family val="2"/>
    </font>
    <font>
      <vertAlign val="superscript"/>
      <sz val="7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trike/>
      <sz val="7"/>
      <color rgb="FF000000"/>
      <name val="Arial"/>
      <family val="2"/>
    </font>
    <font>
      <sz val="10"/>
      <color rgb="FF000000"/>
      <name val="Calibri"/>
      <family val="2"/>
    </font>
    <font>
      <sz val="7"/>
      <color rgb="FF000000"/>
      <name val="Symbol"/>
      <family val="1"/>
      <charset val="2"/>
    </font>
    <font>
      <b/>
      <sz val="8"/>
      <color rgb="FF000000"/>
      <name val="Tahoma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4" fontId="4" fillId="0" borderId="0"/>
    <xf numFmtId="9" fontId="4" fillId="0" borderId="0" applyFont="0" applyFill="0" applyBorder="0" applyAlignment="0" applyProtection="0"/>
  </cellStyleXfs>
  <cellXfs count="411">
    <xf numFmtId="0" fontId="0" fillId="0" borderId="0" xfId="0"/>
    <xf numFmtId="164" fontId="8" fillId="3" borderId="1" xfId="2" applyNumberFormat="1" applyFont="1" applyFill="1" applyBorder="1" applyAlignment="1" applyProtection="1">
      <alignment horizontal="left"/>
    </xf>
    <xf numFmtId="164" fontId="9" fillId="3" borderId="2" xfId="2" applyNumberFormat="1" applyFont="1" applyFill="1" applyBorder="1" applyProtection="1"/>
    <xf numFmtId="164" fontId="9" fillId="3" borderId="3" xfId="2" applyNumberFormat="1" applyFont="1" applyFill="1" applyBorder="1" applyProtection="1"/>
    <xf numFmtId="164" fontId="8" fillId="3" borderId="1" xfId="2" applyNumberFormat="1" applyFont="1" applyFill="1" applyBorder="1" applyProtection="1"/>
    <xf numFmtId="164" fontId="8" fillId="3" borderId="2" xfId="2" applyNumberFormat="1" applyFont="1" applyFill="1" applyBorder="1" applyProtection="1"/>
    <xf numFmtId="164" fontId="8" fillId="3" borderId="2" xfId="2" applyNumberFormat="1" applyFont="1" applyFill="1" applyBorder="1" applyAlignment="1" applyProtection="1">
      <alignment horizontal="left"/>
    </xf>
    <xf numFmtId="164" fontId="8" fillId="3" borderId="4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/>
    <xf numFmtId="164" fontId="9" fillId="3" borderId="0" xfId="2" applyNumberFormat="1" applyFont="1" applyFill="1" applyBorder="1" applyProtection="1"/>
    <xf numFmtId="164" fontId="9" fillId="3" borderId="0" xfId="3" applyNumberFormat="1" applyFont="1" applyFill="1" applyBorder="1" applyProtection="1"/>
    <xf numFmtId="164" fontId="10" fillId="3" borderId="0" xfId="2" applyNumberFormat="1" applyFont="1" applyFill="1" applyBorder="1" applyAlignment="1" applyProtection="1">
      <alignment horizontal="left" vertical="top"/>
    </xf>
    <xf numFmtId="164" fontId="8" fillId="3" borderId="0" xfId="2" applyNumberFormat="1" applyFont="1" applyFill="1" applyBorder="1" applyAlignment="1" applyProtection="1">
      <alignment horizontal="left"/>
    </xf>
    <xf numFmtId="164" fontId="8" fillId="3" borderId="0" xfId="2" applyNumberFormat="1" applyFont="1" applyFill="1" applyBorder="1" applyProtection="1"/>
    <xf numFmtId="164" fontId="8" fillId="3" borderId="23" xfId="2" applyNumberFormat="1" applyFont="1" applyFill="1" applyBorder="1" applyAlignment="1" applyProtection="1">
      <alignment horizontal="left"/>
    </xf>
    <xf numFmtId="164" fontId="8" fillId="3" borderId="7" xfId="2" applyNumberFormat="1" applyFont="1" applyFill="1" applyBorder="1" applyAlignment="1" applyProtection="1">
      <alignment horizontal="left"/>
    </xf>
    <xf numFmtId="164" fontId="10" fillId="3" borderId="6" xfId="2" applyNumberFormat="1" applyFont="1" applyFill="1" applyBorder="1" applyAlignment="1" applyProtection="1">
      <alignment horizontal="left"/>
    </xf>
    <xf numFmtId="164" fontId="9" fillId="3" borderId="8" xfId="2" applyNumberFormat="1" applyFont="1" applyFill="1" applyBorder="1" applyProtection="1"/>
    <xf numFmtId="164" fontId="9" fillId="3" borderId="9" xfId="2" applyNumberFormat="1" applyFont="1" applyFill="1" applyBorder="1" applyProtection="1"/>
    <xf numFmtId="164" fontId="9" fillId="3" borderId="10" xfId="2" applyNumberFormat="1" applyFont="1" applyFill="1" applyBorder="1" applyProtection="1"/>
    <xf numFmtId="164" fontId="9" fillId="3" borderId="6" xfId="2" applyNumberFormat="1" applyFont="1" applyFill="1" applyBorder="1" applyProtection="1"/>
    <xf numFmtId="164" fontId="8" fillId="3" borderId="7" xfId="2" applyNumberFormat="1" applyFont="1" applyFill="1" applyBorder="1" applyAlignment="1" applyProtection="1">
      <alignment horizontal="center"/>
    </xf>
    <xf numFmtId="164" fontId="8" fillId="3" borderId="0" xfId="2" applyNumberFormat="1" applyFont="1" applyFill="1" applyBorder="1" applyAlignment="1" applyProtection="1"/>
    <xf numFmtId="164" fontId="8" fillId="3" borderId="11" xfId="2" applyNumberFormat="1" applyFont="1" applyFill="1" applyBorder="1" applyAlignment="1" applyProtection="1">
      <alignment horizontal="center"/>
    </xf>
    <xf numFmtId="164" fontId="8" fillId="3" borderId="23" xfId="2" applyNumberFormat="1" applyFont="1" applyFill="1" applyBorder="1" applyAlignment="1" applyProtection="1"/>
    <xf numFmtId="164" fontId="12" fillId="3" borderId="9" xfId="2" applyNumberFormat="1" applyFont="1" applyFill="1" applyBorder="1" applyAlignment="1" applyProtection="1">
      <alignment horizontal="center" vertical="center"/>
    </xf>
    <xf numFmtId="164" fontId="8" fillId="3" borderId="9" xfId="2" applyNumberFormat="1" applyFont="1" applyFill="1" applyBorder="1" applyProtection="1"/>
    <xf numFmtId="0" fontId="8" fillId="3" borderId="12" xfId="2" applyNumberFormat="1" applyFont="1" applyFill="1" applyBorder="1" applyProtection="1"/>
    <xf numFmtId="164" fontId="12" fillId="3" borderId="2" xfId="2" applyNumberFormat="1" applyFont="1" applyFill="1" applyBorder="1" applyAlignment="1" applyProtection="1">
      <alignment horizontal="center" vertical="center"/>
    </xf>
    <xf numFmtId="164" fontId="8" fillId="3" borderId="2" xfId="2" applyNumberFormat="1" applyFont="1" applyFill="1" applyBorder="1" applyAlignment="1" applyProtection="1">
      <alignment horizontal="center" vertical="center"/>
    </xf>
    <xf numFmtId="164" fontId="8" fillId="3" borderId="3" xfId="2" applyNumberFormat="1" applyFont="1" applyFill="1" applyBorder="1" applyProtection="1"/>
    <xf numFmtId="0" fontId="8" fillId="3" borderId="13" xfId="2" applyNumberFormat="1" applyFont="1" applyFill="1" applyBorder="1" applyProtection="1"/>
    <xf numFmtId="164" fontId="8" fillId="3" borderId="5" xfId="2" applyNumberFormat="1" applyFont="1" applyFill="1" applyBorder="1" applyProtection="1"/>
    <xf numFmtId="164" fontId="8" fillId="3" borderId="0" xfId="2" applyNumberFormat="1" applyFont="1" applyFill="1" applyBorder="1" applyAlignment="1" applyProtection="1">
      <alignment horizontal="center"/>
    </xf>
    <xf numFmtId="164" fontId="8" fillId="3" borderId="7" xfId="2" applyNumberFormat="1" applyFont="1" applyFill="1" applyBorder="1" applyAlignment="1" applyProtection="1">
      <alignment horizontal="center"/>
    </xf>
    <xf numFmtId="164" fontId="8" fillId="3" borderId="6" xfId="2" applyNumberFormat="1" applyFont="1" applyFill="1" applyBorder="1" applyProtection="1"/>
    <xf numFmtId="164" fontId="12" fillId="3" borderId="0" xfId="2" applyNumberFormat="1" applyFont="1" applyFill="1" applyBorder="1" applyAlignment="1" applyProtection="1">
      <alignment horizontal="center" vertical="center"/>
    </xf>
    <xf numFmtId="164" fontId="13" fillId="3" borderId="0" xfId="2" applyNumberFormat="1" applyFont="1" applyFill="1" applyBorder="1" applyProtection="1"/>
    <xf numFmtId="164" fontId="12" fillId="3" borderId="14" xfId="2" applyNumberFormat="1" applyFont="1" applyFill="1" applyBorder="1" applyAlignment="1" applyProtection="1">
      <alignment horizontal="center" vertical="center"/>
    </xf>
    <xf numFmtId="164" fontId="12" fillId="3" borderId="15" xfId="2" applyNumberFormat="1" applyFont="1" applyFill="1" applyBorder="1" applyAlignment="1" applyProtection="1">
      <alignment horizontal="center" vertical="center"/>
    </xf>
    <xf numFmtId="164" fontId="12" fillId="3" borderId="16" xfId="2" applyNumberFormat="1" applyFont="1" applyFill="1" applyBorder="1" applyAlignment="1" applyProtection="1">
      <alignment horizontal="center" vertical="center"/>
    </xf>
    <xf numFmtId="164" fontId="8" fillId="3" borderId="1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>
      <alignment horizontal="center"/>
    </xf>
    <xf numFmtId="164" fontId="12" fillId="3" borderId="5" xfId="2" applyNumberFormat="1" applyFont="1" applyFill="1" applyBorder="1" applyAlignment="1" applyProtection="1">
      <alignment horizontal="center" vertical="center"/>
    </xf>
    <xf numFmtId="164" fontId="8" fillId="3" borderId="8" xfId="2" applyNumberFormat="1" applyFont="1" applyFill="1" applyBorder="1" applyAlignment="1" applyProtection="1">
      <alignment horizontal="left"/>
    </xf>
    <xf numFmtId="164" fontId="8" fillId="3" borderId="9" xfId="2" applyNumberFormat="1" applyFont="1" applyFill="1" applyBorder="1" applyAlignment="1" applyProtection="1">
      <alignment horizontal="left"/>
    </xf>
    <xf numFmtId="164" fontId="8" fillId="3" borderId="10" xfId="2" applyNumberFormat="1" applyFont="1" applyFill="1" applyBorder="1" applyAlignment="1" applyProtection="1">
      <alignment horizontal="left"/>
    </xf>
    <xf numFmtId="164" fontId="8" fillId="3" borderId="5" xfId="2" applyNumberFormat="1" applyFont="1" applyFill="1" applyBorder="1" applyAlignment="1" applyProtection="1">
      <alignment horizontal="left"/>
    </xf>
    <xf numFmtId="164" fontId="8" fillId="3" borderId="6" xfId="2" applyNumberFormat="1" applyFont="1" applyFill="1" applyBorder="1" applyAlignment="1" applyProtection="1">
      <alignment horizontal="left"/>
    </xf>
    <xf numFmtId="0" fontId="8" fillId="0" borderId="14" xfId="2" applyNumberFormat="1" applyFont="1" applyFill="1" applyBorder="1" applyAlignment="1" applyProtection="1">
      <alignment horizontal="center"/>
    </xf>
    <xf numFmtId="0" fontId="8" fillId="0" borderId="15" xfId="2" applyNumberFormat="1" applyFont="1" applyFill="1" applyBorder="1" applyAlignment="1" applyProtection="1">
      <alignment horizontal="center"/>
    </xf>
    <xf numFmtId="0" fontId="8" fillId="0" borderId="16" xfId="2" applyNumberFormat="1" applyFont="1" applyFill="1" applyBorder="1" applyAlignment="1" applyProtection="1">
      <alignment horizontal="center"/>
    </xf>
    <xf numFmtId="0" fontId="5" fillId="3" borderId="14" xfId="2" applyNumberFormat="1" applyFont="1" applyFill="1" applyBorder="1" applyAlignment="1" applyProtection="1">
      <alignment horizontal="center"/>
      <protection locked="0"/>
    </xf>
    <xf numFmtId="0" fontId="5" fillId="3" borderId="15" xfId="2" applyNumberFormat="1" applyFont="1" applyFill="1" applyBorder="1" applyAlignment="1" applyProtection="1">
      <alignment horizontal="center"/>
      <protection locked="0"/>
    </xf>
    <xf numFmtId="0" fontId="5" fillId="3" borderId="16" xfId="2" applyNumberFormat="1" applyFont="1" applyFill="1" applyBorder="1" applyAlignment="1" applyProtection="1">
      <alignment horizontal="center"/>
      <protection locked="0"/>
    </xf>
    <xf numFmtId="0" fontId="6" fillId="3" borderId="14" xfId="2" applyNumberFormat="1" applyFont="1" applyFill="1" applyBorder="1" applyAlignment="1" applyProtection="1">
      <alignment horizontal="center"/>
    </xf>
    <xf numFmtId="0" fontId="6" fillId="3" borderId="15" xfId="2" applyNumberFormat="1" applyFont="1" applyFill="1" applyBorder="1" applyAlignment="1" applyProtection="1">
      <alignment horizontal="center"/>
    </xf>
    <xf numFmtId="0" fontId="6" fillId="3" borderId="16" xfId="2" applyNumberFormat="1" applyFont="1" applyFill="1" applyBorder="1" applyAlignment="1" applyProtection="1">
      <alignment horizontal="center"/>
    </xf>
    <xf numFmtId="0" fontId="5" fillId="3" borderId="14" xfId="2" applyNumberFormat="1" applyFont="1" applyFill="1" applyBorder="1" applyAlignment="1" applyProtection="1">
      <alignment horizontal="center"/>
    </xf>
    <xf numFmtId="0" fontId="5" fillId="3" borderId="15" xfId="2" applyNumberFormat="1" applyFont="1" applyFill="1" applyBorder="1" applyAlignment="1" applyProtection="1">
      <alignment horizontal="center"/>
    </xf>
    <xf numFmtId="0" fontId="5" fillId="3" borderId="16" xfId="2" applyNumberFormat="1" applyFont="1" applyFill="1" applyBorder="1" applyAlignment="1" applyProtection="1">
      <alignment horizontal="center"/>
    </xf>
    <xf numFmtId="164" fontId="12" fillId="3" borderId="0" xfId="2" applyNumberFormat="1" applyFont="1" applyFill="1" applyBorder="1" applyProtection="1"/>
    <xf numFmtId="0" fontId="8" fillId="3" borderId="5" xfId="2" applyNumberFormat="1" applyFont="1" applyFill="1" applyBorder="1" applyAlignment="1" applyProtection="1">
      <alignment horizontal="left"/>
    </xf>
    <xf numFmtId="0" fontId="8" fillId="3" borderId="0" xfId="2" applyNumberFormat="1" applyFont="1" applyFill="1" applyBorder="1" applyAlignment="1" applyProtection="1">
      <alignment horizontal="left"/>
    </xf>
    <xf numFmtId="0" fontId="8" fillId="3" borderId="6" xfId="2" applyNumberFormat="1" applyFont="1" applyFill="1" applyBorder="1" applyAlignment="1" applyProtection="1">
      <alignment horizontal="left"/>
    </xf>
    <xf numFmtId="2" fontId="8" fillId="3" borderId="14" xfId="2" applyNumberFormat="1" applyFont="1" applyFill="1" applyBorder="1" applyAlignment="1" applyProtection="1">
      <alignment horizontal="center"/>
    </xf>
    <xf numFmtId="2" fontId="8" fillId="3" borderId="15" xfId="2" applyNumberFormat="1" applyFont="1" applyFill="1" applyBorder="1" applyAlignment="1" applyProtection="1">
      <alignment horizontal="center"/>
    </xf>
    <xf numFmtId="2" fontId="8" fillId="3" borderId="16" xfId="2" applyNumberFormat="1" applyFont="1" applyFill="1" applyBorder="1" applyAlignment="1" applyProtection="1">
      <alignment horizontal="center"/>
    </xf>
    <xf numFmtId="165" fontId="5" fillId="3" borderId="14" xfId="2" applyNumberFormat="1" applyFont="1" applyFill="1" applyBorder="1" applyAlignment="1" applyProtection="1">
      <alignment horizontal="center"/>
    </xf>
    <xf numFmtId="165" fontId="5" fillId="3" borderId="15" xfId="2" applyNumberFormat="1" applyFont="1" applyFill="1" applyBorder="1" applyAlignment="1" applyProtection="1">
      <alignment horizontal="center"/>
    </xf>
    <xf numFmtId="165" fontId="5" fillId="3" borderId="16" xfId="2" applyNumberFormat="1" applyFont="1" applyFill="1" applyBorder="1" applyAlignment="1" applyProtection="1">
      <alignment horizontal="center"/>
    </xf>
    <xf numFmtId="164" fontId="8" fillId="3" borderId="15" xfId="2" applyNumberFormat="1" applyFont="1" applyFill="1" applyBorder="1" applyAlignment="1" applyProtection="1">
      <alignment horizontal="left"/>
    </xf>
    <xf numFmtId="164" fontId="8" fillId="3" borderId="14" xfId="2" applyNumberFormat="1" applyFont="1" applyFill="1" applyBorder="1" applyAlignment="1" applyProtection="1">
      <alignment horizontal="left"/>
    </xf>
    <xf numFmtId="164" fontId="8" fillId="3" borderId="16" xfId="2" applyNumberFormat="1" applyFont="1" applyFill="1" applyBorder="1" applyAlignment="1" applyProtection="1">
      <alignment horizontal="left"/>
    </xf>
    <xf numFmtId="164" fontId="7" fillId="3" borderId="0" xfId="2" applyNumberFormat="1" applyFont="1" applyFill="1" applyBorder="1" applyProtection="1"/>
    <xf numFmtId="0" fontId="8" fillId="3" borderId="14" xfId="2" applyNumberFormat="1" applyFont="1" applyFill="1" applyBorder="1" applyAlignment="1" applyProtection="1">
      <alignment horizontal="left"/>
    </xf>
    <xf numFmtId="0" fontId="8" fillId="3" borderId="15" xfId="2" applyNumberFormat="1" applyFont="1" applyFill="1" applyBorder="1" applyAlignment="1" applyProtection="1">
      <alignment horizontal="left"/>
    </xf>
    <xf numFmtId="0" fontId="8" fillId="3" borderId="16" xfId="2" applyNumberFormat="1" applyFont="1" applyFill="1" applyBorder="1" applyAlignment="1" applyProtection="1">
      <alignment horizontal="left"/>
    </xf>
    <xf numFmtId="0" fontId="8" fillId="3" borderId="15" xfId="2" applyNumberFormat="1" applyFont="1" applyFill="1" applyBorder="1" applyAlignment="1" applyProtection="1">
      <alignment horizontal="left"/>
      <protection locked="0"/>
    </xf>
    <xf numFmtId="0" fontId="8" fillId="3" borderId="16" xfId="2" applyNumberFormat="1" applyFont="1" applyFill="1" applyBorder="1" applyAlignment="1" applyProtection="1">
      <alignment horizontal="left"/>
      <protection locked="0"/>
    </xf>
    <xf numFmtId="2" fontId="8" fillId="3" borderId="14" xfId="2" applyNumberFormat="1" applyFont="1" applyFill="1" applyBorder="1" applyAlignment="1" applyProtection="1">
      <alignment horizontal="left"/>
    </xf>
    <xf numFmtId="2" fontId="5" fillId="3" borderId="15" xfId="2" applyNumberFormat="1" applyFont="1" applyFill="1" applyBorder="1" applyAlignment="1" applyProtection="1">
      <alignment horizontal="left"/>
    </xf>
    <xf numFmtId="2" fontId="8" fillId="3" borderId="16" xfId="2" applyNumberFormat="1" applyFont="1" applyFill="1" applyBorder="1" applyAlignment="1" applyProtection="1">
      <alignment horizontal="left"/>
    </xf>
    <xf numFmtId="165" fontId="8" fillId="3" borderId="15" xfId="2" applyNumberFormat="1" applyFont="1" applyFill="1" applyBorder="1" applyAlignment="1" applyProtection="1">
      <alignment horizontal="left"/>
    </xf>
    <xf numFmtId="165" fontId="8" fillId="3" borderId="16" xfId="2" applyNumberFormat="1" applyFont="1" applyFill="1" applyBorder="1" applyAlignment="1" applyProtection="1">
      <alignment horizontal="left"/>
    </xf>
    <xf numFmtId="0" fontId="9" fillId="3" borderId="0" xfId="2" applyNumberFormat="1" applyFont="1" applyFill="1" applyBorder="1" applyProtection="1"/>
    <xf numFmtId="2" fontId="8" fillId="3" borderId="15" xfId="2" applyNumberFormat="1" applyFont="1" applyFill="1" applyBorder="1" applyAlignment="1" applyProtection="1">
      <alignment horizontal="left"/>
    </xf>
    <xf numFmtId="164" fontId="8" fillId="3" borderId="0" xfId="2" quotePrefix="1" applyNumberFormat="1" applyFont="1" applyFill="1" applyBorder="1" applyAlignment="1" applyProtection="1">
      <alignment horizontal="left"/>
    </xf>
    <xf numFmtId="165" fontId="8" fillId="3" borderId="14" xfId="2" applyNumberFormat="1" applyFont="1" applyFill="1" applyBorder="1" applyAlignment="1" applyProtection="1">
      <alignment horizontal="center"/>
    </xf>
    <xf numFmtId="165" fontId="8" fillId="3" borderId="15" xfId="2" applyNumberFormat="1" applyFont="1" applyFill="1" applyBorder="1" applyAlignment="1" applyProtection="1">
      <alignment horizontal="center"/>
    </xf>
    <xf numFmtId="165" fontId="8" fillId="3" borderId="16" xfId="2" applyNumberFormat="1" applyFont="1" applyFill="1" applyBorder="1" applyAlignment="1" applyProtection="1">
      <alignment horizontal="center"/>
    </xf>
    <xf numFmtId="2" fontId="8" fillId="3" borderId="0" xfId="2" applyNumberFormat="1" applyFont="1" applyFill="1" applyBorder="1" applyAlignment="1" applyProtection="1">
      <alignment horizontal="left"/>
    </xf>
    <xf numFmtId="165" fontId="8" fillId="3" borderId="0" xfId="2" applyNumberFormat="1" applyFont="1" applyFill="1" applyBorder="1" applyAlignment="1" applyProtection="1">
      <alignment horizontal="left"/>
    </xf>
    <xf numFmtId="0" fontId="8" fillId="3" borderId="14" xfId="2" applyNumberFormat="1" applyFont="1" applyFill="1" applyBorder="1" applyAlignment="1" applyProtection="1">
      <alignment horizontal="left"/>
      <protection locked="0"/>
    </xf>
    <xf numFmtId="165" fontId="8" fillId="3" borderId="14" xfId="2" applyNumberFormat="1" applyFont="1" applyFill="1" applyBorder="1" applyAlignment="1" applyProtection="1">
      <alignment horizontal="left"/>
    </xf>
    <xf numFmtId="0" fontId="8" fillId="0" borderId="14" xfId="2" applyNumberFormat="1" applyFont="1" applyFill="1" applyBorder="1" applyAlignment="1" applyProtection="1">
      <alignment horizontal="center"/>
      <protection locked="0"/>
    </xf>
    <xf numFmtId="0" fontId="8" fillId="0" borderId="15" xfId="2" applyNumberFormat="1" applyFont="1" applyFill="1" applyBorder="1" applyAlignment="1" applyProtection="1">
      <alignment horizontal="center"/>
      <protection locked="0"/>
    </xf>
    <xf numFmtId="0" fontId="8" fillId="0" borderId="16" xfId="2" applyNumberFormat="1" applyFont="1" applyFill="1" applyBorder="1" applyAlignment="1" applyProtection="1">
      <alignment horizontal="center"/>
      <protection locked="0"/>
    </xf>
    <xf numFmtId="164" fontId="9" fillId="3" borderId="15" xfId="2" applyNumberFormat="1" applyFont="1" applyFill="1" applyBorder="1" applyProtection="1"/>
    <xf numFmtId="0" fontId="8" fillId="3" borderId="8" xfId="2" applyNumberFormat="1" applyFont="1" applyFill="1" applyBorder="1" applyAlignment="1" applyProtection="1">
      <alignment horizontal="left"/>
    </xf>
    <xf numFmtId="0" fontId="8" fillId="3" borderId="9" xfId="2" applyNumberFormat="1" applyFont="1" applyFill="1" applyBorder="1" applyAlignment="1" applyProtection="1">
      <alignment horizontal="left"/>
    </xf>
    <xf numFmtId="0" fontId="8" fillId="3" borderId="10" xfId="2" applyNumberFormat="1" applyFont="1" applyFill="1" applyBorder="1" applyAlignment="1" applyProtection="1">
      <alignment horizontal="left"/>
    </xf>
    <xf numFmtId="165" fontId="8" fillId="3" borderId="9" xfId="2" applyNumberFormat="1" applyFont="1" applyFill="1" applyBorder="1" applyAlignment="1" applyProtection="1">
      <alignment horizontal="left"/>
    </xf>
    <xf numFmtId="165" fontId="8" fillId="3" borderId="10" xfId="2" applyNumberFormat="1" applyFont="1" applyFill="1" applyBorder="1" applyAlignment="1" applyProtection="1">
      <alignment horizontal="left"/>
    </xf>
    <xf numFmtId="1" fontId="8" fillId="3" borderId="14" xfId="2" applyNumberFormat="1" applyFont="1" applyFill="1" applyBorder="1" applyAlignment="1" applyProtection="1">
      <alignment horizontal="center"/>
    </xf>
    <xf numFmtId="1" fontId="8" fillId="3" borderId="15" xfId="2" applyNumberFormat="1" applyFont="1" applyFill="1" applyBorder="1" applyAlignment="1" applyProtection="1">
      <alignment horizontal="center"/>
    </xf>
    <xf numFmtId="1" fontId="8" fillId="3" borderId="16" xfId="2" applyNumberFormat="1" applyFont="1" applyFill="1" applyBorder="1" applyAlignment="1" applyProtection="1">
      <alignment horizontal="center"/>
    </xf>
    <xf numFmtId="166" fontId="8" fillId="3" borderId="14" xfId="2" applyNumberFormat="1" applyFont="1" applyFill="1" applyBorder="1" applyAlignment="1" applyProtection="1">
      <alignment horizontal="center"/>
    </xf>
    <xf numFmtId="166" fontId="8" fillId="3" borderId="15" xfId="2" applyNumberFormat="1" applyFont="1" applyFill="1" applyBorder="1" applyAlignment="1" applyProtection="1">
      <alignment horizontal="center"/>
    </xf>
    <xf numFmtId="166" fontId="8" fillId="3" borderId="16" xfId="2" applyNumberFormat="1" applyFont="1" applyFill="1" applyBorder="1" applyAlignment="1" applyProtection="1">
      <alignment horizontal="center"/>
    </xf>
    <xf numFmtId="164" fontId="8" fillId="3" borderId="3" xfId="2" applyNumberFormat="1" applyFont="1" applyFill="1" applyBorder="1" applyAlignment="1" applyProtection="1">
      <alignment horizontal="left"/>
    </xf>
    <xf numFmtId="164" fontId="13" fillId="3" borderId="9" xfId="2" applyNumberFormat="1" applyFont="1" applyFill="1" applyBorder="1" applyProtection="1"/>
    <xf numFmtId="164" fontId="8" fillId="3" borderId="10" xfId="2" applyNumberFormat="1" applyFont="1" applyFill="1" applyBorder="1" applyProtection="1"/>
    <xf numFmtId="164" fontId="12" fillId="3" borderId="5" xfId="2" applyNumberFormat="1" applyFont="1" applyFill="1" applyBorder="1" applyProtection="1"/>
    <xf numFmtId="164" fontId="16" fillId="3" borderId="7" xfId="2" applyNumberFormat="1" applyFont="1" applyFill="1" applyBorder="1" applyAlignment="1" applyProtection="1">
      <alignment horizontal="left"/>
    </xf>
    <xf numFmtId="164" fontId="17" fillId="3" borderId="7" xfId="2" applyNumberFormat="1" applyFont="1" applyFill="1" applyBorder="1" applyAlignment="1" applyProtection="1">
      <alignment horizontal="left"/>
    </xf>
    <xf numFmtId="0" fontId="8" fillId="3" borderId="2" xfId="3" applyNumberFormat="1" applyFont="1" applyFill="1" applyBorder="1" applyProtection="1"/>
    <xf numFmtId="164" fontId="8" fillId="3" borderId="2" xfId="3" quotePrefix="1" applyNumberFormat="1" applyFont="1" applyFill="1" applyBorder="1" applyAlignment="1" applyProtection="1">
      <alignment horizontal="left"/>
    </xf>
    <xf numFmtId="164" fontId="8" fillId="3" borderId="2" xfId="3" applyNumberFormat="1" applyFont="1" applyFill="1" applyBorder="1" applyProtection="1"/>
    <xf numFmtId="0" fontId="8" fillId="3" borderId="0" xfId="2" applyNumberFormat="1" applyFont="1" applyFill="1" applyBorder="1" applyProtection="1"/>
    <xf numFmtId="0" fontId="9" fillId="3" borderId="1" xfId="3" applyNumberFormat="1" applyFont="1" applyFill="1" applyBorder="1" applyProtection="1"/>
    <xf numFmtId="164" fontId="9" fillId="3" borderId="2" xfId="3" applyNumberFormat="1" applyFont="1" applyFill="1" applyBorder="1" applyProtection="1"/>
    <xf numFmtId="164" fontId="9" fillId="3" borderId="3" xfId="3" applyNumberFormat="1" applyFont="1" applyFill="1" applyBorder="1" applyProtection="1"/>
    <xf numFmtId="164" fontId="8" fillId="3" borderId="1" xfId="3" applyNumberFormat="1" applyFont="1" applyFill="1" applyBorder="1" applyProtection="1"/>
    <xf numFmtId="164" fontId="8" fillId="3" borderId="2" xfId="3" applyNumberFormat="1" applyFont="1" applyFill="1" applyBorder="1" applyAlignment="1" applyProtection="1">
      <alignment horizontal="left"/>
    </xf>
    <xf numFmtId="0" fontId="10" fillId="3" borderId="5" xfId="3" applyNumberFormat="1" applyFont="1" applyFill="1" applyBorder="1" applyAlignment="1" applyProtection="1">
      <alignment horizontal="left" vertical="top"/>
    </xf>
    <xf numFmtId="164" fontId="10" fillId="3" borderId="0" xfId="3" applyNumberFormat="1" applyFont="1" applyFill="1" applyBorder="1" applyAlignment="1" applyProtection="1">
      <alignment horizontal="left" vertical="top"/>
    </xf>
    <xf numFmtId="164" fontId="9" fillId="3" borderId="6" xfId="3" applyNumberFormat="1" applyFont="1" applyFill="1" applyBorder="1" applyProtection="1"/>
    <xf numFmtId="164" fontId="8" fillId="3" borderId="0" xfId="3" applyNumberFormat="1" applyFont="1" applyFill="1" applyBorder="1" applyProtection="1"/>
    <xf numFmtId="164" fontId="8" fillId="3" borderId="0" xfId="3" applyNumberFormat="1" applyFont="1" applyFill="1" applyBorder="1" applyAlignment="1" applyProtection="1">
      <alignment horizontal="left"/>
    </xf>
    <xf numFmtId="164" fontId="10" fillId="3" borderId="6" xfId="3" applyNumberFormat="1" applyFont="1" applyFill="1" applyBorder="1" applyAlignment="1" applyProtection="1">
      <alignment horizontal="left"/>
    </xf>
    <xf numFmtId="0" fontId="9" fillId="3" borderId="8" xfId="3" applyNumberFormat="1" applyFont="1" applyFill="1" applyBorder="1" applyProtection="1"/>
    <xf numFmtId="164" fontId="9" fillId="3" borderId="9" xfId="3" applyNumberFormat="1" applyFont="1" applyFill="1" applyBorder="1" applyProtection="1"/>
    <xf numFmtId="164" fontId="9" fillId="3" borderId="10" xfId="3" applyNumberFormat="1" applyFont="1" applyFill="1" applyBorder="1" applyProtection="1"/>
    <xf numFmtId="164" fontId="8" fillId="3" borderId="7" xfId="3" applyNumberFormat="1" applyFont="1" applyFill="1" applyBorder="1" applyAlignment="1" applyProtection="1">
      <alignment horizontal="center"/>
    </xf>
    <xf numFmtId="164" fontId="8" fillId="3" borderId="11" xfId="3" applyNumberFormat="1" applyFont="1" applyFill="1" applyBorder="1" applyAlignment="1" applyProtection="1">
      <alignment horizontal="center"/>
    </xf>
    <xf numFmtId="164" fontId="8" fillId="3" borderId="0" xfId="3" applyNumberFormat="1" applyFont="1" applyFill="1" applyBorder="1" applyAlignment="1" applyProtection="1"/>
    <xf numFmtId="164" fontId="8" fillId="3" borderId="23" xfId="3" applyNumberFormat="1" applyFont="1" applyFill="1" applyBorder="1" applyAlignment="1" applyProtection="1"/>
    <xf numFmtId="164" fontId="9" fillId="3" borderId="7" xfId="3" applyNumberFormat="1" applyFont="1" applyFill="1" applyBorder="1" applyAlignment="1" applyProtection="1">
      <alignment horizontal="left"/>
    </xf>
    <xf numFmtId="164" fontId="8" fillId="3" borderId="7" xfId="3" applyNumberFormat="1" applyFont="1" applyFill="1" applyBorder="1" applyAlignment="1" applyProtection="1">
      <alignment horizontal="left"/>
    </xf>
    <xf numFmtId="164" fontId="8" fillId="3" borderId="7" xfId="3" applyNumberFormat="1" applyFont="1" applyFill="1" applyBorder="1" applyProtection="1"/>
    <xf numFmtId="164" fontId="8" fillId="3" borderId="10" xfId="3" applyNumberFormat="1" applyFont="1" applyFill="1" applyBorder="1" applyProtection="1"/>
    <xf numFmtId="164" fontId="12" fillId="3" borderId="9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Protection="1"/>
    <xf numFmtId="0" fontId="8" fillId="3" borderId="12" xfId="3" applyNumberFormat="1" applyFont="1" applyFill="1" applyBorder="1" applyProtection="1"/>
    <xf numFmtId="0" fontId="8" fillId="3" borderId="13" xfId="3" applyNumberFormat="1" applyFont="1" applyFill="1" applyBorder="1" applyProtection="1"/>
    <xf numFmtId="164" fontId="8" fillId="3" borderId="1" xfId="3" applyNumberFormat="1" applyFont="1" applyFill="1" applyBorder="1" applyAlignment="1" applyProtection="1">
      <alignment horizontal="left"/>
    </xf>
    <xf numFmtId="164" fontId="12" fillId="3" borderId="2" xfId="3" applyNumberFormat="1" applyFont="1" applyFill="1" applyBorder="1" applyAlignment="1" applyProtection="1">
      <alignment horizontal="left"/>
    </xf>
    <xf numFmtId="164" fontId="12" fillId="3" borderId="14" xfId="3" applyNumberFormat="1" applyFont="1" applyFill="1" applyBorder="1" applyAlignment="1" applyProtection="1">
      <alignment horizontal="center" vertical="top"/>
    </xf>
    <xf numFmtId="164" fontId="12" fillId="3" borderId="15" xfId="3" applyNumberFormat="1" applyFont="1" applyFill="1" applyBorder="1" applyAlignment="1" applyProtection="1">
      <alignment horizontal="center" vertical="top"/>
    </xf>
    <xf numFmtId="164" fontId="8" fillId="3" borderId="3" xfId="3" applyNumberFormat="1" applyFont="1" applyFill="1" applyBorder="1" applyAlignment="1" applyProtection="1">
      <alignment horizontal="left"/>
    </xf>
    <xf numFmtId="164" fontId="18" fillId="3" borderId="2" xfId="3" applyNumberFormat="1" applyFont="1" applyFill="1" applyBorder="1" applyAlignment="1" applyProtection="1">
      <alignment horizontal="left"/>
    </xf>
    <xf numFmtId="164" fontId="12" fillId="3" borderId="8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Alignment="1" applyProtection="1">
      <alignment horizontal="left"/>
    </xf>
    <xf numFmtId="164" fontId="12" fillId="3" borderId="8" xfId="3" applyNumberFormat="1" applyFont="1" applyFill="1" applyBorder="1" applyAlignment="1" applyProtection="1">
      <alignment horizontal="left" vertical="top"/>
    </xf>
    <xf numFmtId="164" fontId="12" fillId="3" borderId="14" xfId="3" applyNumberFormat="1" applyFont="1" applyFill="1" applyBorder="1" applyAlignment="1" applyProtection="1">
      <alignment horizontal="center" vertical="center"/>
    </xf>
    <xf numFmtId="164" fontId="12" fillId="3" borderId="15" xfId="3" applyNumberFormat="1" applyFont="1" applyFill="1" applyBorder="1" applyAlignment="1" applyProtection="1">
      <alignment horizontal="center" vertical="center"/>
    </xf>
    <xf numFmtId="164" fontId="12" fillId="3" borderId="16" xfId="3" applyNumberFormat="1" applyFont="1" applyFill="1" applyBorder="1" applyAlignment="1" applyProtection="1">
      <alignment horizontal="center" vertical="center"/>
    </xf>
    <xf numFmtId="164" fontId="12" fillId="3" borderId="8" xfId="3" applyNumberFormat="1" applyFont="1" applyFill="1" applyBorder="1" applyAlignment="1" applyProtection="1">
      <alignment horizontal="center" vertical="top"/>
    </xf>
    <xf numFmtId="164" fontId="12" fillId="3" borderId="9" xfId="3" applyNumberFormat="1" applyFont="1" applyFill="1" applyBorder="1" applyAlignment="1" applyProtection="1">
      <alignment horizontal="center" vertical="top"/>
    </xf>
    <xf numFmtId="164" fontId="8" fillId="3" borderId="10" xfId="3" applyNumberFormat="1" applyFont="1" applyFill="1" applyBorder="1" applyAlignment="1" applyProtection="1">
      <alignment horizontal="left"/>
    </xf>
    <xf numFmtId="164" fontId="8" fillId="3" borderId="8" xfId="3" applyNumberFormat="1" applyFont="1" applyFill="1" applyBorder="1" applyAlignment="1" applyProtection="1">
      <alignment horizontal="left"/>
    </xf>
    <xf numFmtId="164" fontId="8" fillId="3" borderId="9" xfId="3" applyNumberFormat="1" applyFont="1" applyFill="1" applyBorder="1" applyAlignment="1" applyProtection="1">
      <alignment horizontal="center" vertical="center"/>
    </xf>
    <xf numFmtId="164" fontId="8" fillId="3" borderId="8" xfId="3" applyNumberFormat="1" applyFont="1" applyFill="1" applyBorder="1" applyAlignment="1" applyProtection="1">
      <alignment horizontal="center" vertical="center"/>
    </xf>
    <xf numFmtId="164" fontId="8" fillId="3" borderId="10" xfId="3" applyNumberFormat="1" applyFont="1" applyFill="1" applyBorder="1" applyAlignment="1" applyProtection="1">
      <alignment horizontal="center" vertical="center"/>
    </xf>
    <xf numFmtId="164" fontId="8" fillId="3" borderId="15" xfId="3" applyNumberFormat="1" applyFont="1" applyFill="1" applyBorder="1" applyAlignment="1" applyProtection="1">
      <alignment horizontal="center" vertical="center"/>
    </xf>
    <xf numFmtId="164" fontId="8" fillId="3" borderId="16" xfId="3" applyNumberFormat="1" applyFont="1" applyFill="1" applyBorder="1" applyAlignment="1" applyProtection="1">
      <alignment horizontal="center" vertical="center"/>
    </xf>
    <xf numFmtId="164" fontId="8" fillId="3" borderId="14" xfId="3" applyNumberFormat="1" applyFont="1" applyFill="1" applyBorder="1" applyAlignment="1" applyProtection="1">
      <alignment horizontal="center" vertical="center"/>
    </xf>
    <xf numFmtId="164" fontId="8" fillId="3" borderId="14" xfId="3" applyNumberFormat="1" applyFont="1" applyFill="1" applyBorder="1" applyAlignment="1" applyProtection="1">
      <alignment horizontal="left" vertical="center"/>
    </xf>
    <xf numFmtId="164" fontId="8" fillId="3" borderId="15" xfId="3" applyNumberFormat="1" applyFont="1" applyFill="1" applyBorder="1" applyAlignment="1" applyProtection="1">
      <alignment horizontal="left" vertical="center"/>
    </xf>
    <xf numFmtId="164" fontId="8" fillId="3" borderId="16" xfId="3" applyNumberFormat="1" applyFont="1" applyFill="1" applyBorder="1" applyAlignment="1" applyProtection="1">
      <alignment horizontal="left" vertical="center"/>
    </xf>
    <xf numFmtId="167" fontId="8" fillId="4" borderId="14" xfId="4" applyNumberFormat="1" applyFont="1" applyFill="1" applyBorder="1" applyAlignment="1" applyProtection="1">
      <alignment horizontal="center"/>
    </xf>
    <xf numFmtId="167" fontId="8" fillId="4" borderId="15" xfId="4" applyNumberFormat="1" applyFont="1" applyFill="1" applyBorder="1" applyAlignment="1" applyProtection="1">
      <alignment horizontal="center"/>
    </xf>
    <xf numFmtId="167" fontId="8" fillId="4" borderId="16" xfId="4" applyNumberFormat="1" applyFont="1" applyFill="1" applyBorder="1" applyAlignment="1" applyProtection="1">
      <alignment horizontal="center"/>
    </xf>
    <xf numFmtId="167" fontId="5" fillId="3" borderId="14" xfId="4" applyNumberFormat="1" applyFont="1" applyFill="1" applyBorder="1" applyAlignment="1" applyProtection="1">
      <alignment horizontal="center"/>
      <protection locked="0"/>
    </xf>
    <xf numFmtId="167" fontId="5" fillId="3" borderId="15" xfId="4" applyNumberFormat="1" applyFont="1" applyFill="1" applyBorder="1" applyAlignment="1" applyProtection="1">
      <alignment horizontal="center"/>
      <protection locked="0"/>
    </xf>
    <xf numFmtId="167" fontId="5" fillId="3" borderId="16" xfId="4" applyNumberFormat="1" applyFont="1" applyFill="1" applyBorder="1" applyAlignment="1" applyProtection="1">
      <alignment horizontal="center"/>
      <protection locked="0"/>
    </xf>
    <xf numFmtId="164" fontId="9" fillId="3" borderId="5" xfId="3" applyNumberFormat="1" applyFont="1" applyFill="1" applyBorder="1" applyAlignment="1" applyProtection="1">
      <alignment vertical="center" textRotation="255" wrapText="1"/>
    </xf>
    <xf numFmtId="164" fontId="19" fillId="3" borderId="0" xfId="3" applyNumberFormat="1" applyFont="1" applyFill="1" applyBorder="1" applyProtection="1"/>
    <xf numFmtId="164" fontId="19" fillId="3" borderId="0" xfId="2" applyNumberFormat="1" applyFont="1" applyFill="1" applyBorder="1" applyProtection="1"/>
    <xf numFmtId="164" fontId="8" fillId="3" borderId="8" xfId="3" quotePrefix="1" applyNumberFormat="1" applyFont="1" applyFill="1" applyBorder="1" applyAlignment="1" applyProtection="1">
      <alignment horizontal="left"/>
    </xf>
    <xf numFmtId="164" fontId="8" fillId="3" borderId="9" xfId="3" quotePrefix="1" applyNumberFormat="1" applyFont="1" applyFill="1" applyBorder="1" applyAlignment="1" applyProtection="1">
      <alignment horizontal="left"/>
    </xf>
    <xf numFmtId="164" fontId="12" fillId="3" borderId="9" xfId="3" applyNumberFormat="1" applyFont="1" applyFill="1" applyBorder="1" applyAlignment="1" applyProtection="1">
      <alignment horizontal="left"/>
    </xf>
    <xf numFmtId="0" fontId="8" fillId="3" borderId="14" xfId="4" applyNumberFormat="1" applyFont="1" applyFill="1" applyBorder="1" applyAlignment="1" applyProtection="1">
      <alignment horizontal="center"/>
    </xf>
    <xf numFmtId="0" fontId="8" fillId="3" borderId="15" xfId="4" applyNumberFormat="1" applyFont="1" applyFill="1" applyBorder="1" applyAlignment="1" applyProtection="1">
      <alignment horizontal="center"/>
    </xf>
    <xf numFmtId="0" fontId="8" fillId="3" borderId="16" xfId="4" applyNumberFormat="1" applyFont="1" applyFill="1" applyBorder="1" applyAlignment="1" applyProtection="1">
      <alignment horizontal="center"/>
    </xf>
    <xf numFmtId="0" fontId="8" fillId="3" borderId="14" xfId="3" applyNumberFormat="1" applyFont="1" applyFill="1" applyBorder="1" applyAlignment="1" applyProtection="1">
      <alignment horizontal="center"/>
    </xf>
    <xf numFmtId="0" fontId="8" fillId="3" borderId="15" xfId="3" applyNumberFormat="1" applyFont="1" applyFill="1" applyBorder="1" applyAlignment="1" applyProtection="1">
      <alignment horizontal="center"/>
    </xf>
    <xf numFmtId="0" fontId="8" fillId="3" borderId="16" xfId="3" applyNumberFormat="1" applyFont="1" applyFill="1" applyBorder="1" applyAlignment="1" applyProtection="1">
      <alignment horizontal="center"/>
    </xf>
    <xf numFmtId="164" fontId="12" fillId="3" borderId="0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Protection="1"/>
    <xf numFmtId="164" fontId="5" fillId="3" borderId="0" xfId="3" applyNumberFormat="1" applyFont="1" applyFill="1" applyBorder="1" applyAlignment="1" applyProtection="1">
      <alignment horizontal="left" vertical="center"/>
    </xf>
    <xf numFmtId="164" fontId="5" fillId="3" borderId="0" xfId="3" applyNumberFormat="1" applyFont="1" applyFill="1" applyBorder="1" applyProtection="1"/>
    <xf numFmtId="164" fontId="8" fillId="3" borderId="6" xfId="3" applyNumberFormat="1" applyFont="1" applyFill="1" applyBorder="1" applyProtection="1"/>
    <xf numFmtId="164" fontId="12" fillId="3" borderId="0" xfId="3" applyNumberFormat="1" applyFont="1" applyFill="1" applyBorder="1" applyAlignment="1" applyProtection="1">
      <alignment horizontal="center" vertical="center"/>
    </xf>
    <xf numFmtId="164" fontId="8" fillId="3" borderId="0" xfId="3" applyNumberFormat="1" applyFont="1" applyFill="1" applyBorder="1" applyAlignment="1" applyProtection="1">
      <alignment horizontal="left" vertical="center"/>
    </xf>
    <xf numFmtId="164" fontId="8" fillId="3" borderId="6" xfId="3" applyNumberFormat="1" applyFont="1" applyFill="1" applyBorder="1" applyAlignment="1" applyProtection="1">
      <alignment horizontal="left" vertical="center"/>
    </xf>
    <xf numFmtId="164" fontId="8" fillId="3" borderId="6" xfId="3" applyNumberFormat="1" applyFont="1" applyFill="1" applyBorder="1" applyAlignment="1" applyProtection="1">
      <alignment horizontal="left"/>
    </xf>
    <xf numFmtId="164" fontId="8" fillId="3" borderId="0" xfId="3" applyNumberFormat="1" applyFont="1" applyFill="1" applyBorder="1" applyAlignment="1" applyProtection="1">
      <alignment horizontal="center" vertical="center"/>
    </xf>
    <xf numFmtId="164" fontId="13" fillId="3" borderId="0" xfId="3" applyNumberFormat="1" applyFont="1" applyFill="1" applyBorder="1" applyAlignment="1" applyProtection="1">
      <alignment horizontal="left"/>
    </xf>
    <xf numFmtId="164" fontId="13" fillId="3" borderId="0" xfId="3" applyNumberFormat="1" applyFont="1" applyFill="1" applyBorder="1" applyProtection="1"/>
    <xf numFmtId="164" fontId="18" fillId="3" borderId="0" xfId="3" applyNumberFormat="1" applyFont="1" applyFill="1" applyBorder="1" applyAlignment="1" applyProtection="1">
      <alignment horizontal="center" vertical="center"/>
    </xf>
    <xf numFmtId="164" fontId="17" fillId="3" borderId="0" xfId="2" applyNumberFormat="1" applyFont="1" applyFill="1" applyBorder="1" applyProtection="1"/>
    <xf numFmtId="164" fontId="12" fillId="3" borderId="7" xfId="3" applyNumberFormat="1" applyFont="1" applyFill="1" applyBorder="1" applyAlignment="1" applyProtection="1">
      <alignment horizontal="center" vertical="center"/>
    </xf>
    <xf numFmtId="164" fontId="12" fillId="3" borderId="5" xfId="3" applyNumberFormat="1" applyFont="1" applyFill="1" applyBorder="1" applyAlignment="1" applyProtection="1">
      <alignment horizontal="left"/>
    </xf>
    <xf numFmtId="164" fontId="8" fillId="3" borderId="0" xfId="3" quotePrefix="1" applyNumberFormat="1" applyFont="1" applyFill="1" applyBorder="1" applyAlignment="1" applyProtection="1">
      <alignment horizontal="left"/>
    </xf>
    <xf numFmtId="0" fontId="8" fillId="3" borderId="0" xfId="3" applyNumberFormat="1" applyFont="1" applyFill="1" applyBorder="1" applyProtection="1"/>
    <xf numFmtId="0" fontId="9" fillId="3" borderId="1" xfId="0" applyNumberFormat="1" applyFont="1" applyFill="1" applyBorder="1" applyProtection="1"/>
    <xf numFmtId="164" fontId="9" fillId="3" borderId="2" xfId="0" applyNumberFormat="1" applyFont="1" applyFill="1" applyBorder="1" applyProtection="1"/>
    <xf numFmtId="164" fontId="8" fillId="3" borderId="0" xfId="0" applyNumberFormat="1" applyFont="1" applyFill="1" applyBorder="1" applyAlignment="1" applyProtection="1">
      <alignment horizontal="left"/>
    </xf>
    <xf numFmtId="164" fontId="9" fillId="3" borderId="3" xfId="0" applyNumberFormat="1" applyFont="1" applyFill="1" applyBorder="1" applyProtection="1"/>
    <xf numFmtId="164" fontId="8" fillId="3" borderId="2" xfId="0" applyNumberFormat="1" applyFont="1" applyFill="1" applyBorder="1" applyProtection="1"/>
    <xf numFmtId="164" fontId="8" fillId="3" borderId="2" xfId="0" applyNumberFormat="1" applyFont="1" applyFill="1" applyBorder="1" applyAlignment="1" applyProtection="1">
      <alignment horizontal="left"/>
    </xf>
    <xf numFmtId="164" fontId="9" fillId="3" borderId="0" xfId="0" applyNumberFormat="1" applyFont="1" applyFill="1" applyBorder="1" applyProtection="1"/>
    <xf numFmtId="0" fontId="10" fillId="3" borderId="5" xfId="0" applyNumberFormat="1" applyFont="1" applyFill="1" applyBorder="1" applyAlignment="1" applyProtection="1">
      <alignment horizontal="left" vertical="top"/>
    </xf>
    <xf numFmtId="164" fontId="10" fillId="3" borderId="0" xfId="0" applyNumberFormat="1" applyFont="1" applyFill="1" applyBorder="1" applyAlignment="1" applyProtection="1">
      <alignment horizontal="left" vertical="top"/>
    </xf>
    <xf numFmtId="164" fontId="9" fillId="3" borderId="6" xfId="0" applyNumberFormat="1" applyFont="1" applyFill="1" applyBorder="1" applyProtection="1"/>
    <xf numFmtId="164" fontId="8" fillId="3" borderId="0" xfId="0" applyNumberFormat="1" applyFont="1" applyFill="1" applyBorder="1" applyProtection="1"/>
    <xf numFmtId="0" fontId="9" fillId="3" borderId="8" xfId="0" applyNumberFormat="1" applyFont="1" applyFill="1" applyBorder="1" applyProtection="1"/>
    <xf numFmtId="164" fontId="9" fillId="3" borderId="9" xfId="0" applyNumberFormat="1" applyFont="1" applyFill="1" applyBorder="1" applyProtection="1"/>
    <xf numFmtId="164" fontId="9" fillId="3" borderId="10" xfId="0" applyNumberFormat="1" applyFont="1" applyFill="1" applyBorder="1" applyProtection="1"/>
    <xf numFmtId="164" fontId="8" fillId="3" borderId="7" xfId="0" applyNumberFormat="1" applyFont="1" applyFill="1" applyBorder="1" applyAlignment="1" applyProtection="1">
      <alignment horizontal="center"/>
    </xf>
    <xf numFmtId="164" fontId="8" fillId="3" borderId="11" xfId="0" applyNumberFormat="1" applyFont="1" applyFill="1" applyBorder="1" applyAlignment="1" applyProtection="1">
      <alignment horizontal="center"/>
    </xf>
    <xf numFmtId="164" fontId="8" fillId="3" borderId="0" xfId="0" applyNumberFormat="1" applyFont="1" applyFill="1" applyBorder="1" applyAlignment="1" applyProtection="1"/>
    <xf numFmtId="164" fontId="8" fillId="3" borderId="23" xfId="0" applyNumberFormat="1" applyFont="1" applyFill="1" applyBorder="1" applyAlignment="1" applyProtection="1"/>
    <xf numFmtId="164" fontId="9" fillId="3" borderId="7" xfId="0" applyNumberFormat="1" applyFont="1" applyFill="1" applyBorder="1" applyAlignment="1" applyProtection="1">
      <alignment horizontal="left"/>
    </xf>
    <xf numFmtId="164" fontId="8" fillId="3" borderId="7" xfId="0" applyNumberFormat="1" applyFont="1" applyFill="1" applyBorder="1" applyAlignment="1" applyProtection="1">
      <alignment horizontal="left"/>
    </xf>
    <xf numFmtId="164" fontId="8" fillId="3" borderId="7" xfId="0" applyNumberFormat="1" applyFont="1" applyFill="1" applyBorder="1" applyProtection="1"/>
    <xf numFmtId="164" fontId="8" fillId="3" borderId="10" xfId="0" applyNumberFormat="1" applyFont="1" applyFill="1" applyBorder="1" applyProtection="1"/>
    <xf numFmtId="164" fontId="9" fillId="3" borderId="0" xfId="0" applyNumberFormat="1" applyFont="1" applyFill="1" applyBorder="1" applyAlignment="1" applyProtection="1">
      <alignment horizontal="left"/>
    </xf>
    <xf numFmtId="0" fontId="8" fillId="3" borderId="12" xfId="0" applyNumberFormat="1" applyFont="1" applyFill="1" applyBorder="1" applyProtection="1"/>
    <xf numFmtId="164" fontId="8" fillId="3" borderId="9" xfId="0" applyNumberFormat="1" applyFont="1" applyFill="1" applyBorder="1" applyAlignment="1" applyProtection="1">
      <alignment horizontal="left"/>
    </xf>
    <xf numFmtId="0" fontId="8" fillId="3" borderId="13" xfId="0" applyNumberFormat="1" applyFont="1" applyFill="1" applyBorder="1" applyProtection="1"/>
    <xf numFmtId="164" fontId="12" fillId="3" borderId="5" xfId="0" applyNumberFormat="1" applyFont="1" applyFill="1" applyBorder="1" applyAlignment="1" applyProtection="1">
      <alignment horizontal="center" vertical="center"/>
    </xf>
    <xf numFmtId="164" fontId="12" fillId="3" borderId="0" xfId="0" applyNumberFormat="1" applyFont="1" applyFill="1" applyBorder="1" applyAlignment="1" applyProtection="1">
      <alignment horizontal="left"/>
    </xf>
    <xf numFmtId="164" fontId="8" fillId="3" borderId="6" xfId="0" applyNumberFormat="1" applyFont="1" applyFill="1" applyBorder="1" applyAlignment="1" applyProtection="1">
      <alignment horizontal="left"/>
    </xf>
    <xf numFmtId="164" fontId="12" fillId="3" borderId="0" xfId="0" applyNumberFormat="1" applyFont="1" applyFill="1" applyBorder="1" applyAlignment="1" applyProtection="1">
      <alignment horizontal="center" vertical="center"/>
    </xf>
    <xf numFmtId="164" fontId="8" fillId="3" borderId="5" xfId="0" applyNumberFormat="1" applyFont="1" applyFill="1" applyBorder="1" applyAlignment="1" applyProtection="1">
      <alignment horizontal="left"/>
    </xf>
    <xf numFmtId="0" fontId="8" fillId="4" borderId="21" xfId="0" applyNumberFormat="1" applyFont="1" applyFill="1" applyBorder="1" applyAlignment="1" applyProtection="1">
      <alignment horizontal="left"/>
      <protection locked="0"/>
    </xf>
    <xf numFmtId="0" fontId="8" fillId="3" borderId="7" xfId="0" applyNumberFormat="1" applyFont="1" applyFill="1" applyBorder="1" applyAlignment="1" applyProtection="1">
      <alignment horizontal="left"/>
    </xf>
    <xf numFmtId="0" fontId="8" fillId="3" borderId="6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Alignment="1" applyProtection="1">
      <alignment horizontal="left"/>
    </xf>
    <xf numFmtId="0" fontId="8" fillId="4" borderId="20" xfId="0" applyNumberFormat="1" applyFont="1" applyFill="1" applyBorder="1" applyAlignment="1" applyProtection="1">
      <alignment horizontal="left"/>
      <protection locked="0"/>
    </xf>
    <xf numFmtId="0" fontId="5" fillId="3" borderId="21" xfId="0" applyNumberFormat="1" applyFont="1" applyFill="1" applyBorder="1" applyAlignment="1" applyProtection="1">
      <alignment horizontal="left"/>
      <protection locked="0"/>
    </xf>
    <xf numFmtId="0" fontId="5" fillId="3" borderId="22" xfId="0" applyNumberFormat="1" applyFont="1" applyFill="1" applyBorder="1" applyAlignment="1" applyProtection="1">
      <alignment horizontal="left"/>
      <protection locked="0"/>
    </xf>
    <xf numFmtId="0" fontId="5" fillId="3" borderId="20" xfId="0" applyNumberFormat="1" applyFont="1" applyFill="1" applyBorder="1" applyAlignment="1" applyProtection="1">
      <alignment horizontal="left"/>
      <protection locked="0"/>
    </xf>
    <xf numFmtId="0" fontId="9" fillId="3" borderId="0" xfId="0" applyNumberFormat="1" applyFont="1" applyFill="1" applyBorder="1" applyProtection="1"/>
    <xf numFmtId="0" fontId="8" fillId="3" borderId="0" xfId="0" applyNumberFormat="1" applyFont="1" applyFill="1" applyBorder="1" applyProtection="1"/>
    <xf numFmtId="164" fontId="20" fillId="3" borderId="0" xfId="0" applyNumberFormat="1" applyFont="1" applyFill="1" applyBorder="1" applyAlignment="1" applyProtection="1">
      <alignment horizontal="left"/>
    </xf>
    <xf numFmtId="164" fontId="12" fillId="3" borderId="8" xfId="0" applyNumberFormat="1" applyFont="1" applyFill="1" applyBorder="1" applyAlignment="1" applyProtection="1">
      <alignment horizontal="center" vertical="center"/>
    </xf>
    <xf numFmtId="164" fontId="8" fillId="3" borderId="10" xfId="0" applyNumberFormat="1" applyFont="1" applyFill="1" applyBorder="1" applyAlignment="1" applyProtection="1">
      <alignment horizontal="left"/>
    </xf>
    <xf numFmtId="164" fontId="12" fillId="3" borderId="14" xfId="0" applyNumberFormat="1" applyFont="1" applyFill="1" applyBorder="1" applyAlignment="1" applyProtection="1">
      <alignment horizontal="center" vertical="center"/>
    </xf>
    <xf numFmtId="164" fontId="12" fillId="3" borderId="15" xfId="0" applyNumberFormat="1" applyFont="1" applyFill="1" applyBorder="1" applyAlignment="1" applyProtection="1">
      <alignment horizontal="left" vertical="center"/>
    </xf>
    <xf numFmtId="164" fontId="8" fillId="3" borderId="15" xfId="0" applyNumberFormat="1" applyFont="1" applyFill="1" applyBorder="1" applyAlignment="1" applyProtection="1">
      <alignment horizontal="left"/>
    </xf>
    <xf numFmtId="164" fontId="8" fillId="3" borderId="15" xfId="0" applyNumberFormat="1" applyFont="1" applyFill="1" applyBorder="1" applyAlignment="1" applyProtection="1">
      <alignment horizontal="center" vertical="center"/>
    </xf>
    <xf numFmtId="164" fontId="12" fillId="3" borderId="15" xfId="0" applyNumberFormat="1" applyFont="1" applyFill="1" applyBorder="1" applyAlignment="1" applyProtection="1">
      <alignment horizontal="center" vertical="center"/>
    </xf>
    <xf numFmtId="164" fontId="12" fillId="3" borderId="16" xfId="0" applyNumberFormat="1" applyFont="1" applyFill="1" applyBorder="1" applyAlignment="1" applyProtection="1">
      <alignment horizontal="left"/>
    </xf>
    <xf numFmtId="0" fontId="12" fillId="3" borderId="0" xfId="0" applyNumberFormat="1" applyFont="1" applyFill="1" applyBorder="1" applyAlignment="1" applyProtection="1">
      <alignment horizontal="center" vertical="center"/>
    </xf>
    <xf numFmtId="0" fontId="8" fillId="3" borderId="0" xfId="0" quotePrefix="1" applyNumberFormat="1" applyFont="1" applyFill="1" applyBorder="1" applyAlignment="1" applyProtection="1">
      <alignment horizontal="left"/>
    </xf>
    <xf numFmtId="164" fontId="8" fillId="3" borderId="8" xfId="0" applyNumberFormat="1" applyFont="1" applyFill="1" applyBorder="1" applyAlignment="1" applyProtection="1">
      <alignment horizontal="left"/>
    </xf>
    <xf numFmtId="164" fontId="12" fillId="3" borderId="9" xfId="0" applyNumberFormat="1" applyFont="1" applyFill="1" applyBorder="1" applyAlignment="1" applyProtection="1">
      <alignment horizontal="center" vertical="center"/>
    </xf>
    <xf numFmtId="0" fontId="8" fillId="4" borderId="17" xfId="0" applyNumberFormat="1" applyFont="1" applyFill="1" applyBorder="1" applyAlignment="1" applyProtection="1">
      <alignment horizontal="center"/>
    </xf>
    <xf numFmtId="0" fontId="8" fillId="4" borderId="18" xfId="0" applyNumberFormat="1" applyFont="1" applyFill="1" applyBorder="1" applyAlignment="1" applyProtection="1">
      <alignment horizontal="center"/>
    </xf>
    <xf numFmtId="0" fontId="8" fillId="4" borderId="19" xfId="0" applyNumberFormat="1" applyFont="1" applyFill="1" applyBorder="1" applyAlignment="1" applyProtection="1">
      <alignment horizontal="center"/>
    </xf>
    <xf numFmtId="164" fontId="8" fillId="3" borderId="0" xfId="0" quotePrefix="1" applyNumberFormat="1" applyFont="1" applyFill="1" applyBorder="1" applyAlignment="1" applyProtection="1">
      <alignment horizontal="left"/>
    </xf>
    <xf numFmtId="164" fontId="8" fillId="3" borderId="0" xfId="0" applyNumberFormat="1" applyFont="1" applyFill="1" applyBorder="1" applyAlignment="1" applyProtection="1">
      <alignment horizontal="center"/>
    </xf>
    <xf numFmtId="164" fontId="12" fillId="3" borderId="0" xfId="0" applyNumberFormat="1" applyFont="1" applyFill="1" applyBorder="1" applyAlignment="1" applyProtection="1">
      <alignment vertical="center"/>
    </xf>
    <xf numFmtId="0" fontId="8" fillId="3" borderId="6" xfId="0" applyNumberFormat="1" applyFont="1" applyFill="1" applyBorder="1" applyProtection="1"/>
    <xf numFmtId="0" fontId="8" fillId="3" borderId="10" xfId="0" applyNumberFormat="1" applyFont="1" applyFill="1" applyBorder="1" applyProtection="1"/>
    <xf numFmtId="164" fontId="8" fillId="3" borderId="9" xfId="0" applyNumberFormat="1" applyFont="1" applyFill="1" applyBorder="1" applyProtection="1"/>
    <xf numFmtId="164" fontId="10" fillId="3" borderId="5" xfId="2" applyNumberFormat="1" applyFont="1" applyFill="1" applyBorder="1" applyAlignment="1" applyProtection="1">
      <alignment horizontal="center"/>
    </xf>
    <xf numFmtId="164" fontId="9" fillId="3" borderId="0" xfId="2" applyNumberFormat="1" applyFont="1" applyFill="1" applyBorder="1" applyAlignment="1" applyProtection="1">
      <alignment horizontal="center"/>
    </xf>
    <xf numFmtId="164" fontId="9" fillId="3" borderId="6" xfId="2" applyNumberFormat="1" applyFont="1" applyFill="1" applyBorder="1" applyAlignment="1" applyProtection="1">
      <alignment horizontal="center"/>
    </xf>
    <xf numFmtId="164" fontId="11" fillId="3" borderId="1" xfId="2" applyNumberFormat="1" applyFont="1" applyFill="1" applyBorder="1" applyAlignment="1" applyProtection="1">
      <alignment horizontal="center"/>
    </xf>
    <xf numFmtId="164" fontId="9" fillId="3" borderId="2" xfId="2" applyNumberFormat="1" applyFont="1" applyFill="1" applyBorder="1" applyAlignment="1" applyProtection="1">
      <alignment horizontal="center"/>
    </xf>
    <xf numFmtId="164" fontId="11" fillId="3" borderId="5" xfId="2" applyNumberFormat="1" applyFont="1" applyFill="1" applyBorder="1" applyAlignment="1" applyProtection="1">
      <alignment horizontal="center"/>
    </xf>
    <xf numFmtId="164" fontId="8" fillId="3" borderId="23" xfId="2" applyNumberFormat="1" applyFont="1" applyFill="1" applyBorder="1" applyAlignment="1" applyProtection="1">
      <alignment horizontal="center"/>
    </xf>
    <xf numFmtId="164" fontId="9" fillId="3" borderId="9" xfId="2" applyNumberFormat="1" applyFont="1" applyFill="1" applyBorder="1" applyAlignment="1" applyProtection="1">
      <alignment horizontal="center"/>
    </xf>
    <xf numFmtId="164" fontId="9" fillId="3" borderId="10" xfId="2" applyNumberFormat="1" applyFont="1" applyFill="1" applyBorder="1" applyAlignment="1" applyProtection="1">
      <alignment horizontal="center"/>
    </xf>
    <xf numFmtId="164" fontId="8" fillId="3" borderId="5" xfId="2" applyNumberFormat="1" applyFont="1" applyFill="1" applyBorder="1" applyAlignment="1" applyProtection="1">
      <alignment horizontal="center" vertical="top"/>
    </xf>
    <xf numFmtId="164" fontId="8" fillId="3" borderId="0" xfId="2" applyNumberFormat="1" applyFont="1" applyFill="1" applyBorder="1" applyAlignment="1" applyProtection="1">
      <alignment horizontal="center" vertical="top"/>
    </xf>
    <xf numFmtId="164" fontId="9" fillId="3" borderId="0" xfId="3" applyNumberFormat="1" applyFont="1" applyFill="1" applyBorder="1" applyAlignment="1" applyProtection="1">
      <alignment horizontal="center"/>
    </xf>
    <xf numFmtId="164" fontId="8" fillId="3" borderId="7" xfId="3" applyNumberFormat="1" applyFont="1" applyFill="1" applyBorder="1" applyAlignment="1" applyProtection="1">
      <alignment horizontal="center"/>
    </xf>
    <xf numFmtId="0" fontId="11" fillId="3" borderId="1" xfId="3" applyNumberFormat="1" applyFont="1" applyFill="1" applyBorder="1" applyAlignment="1" applyProtection="1">
      <alignment horizontal="center"/>
    </xf>
    <xf numFmtId="0" fontId="11" fillId="3" borderId="5" xfId="3" applyNumberFormat="1" applyFont="1" applyFill="1" applyBorder="1" applyAlignment="1" applyProtection="1">
      <alignment horizontal="center"/>
    </xf>
    <xf numFmtId="164" fontId="8" fillId="3" borderId="23" xfId="3" applyNumberFormat="1" applyFont="1" applyFill="1" applyBorder="1" applyAlignment="1" applyProtection="1">
      <alignment horizontal="center"/>
    </xf>
    <xf numFmtId="164" fontId="8" fillId="3" borderId="0" xfId="3" applyNumberFormat="1" applyFont="1" applyFill="1" applyBorder="1" applyAlignment="1" applyProtection="1">
      <alignment horizontal="center"/>
    </xf>
    <xf numFmtId="164" fontId="9" fillId="3" borderId="9" xfId="3" applyNumberFormat="1" applyFont="1" applyFill="1" applyBorder="1" applyAlignment="1" applyProtection="1">
      <alignment horizontal="center"/>
    </xf>
    <xf numFmtId="164" fontId="12" fillId="3" borderId="2" xfId="3" applyNumberFormat="1" applyFont="1" applyFill="1" applyBorder="1" applyAlignment="1" applyProtection="1">
      <alignment horizontal="center" vertical="center"/>
    </xf>
    <xf numFmtId="164" fontId="8" fillId="3" borderId="2" xfId="3" applyNumberFormat="1" applyFont="1" applyFill="1" applyBorder="1" applyAlignment="1" applyProtection="1">
      <alignment horizontal="center" vertical="center"/>
    </xf>
    <xf numFmtId="164" fontId="8" fillId="3" borderId="9" xfId="3" applyNumberFormat="1" applyFont="1" applyFill="1" applyBorder="1" applyAlignment="1" applyProtection="1">
      <alignment horizontal="center" vertical="top"/>
    </xf>
    <xf numFmtId="164" fontId="8" fillId="3" borderId="8" xfId="3" applyNumberFormat="1" applyFont="1" applyFill="1" applyBorder="1" applyAlignment="1" applyProtection="1">
      <alignment horizontal="center" vertical="top"/>
    </xf>
    <xf numFmtId="164" fontId="12" fillId="3" borderId="8" xfId="3" applyNumberFormat="1" applyFont="1" applyFill="1" applyBorder="1" applyAlignment="1" applyProtection="1">
      <alignment horizontal="center"/>
    </xf>
    <xf numFmtId="164" fontId="8" fillId="3" borderId="9" xfId="3" applyNumberFormat="1" applyFont="1" applyFill="1" applyBorder="1" applyAlignment="1" applyProtection="1">
      <alignment horizontal="center"/>
    </xf>
    <xf numFmtId="164" fontId="8" fillId="3" borderId="10" xfId="3" applyNumberFormat="1" applyFont="1" applyFill="1" applyBorder="1" applyAlignment="1" applyProtection="1">
      <alignment horizontal="center"/>
    </xf>
    <xf numFmtId="164" fontId="8" fillId="3" borderId="14" xfId="3" applyNumberFormat="1" applyFont="1" applyFill="1" applyBorder="1" applyAlignment="1" applyProtection="1">
      <alignment horizontal="left" vertical="center"/>
    </xf>
    <xf numFmtId="164" fontId="8" fillId="3" borderId="15" xfId="3" applyNumberFormat="1" applyFont="1" applyFill="1" applyBorder="1" applyAlignment="1" applyProtection="1">
      <alignment horizontal="left" vertical="center"/>
    </xf>
    <xf numFmtId="164" fontId="8" fillId="3" borderId="16" xfId="3" applyNumberFormat="1" applyFont="1" applyFill="1" applyBorder="1" applyAlignment="1" applyProtection="1">
      <alignment horizontal="left" vertical="center"/>
    </xf>
    <xf numFmtId="1" fontId="8" fillId="3" borderId="8" xfId="3" applyNumberFormat="1" applyFont="1" applyFill="1" applyBorder="1" applyAlignment="1" applyProtection="1">
      <alignment horizontal="center"/>
    </xf>
    <xf numFmtId="1" fontId="8" fillId="3" borderId="9" xfId="3" applyNumberFormat="1" applyFont="1" applyFill="1" applyBorder="1" applyAlignment="1" applyProtection="1">
      <alignment horizontal="center"/>
    </xf>
    <xf numFmtId="164" fontId="8" fillId="3" borderId="6" xfId="3" applyNumberFormat="1" applyFont="1" applyFill="1" applyBorder="1" applyAlignment="1" applyProtection="1">
      <alignment horizontal="center" vertical="center"/>
    </xf>
    <xf numFmtId="164" fontId="9" fillId="3" borderId="0" xfId="0" applyNumberFormat="1" applyFont="1" applyFill="1" applyBorder="1" applyAlignment="1" applyProtection="1">
      <alignment horizontal="center"/>
    </xf>
    <xf numFmtId="164" fontId="8" fillId="3" borderId="7" xfId="0" applyNumberFormat="1" applyFont="1" applyFill="1" applyBorder="1" applyAlignment="1" applyProtection="1">
      <alignment horizontal="center"/>
    </xf>
    <xf numFmtId="0" fontId="11" fillId="3" borderId="1" xfId="0" applyNumberFormat="1" applyFont="1" applyFill="1" applyBorder="1" applyAlignment="1" applyProtection="1">
      <alignment horizontal="center"/>
    </xf>
    <xf numFmtId="0" fontId="11" fillId="3" borderId="5" xfId="0" applyNumberFormat="1" applyFont="1" applyFill="1" applyBorder="1" applyAlignment="1" applyProtection="1">
      <alignment horizontal="center"/>
    </xf>
    <xf numFmtId="164" fontId="8" fillId="3" borderId="23" xfId="0" applyNumberFormat="1" applyFont="1" applyFill="1" applyBorder="1" applyAlignment="1" applyProtection="1">
      <alignment horizontal="center"/>
    </xf>
    <xf numFmtId="164" fontId="9" fillId="3" borderId="9" xfId="0" applyNumberFormat="1" applyFont="1" applyFill="1" applyBorder="1" applyAlignment="1" applyProtection="1">
      <alignment horizontal="center"/>
    </xf>
    <xf numFmtId="164" fontId="8" fillId="3" borderId="9" xfId="0" applyNumberFormat="1" applyFont="1" applyFill="1" applyBorder="1" applyAlignment="1" applyProtection="1">
      <alignment horizontal="center"/>
    </xf>
    <xf numFmtId="164" fontId="9" fillId="3" borderId="15" xfId="0" applyNumberFormat="1" applyFont="1" applyFill="1" applyBorder="1" applyAlignment="1" applyProtection="1">
      <alignment horizontal="center"/>
    </xf>
    <xf numFmtId="164" fontId="8" fillId="3" borderId="16" xfId="0" applyNumberFormat="1" applyFont="1" applyFill="1" applyBorder="1" applyAlignment="1" applyProtection="1">
      <alignment horizontal="center" vertical="center"/>
    </xf>
    <xf numFmtId="10" fontId="8" fillId="0" borderId="14" xfId="1" applyNumberFormat="1" applyFont="1" applyFill="1" applyBorder="1" applyAlignment="1" applyProtection="1">
      <alignment horizontal="center"/>
    </xf>
    <xf numFmtId="10" fontId="8" fillId="0" borderId="15" xfId="1" applyNumberFormat="1" applyFont="1" applyFill="1" applyBorder="1" applyAlignment="1" applyProtection="1">
      <alignment horizontal="center"/>
    </xf>
    <xf numFmtId="10" fontId="8" fillId="0" borderId="16" xfId="1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9" fontId="22" fillId="3" borderId="24" xfId="1" applyFont="1" applyFill="1" applyBorder="1" applyAlignment="1" applyProtection="1">
      <alignment horizontal="center" vertical="center"/>
    </xf>
    <xf numFmtId="164" fontId="23" fillId="3" borderId="14" xfId="3" applyNumberFormat="1" applyFont="1" applyFill="1" applyBorder="1" applyAlignment="1" applyProtection="1">
      <alignment horizontal="center" vertical="center"/>
    </xf>
    <xf numFmtId="164" fontId="23" fillId="3" borderId="16" xfId="3" applyNumberFormat="1" applyFont="1" applyFill="1" applyBorder="1" applyAlignment="1" applyProtection="1">
      <alignment horizontal="center" vertical="center"/>
    </xf>
    <xf numFmtId="164" fontId="24" fillId="3" borderId="14" xfId="3" applyNumberFormat="1" applyFont="1" applyFill="1" applyBorder="1" applyAlignment="1" applyProtection="1">
      <alignment horizontal="center" vertical="center"/>
    </xf>
    <xf numFmtId="164" fontId="24" fillId="3" borderId="16" xfId="3" applyNumberFormat="1" applyFont="1" applyFill="1" applyBorder="1" applyAlignment="1" applyProtection="1">
      <alignment horizontal="center" vertical="center"/>
    </xf>
    <xf numFmtId="9" fontId="24" fillId="3" borderId="24" xfId="1" applyFont="1" applyFill="1" applyBorder="1" applyAlignment="1" applyProtection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9" fontId="0" fillId="0" borderId="0" xfId="1" applyFont="1"/>
    <xf numFmtId="0" fontId="0" fillId="0" borderId="26" xfId="0" applyBorder="1" applyAlignment="1">
      <alignment horizontal="center" vertical="center"/>
    </xf>
    <xf numFmtId="0" fontId="0" fillId="5" borderId="29" xfId="0" applyFill="1" applyBorder="1"/>
    <xf numFmtId="0" fontId="0" fillId="0" borderId="30" xfId="0" applyBorder="1"/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0" fillId="0" borderId="29" xfId="0" applyBorder="1"/>
    <xf numFmtId="0" fontId="0" fillId="0" borderId="25" xfId="0" applyBorder="1" applyAlignment="1">
      <alignment horizontal="center"/>
    </xf>
    <xf numFmtId="0" fontId="0" fillId="0" borderId="32" xfId="0" applyBorder="1"/>
    <xf numFmtId="0" fontId="0" fillId="6" borderId="32" xfId="0" applyFill="1" applyBorder="1"/>
    <xf numFmtId="164" fontId="9" fillId="7" borderId="16" xfId="2" applyNumberFormat="1" applyFont="1" applyFill="1" applyBorder="1" applyAlignment="1" applyProtection="1">
      <alignment horizontal="center"/>
    </xf>
    <xf numFmtId="164" fontId="9" fillId="8" borderId="16" xfId="2" applyNumberFormat="1" applyFont="1" applyFill="1" applyBorder="1" applyAlignment="1" applyProtection="1">
      <alignment horizontal="center"/>
    </xf>
    <xf numFmtId="164" fontId="9" fillId="8" borderId="33" xfId="2" applyNumberFormat="1" applyFont="1" applyFill="1" applyBorder="1" applyAlignment="1" applyProtection="1">
      <alignment horizontal="center"/>
    </xf>
    <xf numFmtId="0" fontId="9" fillId="9" borderId="28" xfId="2" applyNumberFormat="1" applyFont="1" applyFill="1" applyBorder="1" applyProtection="1"/>
    <xf numFmtId="168" fontId="9" fillId="9" borderId="28" xfId="1" applyNumberFormat="1" applyFont="1" applyFill="1" applyBorder="1" applyProtection="1"/>
    <xf numFmtId="164" fontId="9" fillId="8" borderId="34" xfId="2" applyNumberFormat="1" applyFont="1" applyFill="1" applyBorder="1" applyAlignment="1" applyProtection="1">
      <alignment horizontal="center"/>
    </xf>
    <xf numFmtId="164" fontId="9" fillId="8" borderId="35" xfId="2" applyNumberFormat="1" applyFont="1" applyFill="1" applyBorder="1" applyAlignment="1" applyProtection="1">
      <alignment horizontal="center"/>
    </xf>
    <xf numFmtId="164" fontId="9" fillId="8" borderId="36" xfId="2" applyNumberFormat="1" applyFont="1" applyFill="1" applyBorder="1" applyAlignment="1" applyProtection="1">
      <alignment horizontal="center"/>
    </xf>
    <xf numFmtId="164" fontId="9" fillId="8" borderId="10" xfId="2" applyNumberFormat="1" applyFont="1" applyFill="1" applyBorder="1" applyAlignment="1" applyProtection="1">
      <alignment horizontal="center"/>
    </xf>
    <xf numFmtId="164" fontId="11" fillId="10" borderId="38" xfId="2" applyNumberFormat="1" applyFont="1" applyFill="1" applyBorder="1" applyAlignment="1" applyProtection="1">
      <alignment horizontal="center"/>
    </xf>
    <xf numFmtId="164" fontId="11" fillId="10" borderId="39" xfId="2" applyNumberFormat="1" applyFont="1" applyFill="1" applyBorder="1" applyAlignment="1" applyProtection="1">
      <alignment horizontal="center"/>
    </xf>
    <xf numFmtId="164" fontId="11" fillId="10" borderId="40" xfId="2" applyNumberFormat="1" applyFont="1" applyFill="1" applyBorder="1" applyAlignment="1" applyProtection="1">
      <alignment horizontal="center"/>
    </xf>
    <xf numFmtId="164" fontId="9" fillId="7" borderId="33" xfId="2" applyNumberFormat="1" applyFont="1" applyFill="1" applyBorder="1" applyAlignment="1" applyProtection="1">
      <alignment horizontal="center"/>
    </xf>
    <xf numFmtId="0" fontId="9" fillId="7" borderId="28" xfId="2" applyNumberFormat="1" applyFont="1" applyFill="1" applyBorder="1" applyProtection="1"/>
    <xf numFmtId="165" fontId="9" fillId="9" borderId="30" xfId="2" applyNumberFormat="1" applyFont="1" applyFill="1" applyBorder="1" applyProtection="1"/>
    <xf numFmtId="171" fontId="9" fillId="9" borderId="28" xfId="2" applyNumberFormat="1" applyFont="1" applyFill="1" applyBorder="1" applyProtection="1"/>
    <xf numFmtId="171" fontId="9" fillId="9" borderId="37" xfId="2" applyNumberFormat="1" applyFont="1" applyFill="1" applyBorder="1" applyProtection="1"/>
    <xf numFmtId="0" fontId="2" fillId="11" borderId="12" xfId="0" applyFont="1" applyFill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6" fillId="6" borderId="25" xfId="0" applyFont="1" applyFill="1" applyBorder="1" applyAlignment="1">
      <alignment horizontal="center" vertical="center"/>
    </xf>
    <xf numFmtId="0" fontId="26" fillId="6" borderId="2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7" fillId="12" borderId="27" xfId="0" applyFont="1" applyFill="1" applyBorder="1" applyAlignment="1">
      <alignment horizontal="center" vertical="center"/>
    </xf>
    <xf numFmtId="0" fontId="27" fillId="12" borderId="28" xfId="0" applyFont="1" applyFill="1" applyBorder="1" applyAlignment="1">
      <alignment horizontal="center" vertical="center"/>
    </xf>
    <xf numFmtId="0" fontId="27" fillId="12" borderId="24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0" fontId="0" fillId="0" borderId="30" xfId="1" applyNumberFormat="1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/>
    </xf>
    <xf numFmtId="10" fontId="0" fillId="0" borderId="29" xfId="1" applyNumberFormat="1" applyFont="1" applyBorder="1" applyAlignment="1">
      <alignment horizontal="center"/>
    </xf>
    <xf numFmtId="170" fontId="0" fillId="0" borderId="44" xfId="1" applyNumberFormat="1" applyFont="1" applyBorder="1" applyAlignment="1">
      <alignment horizontal="center"/>
    </xf>
    <xf numFmtId="10" fontId="0" fillId="0" borderId="25" xfId="1" applyNumberFormat="1" applyFont="1" applyBorder="1" applyAlignment="1">
      <alignment horizontal="center"/>
    </xf>
    <xf numFmtId="10" fontId="0" fillId="0" borderId="44" xfId="1" applyNumberFormat="1" applyFont="1" applyBorder="1" applyAlignment="1">
      <alignment horizontal="center"/>
    </xf>
    <xf numFmtId="10" fontId="0" fillId="0" borderId="45" xfId="1" applyNumberFormat="1" applyFont="1" applyBorder="1" applyAlignment="1">
      <alignment horizontal="center"/>
    </xf>
    <xf numFmtId="171" fontId="0" fillId="0" borderId="29" xfId="1" applyNumberFormat="1" applyFont="1" applyBorder="1" applyAlignment="1">
      <alignment horizontal="center"/>
    </xf>
    <xf numFmtId="10" fontId="0" fillId="0" borderId="49" xfId="1" applyNumberFormat="1" applyFont="1" applyBorder="1" applyAlignment="1">
      <alignment horizontal="center"/>
    </xf>
    <xf numFmtId="0" fontId="0" fillId="0" borderId="50" xfId="0" applyBorder="1" applyAlignment="1">
      <alignment horizontal="center"/>
    </xf>
    <xf numFmtId="171" fontId="0" fillId="0" borderId="49" xfId="1" applyNumberFormat="1" applyFont="1" applyBorder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0" fontId="0" fillId="0" borderId="0" xfId="0" applyBorder="1"/>
    <xf numFmtId="0" fontId="0" fillId="0" borderId="3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10" fontId="27" fillId="0" borderId="43" xfId="1" applyNumberFormat="1" applyFont="1" applyBorder="1" applyAlignment="1">
      <alignment horizontal="center"/>
    </xf>
    <xf numFmtId="10" fontId="27" fillId="0" borderId="8" xfId="1" applyNumberFormat="1" applyFont="1" applyBorder="1" applyAlignment="1">
      <alignment horizontal="center"/>
    </xf>
    <xf numFmtId="10" fontId="27" fillId="0" borderId="25" xfId="1" applyNumberFormat="1" applyFont="1" applyBorder="1" applyAlignment="1">
      <alignment horizontal="center"/>
    </xf>
    <xf numFmtId="10" fontId="27" fillId="0" borderId="50" xfId="1" applyNumberFormat="1" applyFont="1" applyBorder="1" applyAlignment="1">
      <alignment horizontal="center"/>
    </xf>
    <xf numFmtId="10" fontId="27" fillId="0" borderId="26" xfId="1" applyNumberFormat="1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 3" xfId="3"/>
    <cellStyle name="Percent 2" xfId="4"/>
    <cellStyle name="Porcentagem" xfId="1" builtinId="5"/>
  </cellStyles>
  <dxfs count="7"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F9F"/>
      <color rgb="FFFFA7A7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TP_point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DataSheet!$AS$26</c:f>
              <c:numCache>
                <c:formatCode>General</c:formatCode>
                <c:ptCount val="1"/>
                <c:pt idx="0">
                  <c:v>12708816.9898366</c:v>
                </c:pt>
              </c:numCache>
            </c:numRef>
          </c:xVal>
          <c:yVal>
            <c:numRef>
              <c:f>'Test Procedure Data'!$H$15:$I$15</c:f>
              <c:numCache>
                <c:formatCode>0.0000</c:formatCode>
                <c:ptCount val="2"/>
                <c:pt idx="0">
                  <c:v>0.11633153943639898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TP_point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0.28571201661454143</c:v>
                </c:pt>
              </c:numCache>
            </c:numRef>
          </c:xVal>
          <c:yVal>
            <c:numRef>
              <c:f>'Test Procedure Data'!$H$13:$I$13</c:f>
              <c:numCache>
                <c:formatCode>0.00000</c:formatCode>
                <c:ptCount val="2"/>
                <c:pt idx="0">
                  <c:v>-1.2054376078141582E-2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7</xdr:row>
      <xdr:rowOff>4762</xdr:rowOff>
    </xdr:from>
    <xdr:to>
      <xdr:col>18</xdr:col>
      <xdr:colOff>523875</xdr:colOff>
      <xdr:row>21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21</xdr:row>
      <xdr:rowOff>4762</xdr:rowOff>
    </xdr:from>
    <xdr:to>
      <xdr:col>18</xdr:col>
      <xdr:colOff>523875</xdr:colOff>
      <xdr:row>35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7o/My%20Documents/SametimeFileTransfers/INJECTIONA%20-%20CASEB%20-%20REFPROP%20V1.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"/>
      <sheetName val="TESTE"/>
      <sheetName val="CALC"/>
      <sheetName val="RESULTADOS"/>
      <sheetName val="LISTAS"/>
      <sheetName val="GRAF"/>
      <sheetName val="CURVAS"/>
      <sheetName val="CALC SPEC (5)"/>
      <sheetName val="ATUALIZAÇÕES"/>
    </sheetNames>
    <definedNames>
      <definedName name="NUMSEC"/>
      <definedName name="SPEEDCORRECT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G2" t="str">
            <v>acetone</v>
          </cell>
        </row>
        <row r="3">
          <cell r="G3" t="str">
            <v>ammonia</v>
          </cell>
        </row>
        <row r="4">
          <cell r="G4" t="str">
            <v>argon</v>
          </cell>
        </row>
        <row r="5">
          <cell r="G5" t="str">
            <v>benzene</v>
          </cell>
        </row>
        <row r="6">
          <cell r="G6" t="str">
            <v>butane</v>
          </cell>
        </row>
        <row r="7">
          <cell r="G7" t="str">
            <v>butene</v>
          </cell>
        </row>
        <row r="8">
          <cell r="G8" t="str">
            <v>carbon dioxide</v>
          </cell>
        </row>
        <row r="9">
          <cell r="G9" t="str">
            <v>carbon monoxide</v>
          </cell>
        </row>
        <row r="10">
          <cell r="G10" t="str">
            <v>carbonyl sulfide</v>
          </cell>
        </row>
        <row r="11">
          <cell r="G11" t="str">
            <v>cis-butene</v>
          </cell>
        </row>
        <row r="12">
          <cell r="G12" t="str">
            <v>cyclohexane</v>
          </cell>
        </row>
        <row r="13">
          <cell r="G13" t="str">
            <v>cyclopentane</v>
          </cell>
        </row>
        <row r="14">
          <cell r="G14" t="str">
            <v>cyclopropane</v>
          </cell>
        </row>
        <row r="15">
          <cell r="G15" t="str">
            <v>D4</v>
          </cell>
        </row>
        <row r="16">
          <cell r="G16" t="str">
            <v>D5</v>
          </cell>
        </row>
        <row r="17">
          <cell r="G17" t="str">
            <v>D6</v>
          </cell>
        </row>
        <row r="18">
          <cell r="G18" t="str">
            <v>decane</v>
          </cell>
        </row>
        <row r="19">
          <cell r="G19" t="str">
            <v>diethyl ether</v>
          </cell>
        </row>
        <row r="20">
          <cell r="G20" t="str">
            <v>deuterium</v>
          </cell>
        </row>
        <row r="21">
          <cell r="G21" t="str">
            <v>dimethyl carbonate</v>
          </cell>
        </row>
        <row r="22">
          <cell r="G22" t="str">
            <v>dimethylether</v>
          </cell>
        </row>
        <row r="23">
          <cell r="G23" t="str">
            <v>dodecane</v>
          </cell>
        </row>
        <row r="24">
          <cell r="G24" t="str">
            <v>ethylbenzene</v>
          </cell>
        </row>
        <row r="25">
          <cell r="G25" t="str">
            <v>ethane</v>
          </cell>
        </row>
        <row r="26">
          <cell r="G26" t="str">
            <v>ethanol</v>
          </cell>
        </row>
        <row r="27">
          <cell r="G27" t="str">
            <v>ethylene</v>
          </cell>
        </row>
        <row r="28">
          <cell r="G28" t="str">
            <v>fluorine</v>
          </cell>
        </row>
        <row r="29">
          <cell r="G29" t="str">
            <v>hydrogen chloride</v>
          </cell>
        </row>
        <row r="30">
          <cell r="G30" t="str">
            <v>heavy water</v>
          </cell>
        </row>
        <row r="31">
          <cell r="G31" t="str">
            <v>helium</v>
          </cell>
        </row>
        <row r="32">
          <cell r="G32" t="str">
            <v>heptane</v>
          </cell>
        </row>
        <row r="33">
          <cell r="G33" t="str">
            <v>hexane</v>
          </cell>
        </row>
        <row r="34">
          <cell r="G34" t="str">
            <v>hydrogen (normal)</v>
          </cell>
        </row>
        <row r="35">
          <cell r="G35" t="str">
            <v>hydrogen sulfide</v>
          </cell>
        </row>
        <row r="36">
          <cell r="G36" t="str">
            <v>isoctane</v>
          </cell>
        </row>
        <row r="37">
          <cell r="G37" t="str">
            <v>isobutane</v>
          </cell>
        </row>
        <row r="38">
          <cell r="G38" t="str">
            <v>isobutene</v>
          </cell>
        </row>
        <row r="39">
          <cell r="G39" t="str">
            <v>isohexane</v>
          </cell>
        </row>
        <row r="40">
          <cell r="G40" t="str">
            <v>isopentane</v>
          </cell>
        </row>
        <row r="41">
          <cell r="G41" t="str">
            <v>krypton</v>
          </cell>
        </row>
        <row r="42">
          <cell r="G42" t="str">
            <v>md2m</v>
          </cell>
        </row>
        <row r="43">
          <cell r="G43" t="str">
            <v>md3m</v>
          </cell>
        </row>
        <row r="44">
          <cell r="G44" t="str">
            <v>md4m</v>
          </cell>
        </row>
        <row r="45">
          <cell r="G45" t="str">
            <v>mdm</v>
          </cell>
        </row>
        <row r="46">
          <cell r="G46" t="str">
            <v>methane</v>
          </cell>
        </row>
        <row r="47">
          <cell r="G47" t="str">
            <v>methanol</v>
          </cell>
        </row>
        <row r="48">
          <cell r="G48" t="str">
            <v>methyl linoleate</v>
          </cell>
        </row>
        <row r="49">
          <cell r="G49" t="str">
            <v>methyl linolenate</v>
          </cell>
        </row>
        <row r="50">
          <cell r="G50" t="str">
            <v>methyl oleate</v>
          </cell>
        </row>
        <row r="51">
          <cell r="G51" t="str">
            <v>methyl palmitate</v>
          </cell>
        </row>
        <row r="52">
          <cell r="G52" t="str">
            <v>methyl stearate</v>
          </cell>
        </row>
        <row r="53">
          <cell r="G53" t="str">
            <v>methylcyclohexane</v>
          </cell>
        </row>
        <row r="54">
          <cell r="G54" t="str">
            <v>MM</v>
          </cell>
        </row>
        <row r="55">
          <cell r="G55" t="str">
            <v>m-xylene</v>
          </cell>
        </row>
        <row r="56">
          <cell r="G56" t="str">
            <v>neon</v>
          </cell>
        </row>
        <row r="57">
          <cell r="G57" t="str">
            <v>neopentane</v>
          </cell>
        </row>
        <row r="58">
          <cell r="G58" t="str">
            <v>nitrogen</v>
          </cell>
        </row>
        <row r="59">
          <cell r="G59" t="str">
            <v>nitrogen triflouride</v>
          </cell>
        </row>
        <row r="60">
          <cell r="G60" t="str">
            <v>nitrous oxide</v>
          </cell>
        </row>
        <row r="61">
          <cell r="G61" t="str">
            <v>nonane</v>
          </cell>
        </row>
        <row r="62">
          <cell r="G62" t="str">
            <v>Novec-649</v>
          </cell>
        </row>
        <row r="63">
          <cell r="G63" t="str">
            <v>octane</v>
          </cell>
        </row>
        <row r="64">
          <cell r="G64" t="str">
            <v>orthohydrogen</v>
          </cell>
        </row>
        <row r="65">
          <cell r="G65" t="str">
            <v>oxygen</v>
          </cell>
        </row>
        <row r="66">
          <cell r="G66" t="str">
            <v>o-xylene</v>
          </cell>
        </row>
        <row r="67">
          <cell r="G67" t="str">
            <v>parahydrogen</v>
          </cell>
        </row>
        <row r="68">
          <cell r="G68" t="str">
            <v>pentane</v>
          </cell>
        </row>
        <row r="69">
          <cell r="G69" t="str">
            <v>perfluorobutane</v>
          </cell>
        </row>
        <row r="70">
          <cell r="G70" t="str">
            <v>perfluoropentane</v>
          </cell>
        </row>
        <row r="71">
          <cell r="G71" t="str">
            <v>propane</v>
          </cell>
        </row>
        <row r="72">
          <cell r="G72" t="str">
            <v>propylcyclohexane</v>
          </cell>
        </row>
        <row r="73">
          <cell r="G73" t="str">
            <v>propylene</v>
          </cell>
        </row>
        <row r="74">
          <cell r="G74" t="str">
            <v>propyne</v>
          </cell>
        </row>
        <row r="75">
          <cell r="G75" t="str">
            <v>p-xylene</v>
          </cell>
        </row>
        <row r="76">
          <cell r="G76" t="str">
            <v>R11</v>
          </cell>
        </row>
        <row r="77">
          <cell r="G77" t="str">
            <v>R113</v>
          </cell>
        </row>
        <row r="78">
          <cell r="G78" t="str">
            <v>R114</v>
          </cell>
        </row>
        <row r="79">
          <cell r="G79" t="str">
            <v>R115</v>
          </cell>
        </row>
        <row r="80">
          <cell r="G80" t="str">
            <v>R116</v>
          </cell>
        </row>
        <row r="81">
          <cell r="G81" t="str">
            <v>R12</v>
          </cell>
        </row>
        <row r="82">
          <cell r="G82" t="str">
            <v>R1216</v>
          </cell>
        </row>
        <row r="83">
          <cell r="G83" t="str">
            <v>R123</v>
          </cell>
        </row>
        <row r="84">
          <cell r="G84" t="str">
            <v>R1233zd(E)</v>
          </cell>
        </row>
        <row r="85">
          <cell r="G85" t="str">
            <v>R1234yf</v>
          </cell>
        </row>
        <row r="86">
          <cell r="G86" t="str">
            <v>R1234ze(E)</v>
          </cell>
        </row>
        <row r="87">
          <cell r="G87" t="str">
            <v>R124</v>
          </cell>
        </row>
        <row r="88">
          <cell r="G88" t="str">
            <v>R125</v>
          </cell>
        </row>
        <row r="89">
          <cell r="G89" t="str">
            <v>R13</v>
          </cell>
        </row>
        <row r="90">
          <cell r="G90" t="str">
            <v>R134a</v>
          </cell>
        </row>
        <row r="91">
          <cell r="G91" t="str">
            <v>R14</v>
          </cell>
        </row>
        <row r="92">
          <cell r="G92" t="str">
            <v>R141b</v>
          </cell>
        </row>
        <row r="93">
          <cell r="G93" t="str">
            <v>R142b</v>
          </cell>
        </row>
        <row r="94">
          <cell r="G94" t="str">
            <v>R143a</v>
          </cell>
        </row>
        <row r="95">
          <cell r="G95" t="str">
            <v>R152a</v>
          </cell>
        </row>
        <row r="96">
          <cell r="G96" t="str">
            <v>R161</v>
          </cell>
        </row>
        <row r="97">
          <cell r="G97" t="str">
            <v>R21</v>
          </cell>
        </row>
        <row r="98">
          <cell r="G98" t="str">
            <v>R218</v>
          </cell>
        </row>
        <row r="99">
          <cell r="G99" t="str">
            <v>R22</v>
          </cell>
        </row>
        <row r="100">
          <cell r="G100" t="str">
            <v>R227ea</v>
          </cell>
        </row>
        <row r="101">
          <cell r="G101" t="str">
            <v>R23</v>
          </cell>
        </row>
        <row r="102">
          <cell r="G102" t="str">
            <v>R236ea</v>
          </cell>
        </row>
        <row r="103">
          <cell r="G103" t="str">
            <v>R236fa</v>
          </cell>
        </row>
        <row r="104">
          <cell r="G104" t="str">
            <v>R245ca</v>
          </cell>
        </row>
        <row r="105">
          <cell r="G105" t="str">
            <v>R245fa</v>
          </cell>
        </row>
        <row r="106">
          <cell r="G106" t="str">
            <v>R32</v>
          </cell>
        </row>
        <row r="107">
          <cell r="G107" t="str">
            <v>R365mfc</v>
          </cell>
        </row>
        <row r="108">
          <cell r="G108" t="str">
            <v>R40</v>
          </cell>
        </row>
        <row r="109">
          <cell r="G109" t="str">
            <v>R41</v>
          </cell>
        </row>
        <row r="110">
          <cell r="G110" t="str">
            <v>RC318</v>
          </cell>
        </row>
        <row r="111">
          <cell r="G111" t="str">
            <v>RE143a</v>
          </cell>
        </row>
        <row r="112">
          <cell r="G112" t="str">
            <v>RE245cb2</v>
          </cell>
        </row>
        <row r="113">
          <cell r="G113" t="str">
            <v>RE245fa2</v>
          </cell>
        </row>
        <row r="114">
          <cell r="G114" t="str">
            <v>RE347mcc</v>
          </cell>
        </row>
        <row r="115">
          <cell r="G115" t="str">
            <v>sulfur dioxide</v>
          </cell>
        </row>
        <row r="116">
          <cell r="G116" t="str">
            <v>sulfur hexafluoride</v>
          </cell>
        </row>
        <row r="117">
          <cell r="G117" t="str">
            <v>toluene</v>
          </cell>
        </row>
        <row r="118">
          <cell r="G118" t="str">
            <v>trans-butene</v>
          </cell>
        </row>
        <row r="119">
          <cell r="G119" t="str">
            <v>trifluoroiodomethane</v>
          </cell>
        </row>
        <row r="120">
          <cell r="G120" t="str">
            <v>undecane</v>
          </cell>
        </row>
        <row r="121">
          <cell r="G121" t="str">
            <v>water</v>
          </cell>
        </row>
        <row r="122">
          <cell r="G122" t="str">
            <v>xenon</v>
          </cell>
        </row>
        <row r="123">
          <cell r="G123" t="str">
            <v>air</v>
          </cell>
        </row>
        <row r="124">
          <cell r="G124" t="str">
            <v>R401A</v>
          </cell>
        </row>
        <row r="125">
          <cell r="G125" t="str">
            <v>R401B</v>
          </cell>
        </row>
        <row r="126">
          <cell r="G126" t="str">
            <v>R401C</v>
          </cell>
        </row>
        <row r="127">
          <cell r="G127" t="str">
            <v>R402A</v>
          </cell>
        </row>
        <row r="128">
          <cell r="G128" t="str">
            <v>R402B</v>
          </cell>
        </row>
        <row r="129">
          <cell r="G129" t="str">
            <v>R403A</v>
          </cell>
        </row>
        <row r="130">
          <cell r="G130" t="str">
            <v>R403B</v>
          </cell>
        </row>
        <row r="131">
          <cell r="G131" t="str">
            <v>R404A</v>
          </cell>
        </row>
        <row r="132">
          <cell r="G132" t="str">
            <v>R405A</v>
          </cell>
        </row>
        <row r="133">
          <cell r="G133" t="str">
            <v>R406A</v>
          </cell>
        </row>
        <row r="134">
          <cell r="G134" t="str">
            <v>R407A</v>
          </cell>
        </row>
        <row r="135">
          <cell r="G135" t="str">
            <v>R407B</v>
          </cell>
        </row>
        <row r="136">
          <cell r="G136" t="str">
            <v>R407C</v>
          </cell>
        </row>
        <row r="137">
          <cell r="G137" t="str">
            <v>R407D</v>
          </cell>
        </row>
        <row r="138">
          <cell r="G138" t="str">
            <v>R407E</v>
          </cell>
        </row>
        <row r="139">
          <cell r="G139" t="str">
            <v>R407F</v>
          </cell>
        </row>
        <row r="140">
          <cell r="G140" t="str">
            <v>R408A</v>
          </cell>
        </row>
        <row r="141">
          <cell r="G141" t="str">
            <v>R409A</v>
          </cell>
        </row>
        <row r="142">
          <cell r="G142" t="str">
            <v>R409B</v>
          </cell>
        </row>
        <row r="143">
          <cell r="G143" t="str">
            <v>R410A</v>
          </cell>
        </row>
        <row r="144">
          <cell r="G144" t="str">
            <v>R410B</v>
          </cell>
        </row>
        <row r="145">
          <cell r="G145" t="str">
            <v>R411A</v>
          </cell>
        </row>
        <row r="146">
          <cell r="G146" t="str">
            <v>R411B</v>
          </cell>
        </row>
        <row r="147">
          <cell r="G147" t="str">
            <v>R412A</v>
          </cell>
        </row>
        <row r="148">
          <cell r="G148" t="str">
            <v>R413A</v>
          </cell>
        </row>
        <row r="149">
          <cell r="G149" t="str">
            <v>R414A</v>
          </cell>
        </row>
        <row r="150">
          <cell r="G150" t="str">
            <v>R414B</v>
          </cell>
        </row>
        <row r="151">
          <cell r="G151" t="str">
            <v>R415A</v>
          </cell>
        </row>
        <row r="152">
          <cell r="G152" t="str">
            <v>R415B</v>
          </cell>
        </row>
        <row r="153">
          <cell r="G153" t="str">
            <v>R416A</v>
          </cell>
        </row>
        <row r="154">
          <cell r="G154" t="str">
            <v>R417A</v>
          </cell>
        </row>
        <row r="155">
          <cell r="G155" t="str">
            <v>R418A</v>
          </cell>
        </row>
        <row r="156">
          <cell r="G156" t="str">
            <v>R419A</v>
          </cell>
        </row>
        <row r="157">
          <cell r="G157" t="str">
            <v>R420A</v>
          </cell>
        </row>
        <row r="158">
          <cell r="G158" t="str">
            <v>R421A</v>
          </cell>
        </row>
        <row r="159">
          <cell r="G159" t="str">
            <v>R421B</v>
          </cell>
        </row>
        <row r="160">
          <cell r="G160" t="str">
            <v>R422A</v>
          </cell>
        </row>
        <row r="161">
          <cell r="G161" t="str">
            <v>R422B</v>
          </cell>
        </row>
        <row r="162">
          <cell r="G162" t="str">
            <v>R422C</v>
          </cell>
        </row>
        <row r="163">
          <cell r="G163" t="str">
            <v>R422D</v>
          </cell>
        </row>
        <row r="164">
          <cell r="G164" t="str">
            <v>R423A</v>
          </cell>
        </row>
        <row r="165">
          <cell r="G165" t="str">
            <v>R424A</v>
          </cell>
        </row>
        <row r="166">
          <cell r="G166" t="str">
            <v>R425A</v>
          </cell>
        </row>
        <row r="167">
          <cell r="G167" t="str">
            <v>R426A</v>
          </cell>
        </row>
        <row r="168">
          <cell r="G168" t="str">
            <v>R427A</v>
          </cell>
        </row>
        <row r="169">
          <cell r="G169" t="str">
            <v>R428A</v>
          </cell>
        </row>
        <row r="170">
          <cell r="G170" t="str">
            <v>R429A</v>
          </cell>
        </row>
        <row r="171">
          <cell r="G171" t="str">
            <v>R430A</v>
          </cell>
        </row>
        <row r="172">
          <cell r="G172" t="str">
            <v>R431A</v>
          </cell>
        </row>
        <row r="173">
          <cell r="G173" t="str">
            <v>R432A</v>
          </cell>
        </row>
        <row r="174">
          <cell r="G174" t="str">
            <v>R433A</v>
          </cell>
        </row>
        <row r="175">
          <cell r="G175" t="str">
            <v>R434A</v>
          </cell>
        </row>
        <row r="176">
          <cell r="G176" t="str">
            <v>R435A</v>
          </cell>
        </row>
        <row r="177">
          <cell r="G177" t="str">
            <v>R436A</v>
          </cell>
        </row>
        <row r="178">
          <cell r="G178" t="str">
            <v>R436B</v>
          </cell>
        </row>
        <row r="179">
          <cell r="G179" t="str">
            <v>R437A</v>
          </cell>
        </row>
        <row r="180">
          <cell r="G180" t="str">
            <v>R438A</v>
          </cell>
        </row>
        <row r="181">
          <cell r="G181" t="str">
            <v>R441A</v>
          </cell>
        </row>
        <row r="182">
          <cell r="G182" t="str">
            <v>R442A</v>
          </cell>
        </row>
        <row r="183">
          <cell r="G183" t="str">
            <v>R443A</v>
          </cell>
        </row>
        <row r="184">
          <cell r="G184" t="str">
            <v>R444A</v>
          </cell>
        </row>
        <row r="185">
          <cell r="G185" t="str">
            <v>R500</v>
          </cell>
        </row>
        <row r="186">
          <cell r="G186" t="str">
            <v>R501</v>
          </cell>
        </row>
        <row r="187">
          <cell r="G187" t="str">
            <v>R502</v>
          </cell>
        </row>
        <row r="188">
          <cell r="G188" t="str">
            <v>R503</v>
          </cell>
        </row>
        <row r="189">
          <cell r="G189" t="str">
            <v>R504</v>
          </cell>
        </row>
        <row r="190">
          <cell r="G190" t="str">
            <v>R507A</v>
          </cell>
        </row>
        <row r="191">
          <cell r="G191" t="str">
            <v>R508A</v>
          </cell>
        </row>
        <row r="192">
          <cell r="G192" t="str">
            <v>R508B</v>
          </cell>
        </row>
        <row r="193">
          <cell r="G193" t="str">
            <v>R509A</v>
          </cell>
        </row>
        <row r="194">
          <cell r="G194" t="str">
            <v>R510A</v>
          </cell>
        </row>
        <row r="195">
          <cell r="G195" t="str">
            <v>R512A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X175"/>
  <sheetViews>
    <sheetView topLeftCell="A10" workbookViewId="0">
      <selection activeCell="AT25" sqref="AT25"/>
    </sheetView>
  </sheetViews>
  <sheetFormatPr defaultRowHeight="15" x14ac:dyDescent="0.25"/>
  <cols>
    <col min="1" max="2" width="2.5703125" customWidth="1"/>
    <col min="3" max="18" width="3.140625" customWidth="1"/>
    <col min="19" max="19" width="0.85546875" customWidth="1"/>
    <col min="20" max="37" width="3.140625" customWidth="1"/>
    <col min="38" max="38" width="0" hidden="1" customWidth="1"/>
    <col min="39" max="39" width="0.85546875" customWidth="1"/>
    <col min="40" max="40" width="9.5703125" bestFit="1" customWidth="1"/>
    <col min="41" max="41" width="2.5703125" customWidth="1"/>
    <col min="45" max="45" width="12" bestFit="1" customWidth="1"/>
  </cols>
  <sheetData>
    <row r="1" spans="1:5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 t="s">
        <v>0</v>
      </c>
      <c r="T1" s="5"/>
      <c r="U1" s="5"/>
      <c r="V1" s="6"/>
      <c r="W1" s="7" t="s">
        <v>1</v>
      </c>
      <c r="X1" s="7"/>
      <c r="Y1" s="7"/>
      <c r="Z1" s="7"/>
      <c r="AA1" s="7"/>
      <c r="AB1" s="8" t="s">
        <v>2</v>
      </c>
      <c r="AC1" s="5"/>
      <c r="AD1" s="5"/>
      <c r="AE1" s="7"/>
      <c r="AF1" s="7"/>
      <c r="AG1" s="7"/>
      <c r="AH1" s="7"/>
      <c r="AI1" s="7"/>
      <c r="AJ1" s="7"/>
      <c r="AK1" s="7"/>
      <c r="AL1" s="9"/>
      <c r="AM1" s="3"/>
      <c r="AN1" s="10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20.25" x14ac:dyDescent="0.3">
      <c r="A2" s="270"/>
      <c r="B2" s="271"/>
      <c r="C2" s="271"/>
      <c r="D2" s="271"/>
      <c r="E2" s="11"/>
      <c r="F2" s="12"/>
      <c r="G2" s="1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2"/>
      <c r="S2" s="13" t="s">
        <v>3</v>
      </c>
      <c r="T2" s="13"/>
      <c r="U2" s="13"/>
      <c r="V2" s="12"/>
      <c r="W2" s="13"/>
      <c r="X2" s="13"/>
      <c r="Y2" s="13"/>
      <c r="Z2" s="14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9"/>
      <c r="AM2" s="16"/>
      <c r="AN2" s="10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3" t="s">
        <v>4</v>
      </c>
      <c r="T3" s="13"/>
      <c r="U3" s="13"/>
      <c r="V3" s="13"/>
      <c r="W3" s="13"/>
      <c r="X3" s="13"/>
      <c r="Y3" s="12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9"/>
      <c r="AM3" s="2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273" t="s">
        <v>5</v>
      </c>
      <c r="B4" s="274"/>
      <c r="C4" s="274"/>
      <c r="D4" s="274"/>
      <c r="E4" s="274"/>
      <c r="F4" s="274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2"/>
      <c r="S4" s="13" t="s">
        <v>6</v>
      </c>
      <c r="T4" s="13"/>
      <c r="U4" s="13"/>
      <c r="V4" s="13"/>
      <c r="W4" s="12"/>
      <c r="X4" s="21"/>
      <c r="Y4" s="21"/>
      <c r="Z4" s="21"/>
      <c r="AA4" s="21"/>
      <c r="AB4" s="22" t="s">
        <v>7</v>
      </c>
      <c r="AC4" s="22"/>
      <c r="AD4" s="23"/>
      <c r="AE4" s="23"/>
      <c r="AF4" s="23"/>
      <c r="AG4" s="23"/>
      <c r="AH4" s="23"/>
      <c r="AI4" s="23"/>
      <c r="AJ4" s="23"/>
      <c r="AK4" s="23"/>
      <c r="AL4" s="9"/>
      <c r="AM4" s="20"/>
      <c r="AN4" s="10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275" t="s">
        <v>8</v>
      </c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2"/>
      <c r="S5" s="13" t="s">
        <v>9</v>
      </c>
      <c r="T5" s="13"/>
      <c r="U5" s="13"/>
      <c r="V5" s="276" t="s">
        <v>10</v>
      </c>
      <c r="W5" s="21"/>
      <c r="X5" s="33" t="s">
        <v>11</v>
      </c>
      <c r="Y5" s="33"/>
      <c r="Z5" s="24">
        <v>7</v>
      </c>
      <c r="AA5" s="15"/>
      <c r="AB5" s="22" t="s">
        <v>12</v>
      </c>
      <c r="AC5" s="21"/>
      <c r="AD5" s="21"/>
      <c r="AE5" s="21"/>
      <c r="AF5" s="21"/>
      <c r="AG5" s="21"/>
      <c r="AH5" s="21"/>
      <c r="AI5" s="21"/>
      <c r="AJ5" s="21"/>
      <c r="AK5" s="21"/>
      <c r="AL5" s="9"/>
      <c r="AM5" s="20"/>
      <c r="AN5" s="10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275" t="s">
        <v>287</v>
      </c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8"/>
      <c r="S6" s="25" t="s">
        <v>1</v>
      </c>
      <c r="T6" s="25" t="s">
        <v>1</v>
      </c>
      <c r="U6" s="25" t="s">
        <v>1</v>
      </c>
      <c r="V6" s="25" t="s">
        <v>1</v>
      </c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18"/>
      <c r="AM6" s="19"/>
      <c r="AN6" s="10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27">
        <v>1</v>
      </c>
      <c r="B7" s="4" t="s">
        <v>13</v>
      </c>
      <c r="C7" s="5"/>
      <c r="D7" s="5"/>
      <c r="E7" s="5"/>
      <c r="F7" s="5"/>
      <c r="G7" s="28"/>
      <c r="H7" s="5" t="s">
        <v>14</v>
      </c>
      <c r="I7" s="5"/>
      <c r="J7" s="5"/>
      <c r="K7" s="5"/>
      <c r="L7" s="28"/>
      <c r="M7" s="5" t="s">
        <v>15</v>
      </c>
      <c r="N7" s="5"/>
      <c r="O7" s="5"/>
      <c r="P7" s="5"/>
      <c r="Q7" s="29"/>
      <c r="R7" s="5" t="s">
        <v>16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30"/>
      <c r="AN7" s="10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31">
        <f t="shared" ref="A8:A53" si="0">A7+1</f>
        <v>2</v>
      </c>
      <c r="B8" s="32" t="s">
        <v>17</v>
      </c>
      <c r="C8" s="13"/>
      <c r="D8" s="33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3"/>
      <c r="V8" s="13" t="s">
        <v>18</v>
      </c>
      <c r="W8" s="13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3"/>
      <c r="AM8" s="35"/>
      <c r="AN8" s="10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31">
        <f t="shared" si="0"/>
        <v>3</v>
      </c>
      <c r="B9" s="32" t="s">
        <v>19</v>
      </c>
      <c r="C9" s="13"/>
      <c r="D9" s="12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2"/>
      <c r="V9" s="13" t="s">
        <v>20</v>
      </c>
      <c r="W9" s="13"/>
      <c r="X9" s="13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3"/>
      <c r="AM9" s="35"/>
      <c r="AN9" s="10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31">
        <f t="shared" si="0"/>
        <v>4</v>
      </c>
      <c r="B10" s="32" t="s">
        <v>21</v>
      </c>
      <c r="C10" s="13"/>
      <c r="D10" s="1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2"/>
      <c r="V10" s="13" t="s">
        <v>22</v>
      </c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3"/>
      <c r="AM10" s="35"/>
      <c r="AN10" s="10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31">
        <f t="shared" si="0"/>
        <v>5</v>
      </c>
      <c r="B11" s="32" t="s">
        <v>23</v>
      </c>
      <c r="C11" s="13"/>
      <c r="D11" s="13"/>
      <c r="E11" s="36"/>
      <c r="F11" s="37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3"/>
      <c r="V11" s="13" t="s">
        <v>24</v>
      </c>
      <c r="W11" s="13"/>
      <c r="X11" s="13"/>
      <c r="Y11" s="13"/>
      <c r="Z11" s="13"/>
      <c r="AA11" s="12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3"/>
      <c r="AM11" s="35"/>
      <c r="AN11" s="10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31">
        <f t="shared" si="0"/>
        <v>6</v>
      </c>
      <c r="B12" s="13" t="s">
        <v>25</v>
      </c>
      <c r="C12" s="13"/>
      <c r="D12" s="13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2" t="s">
        <v>26</v>
      </c>
      <c r="W12" s="13"/>
      <c r="X12" s="13"/>
      <c r="Y12" s="13"/>
      <c r="Z12" s="13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3"/>
      <c r="AM12" s="35"/>
      <c r="AN12" s="10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31">
        <f t="shared" si="0"/>
        <v>7</v>
      </c>
      <c r="B13" s="32"/>
      <c r="C13" s="13"/>
      <c r="D13" s="13"/>
      <c r="E13" s="13"/>
      <c r="F13" s="13"/>
      <c r="G13" s="12"/>
      <c r="H13" s="12"/>
      <c r="I13" s="12"/>
      <c r="J13" s="12"/>
      <c r="K13" s="12"/>
      <c r="L13" s="13"/>
      <c r="M13" s="13"/>
      <c r="N13" s="13"/>
      <c r="O13" s="12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3"/>
      <c r="AM13" s="35"/>
      <c r="AN13" s="10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31">
        <f t="shared" si="0"/>
        <v>8</v>
      </c>
      <c r="B14" s="32" t="s">
        <v>27</v>
      </c>
      <c r="C14" s="13"/>
      <c r="D14" s="13"/>
      <c r="E14" s="13"/>
      <c r="F14" s="13"/>
      <c r="G14" s="13"/>
      <c r="H14" s="13"/>
      <c r="I14" s="13"/>
      <c r="J14" s="13"/>
      <c r="K14" s="13"/>
      <c r="L14" s="13" t="s">
        <v>28</v>
      </c>
      <c r="M14" s="13"/>
      <c r="N14" s="13"/>
      <c r="O14" s="13"/>
      <c r="P14" s="13"/>
      <c r="Q14" s="13"/>
      <c r="R14" s="13" t="s">
        <v>29</v>
      </c>
      <c r="S14" s="13"/>
      <c r="T14" s="13"/>
      <c r="U14" s="13"/>
      <c r="V14" s="13"/>
      <c r="W14" s="36"/>
      <c r="X14" s="9"/>
      <c r="Y14" s="13"/>
      <c r="Z14" s="13" t="s">
        <v>30</v>
      </c>
      <c r="AA14" s="13"/>
      <c r="AB14" s="13"/>
      <c r="AC14" s="13"/>
      <c r="AD14" s="13"/>
      <c r="AE14" s="9"/>
      <c r="AF14" s="13"/>
      <c r="AG14" s="13"/>
      <c r="AH14" s="13"/>
      <c r="AI14" s="13"/>
      <c r="AJ14" s="13"/>
      <c r="AK14" s="13"/>
      <c r="AL14" s="13"/>
      <c r="AM14" s="35"/>
      <c r="AN14" s="10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31">
        <f t="shared" si="0"/>
        <v>9</v>
      </c>
      <c r="B15" s="38" t="s">
        <v>31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40"/>
      <c r="AN15" s="10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31">
        <f t="shared" si="0"/>
        <v>10</v>
      </c>
      <c r="B16" s="41" t="s">
        <v>32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13"/>
      <c r="T16" s="38" t="s">
        <v>33</v>
      </c>
      <c r="U16" s="39"/>
      <c r="V16" s="39"/>
      <c r="W16" s="39"/>
      <c r="X16" s="39"/>
      <c r="Y16" s="40"/>
      <c r="Z16" s="38" t="s">
        <v>34</v>
      </c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40"/>
      <c r="AN16" s="10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31">
        <f t="shared" si="0"/>
        <v>11</v>
      </c>
      <c r="B17" s="279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13"/>
      <c r="T17" s="38" t="s">
        <v>35</v>
      </c>
      <c r="U17" s="39"/>
      <c r="V17" s="40"/>
      <c r="W17" s="38" t="s">
        <v>36</v>
      </c>
      <c r="X17" s="39"/>
      <c r="Y17" s="40"/>
      <c r="Z17" s="38" t="s">
        <v>35</v>
      </c>
      <c r="AA17" s="39"/>
      <c r="AB17" s="40"/>
      <c r="AC17" s="38" t="s">
        <v>36</v>
      </c>
      <c r="AD17" s="39"/>
      <c r="AE17" s="40"/>
      <c r="AF17" s="38" t="s">
        <v>35</v>
      </c>
      <c r="AG17" s="39"/>
      <c r="AH17" s="40"/>
      <c r="AI17" s="38" t="s">
        <v>36</v>
      </c>
      <c r="AJ17" s="39"/>
      <c r="AK17" s="39"/>
      <c r="AL17" s="39"/>
      <c r="AM17" s="40"/>
      <c r="AN17" s="10"/>
      <c r="AO17" s="9"/>
      <c r="AP17" s="9"/>
      <c r="AQ17" s="85"/>
      <c r="AR17" s="85"/>
      <c r="AS17" s="85"/>
      <c r="AT17" s="9"/>
      <c r="AU17" s="9"/>
      <c r="AV17" s="9"/>
      <c r="AW17" s="9"/>
      <c r="AX17" s="9"/>
    </row>
    <row r="18" spans="1:50" x14ac:dyDescent="0.25">
      <c r="A18" s="31">
        <f t="shared" si="0"/>
        <v>12</v>
      </c>
      <c r="B18" s="43"/>
      <c r="C18" s="13" t="s">
        <v>37</v>
      </c>
      <c r="D18" s="13"/>
      <c r="E18" s="13"/>
      <c r="F18" s="13"/>
      <c r="G18" s="13"/>
      <c r="H18" s="13"/>
      <c r="I18" s="13"/>
      <c r="J18" s="13"/>
      <c r="K18" s="15"/>
      <c r="L18" s="15"/>
      <c r="M18" s="13" t="s">
        <v>38</v>
      </c>
      <c r="N18" s="13"/>
      <c r="O18" s="13"/>
      <c r="P18" s="12"/>
      <c r="Q18" s="13"/>
      <c r="R18" s="13"/>
      <c r="S18" s="13"/>
      <c r="T18" s="44"/>
      <c r="U18" s="45"/>
      <c r="V18" s="46"/>
      <c r="W18" s="45"/>
      <c r="X18" s="45"/>
      <c r="Y18" s="46"/>
      <c r="Z18" s="45"/>
      <c r="AA18" s="45"/>
      <c r="AB18" s="46"/>
      <c r="AC18" s="45"/>
      <c r="AD18" s="45"/>
      <c r="AE18" s="46"/>
      <c r="AF18" s="12"/>
      <c r="AG18" s="12"/>
      <c r="AH18" s="12"/>
      <c r="AI18" s="47"/>
      <c r="AJ18" s="12"/>
      <c r="AK18" s="12"/>
      <c r="AL18" s="9"/>
      <c r="AM18" s="48"/>
      <c r="AN18" s="10"/>
      <c r="AO18" s="9"/>
      <c r="AP18" s="9"/>
      <c r="AQ18" s="85"/>
      <c r="AR18" s="85"/>
      <c r="AS18" s="85"/>
      <c r="AT18" s="9"/>
      <c r="AU18" s="9"/>
      <c r="AV18" s="9"/>
      <c r="AW18" s="9"/>
      <c r="AX18" s="9"/>
    </row>
    <row r="19" spans="1:50" x14ac:dyDescent="0.25">
      <c r="A19" s="31">
        <f t="shared" si="0"/>
        <v>13</v>
      </c>
      <c r="B19" s="13"/>
      <c r="C19" s="13" t="s">
        <v>39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44"/>
      <c r="U19" s="45"/>
      <c r="V19" s="46"/>
      <c r="W19" s="45"/>
      <c r="X19" s="45"/>
      <c r="Y19" s="46"/>
      <c r="Z19" s="45"/>
      <c r="AA19" s="45"/>
      <c r="AB19" s="46"/>
      <c r="AC19" s="45"/>
      <c r="AD19" s="45"/>
      <c r="AE19" s="45"/>
      <c r="AF19" s="72"/>
      <c r="AG19" s="71"/>
      <c r="AH19" s="71"/>
      <c r="AI19" s="72"/>
      <c r="AJ19" s="71"/>
      <c r="AK19" s="71"/>
      <c r="AL19" s="98"/>
      <c r="AM19" s="73"/>
      <c r="AN19" s="10"/>
      <c r="AO19" s="9"/>
      <c r="AP19" s="9"/>
      <c r="AQ19" s="85"/>
      <c r="AR19" s="85"/>
      <c r="AS19" s="85"/>
      <c r="AT19" s="9"/>
      <c r="AU19" s="9"/>
      <c r="AV19" s="9"/>
      <c r="AW19" s="9"/>
      <c r="AX19" s="9"/>
    </row>
    <row r="20" spans="1:50" x14ac:dyDescent="0.25">
      <c r="A20" s="31">
        <f t="shared" si="0"/>
        <v>14</v>
      </c>
      <c r="B20" s="43"/>
      <c r="C20" s="13" t="s">
        <v>288</v>
      </c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44"/>
      <c r="U20" s="45"/>
      <c r="V20" s="46"/>
      <c r="W20" s="45"/>
      <c r="X20" s="45"/>
      <c r="Y20" s="46"/>
      <c r="Z20" s="45"/>
      <c r="AA20" s="45"/>
      <c r="AB20" s="46"/>
      <c r="AC20" s="45"/>
      <c r="AD20" s="45"/>
      <c r="AE20" s="46"/>
      <c r="AF20" s="45"/>
      <c r="AG20" s="45"/>
      <c r="AH20" s="45"/>
      <c r="AI20" s="44"/>
      <c r="AJ20" s="45"/>
      <c r="AK20" s="45"/>
      <c r="AL20" s="9"/>
      <c r="AM20" s="46"/>
      <c r="AN20" s="10"/>
      <c r="AO20" s="9"/>
      <c r="AP20" s="9"/>
      <c r="AQ20" s="85"/>
      <c r="AR20" s="85"/>
      <c r="AS20" s="85"/>
      <c r="AT20" s="9"/>
      <c r="AU20" s="9"/>
      <c r="AV20" s="9"/>
      <c r="AW20" s="9"/>
      <c r="AX20" s="9"/>
    </row>
    <row r="21" spans="1:50" x14ac:dyDescent="0.25">
      <c r="A21" s="31">
        <f t="shared" si="0"/>
        <v>15</v>
      </c>
      <c r="B21" s="43"/>
      <c r="C21" s="13" t="s">
        <v>40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49">
        <v>311520</v>
      </c>
      <c r="U21" s="50"/>
      <c r="V21" s="51"/>
      <c r="W21" s="52">
        <v>327439.09999999998</v>
      </c>
      <c r="X21" s="53"/>
      <c r="Y21" s="54"/>
      <c r="Z21" s="55"/>
      <c r="AA21" s="56"/>
      <c r="AB21" s="57"/>
      <c r="AC21" s="58"/>
      <c r="AD21" s="59"/>
      <c r="AE21" s="60"/>
      <c r="AF21" s="45"/>
      <c r="AG21" s="45"/>
      <c r="AH21" s="45"/>
      <c r="AI21" s="44"/>
      <c r="AJ21" s="45"/>
      <c r="AK21" s="45"/>
      <c r="AL21" s="9"/>
      <c r="AM21" s="46"/>
      <c r="AN21" s="10"/>
      <c r="AO21" s="9"/>
      <c r="AP21" s="9"/>
      <c r="AQ21" s="85"/>
      <c r="AR21" s="85"/>
      <c r="AS21" s="85"/>
      <c r="AT21" s="9"/>
      <c r="AU21" s="9"/>
      <c r="AV21" s="9"/>
      <c r="AW21" s="9"/>
      <c r="AX21" s="9"/>
    </row>
    <row r="22" spans="1:50" x14ac:dyDescent="0.25">
      <c r="A22" s="31">
        <f t="shared" si="0"/>
        <v>16</v>
      </c>
      <c r="B22" s="43"/>
      <c r="C22" s="61" t="s">
        <v>41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62"/>
      <c r="U22" s="63"/>
      <c r="V22" s="64"/>
      <c r="W22" s="63"/>
      <c r="X22" s="63"/>
      <c r="Y22" s="63"/>
      <c r="Z22" s="63"/>
      <c r="AA22" s="63"/>
      <c r="AB22" s="63"/>
      <c r="AC22" s="63"/>
      <c r="AD22" s="63"/>
      <c r="AE22" s="63"/>
      <c r="AF22" s="12"/>
      <c r="AG22" s="12"/>
      <c r="AH22" s="12"/>
      <c r="AI22" s="12"/>
      <c r="AJ22" s="12"/>
      <c r="AK22" s="12"/>
      <c r="AL22" s="9"/>
      <c r="AM22" s="48"/>
      <c r="AN22" s="10"/>
      <c r="AO22" s="9"/>
      <c r="AP22" s="9"/>
      <c r="AQ22" s="85"/>
      <c r="AR22" s="85"/>
      <c r="AS22" s="85"/>
      <c r="AT22" s="9"/>
      <c r="AU22" s="9"/>
      <c r="AV22" s="9"/>
      <c r="AW22" s="9"/>
      <c r="AX22" s="9"/>
    </row>
    <row r="23" spans="1:50" ht="15.75" thickBot="1" x14ac:dyDescent="0.3">
      <c r="A23" s="31">
        <f t="shared" si="0"/>
        <v>17</v>
      </c>
      <c r="B23" s="43"/>
      <c r="C23" s="13" t="s">
        <v>42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49">
        <v>250.53</v>
      </c>
      <c r="U23" s="50"/>
      <c r="V23" s="51"/>
      <c r="W23" s="52">
        <v>499.4</v>
      </c>
      <c r="X23" s="53"/>
      <c r="Y23" s="54"/>
      <c r="Z23" s="65"/>
      <c r="AA23" s="66"/>
      <c r="AB23" s="67"/>
      <c r="AC23" s="68"/>
      <c r="AD23" s="69"/>
      <c r="AE23" s="70"/>
      <c r="AF23" s="71"/>
      <c r="AG23" s="71"/>
      <c r="AH23" s="71"/>
      <c r="AI23" s="72"/>
      <c r="AJ23" s="71"/>
      <c r="AK23" s="71"/>
      <c r="AL23" s="9"/>
      <c r="AM23" s="73"/>
      <c r="AN23" s="10"/>
      <c r="AO23" s="9"/>
      <c r="AP23" s="9"/>
      <c r="AQ23" s="85"/>
      <c r="AR23" s="85"/>
      <c r="AS23" s="85"/>
      <c r="AT23" s="9"/>
      <c r="AU23" s="9"/>
      <c r="AV23" s="9"/>
      <c r="AW23" s="9"/>
      <c r="AX23" s="9"/>
    </row>
    <row r="24" spans="1:50" ht="15.75" thickBot="1" x14ac:dyDescent="0.3">
      <c r="A24" s="31">
        <f t="shared" si="0"/>
        <v>18</v>
      </c>
      <c r="B24" s="43"/>
      <c r="C24" s="13" t="s">
        <v>43</v>
      </c>
      <c r="D24" s="13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49">
        <v>40</v>
      </c>
      <c r="U24" s="50"/>
      <c r="V24" s="51"/>
      <c r="W24" s="52">
        <v>84.8</v>
      </c>
      <c r="X24" s="53"/>
      <c r="Y24" s="54"/>
      <c r="Z24" s="65"/>
      <c r="AA24" s="66"/>
      <c r="AB24" s="67"/>
      <c r="AC24" s="68"/>
      <c r="AD24" s="69"/>
      <c r="AE24" s="70"/>
      <c r="AF24" s="71"/>
      <c r="AG24" s="71"/>
      <c r="AH24" s="71"/>
      <c r="AI24" s="72"/>
      <c r="AJ24" s="71"/>
      <c r="AK24" s="71"/>
      <c r="AL24" s="9"/>
      <c r="AM24" s="73"/>
      <c r="AN24" s="10"/>
      <c r="AO24" s="9"/>
      <c r="AP24" s="9"/>
      <c r="AQ24" s="342" t="s">
        <v>315</v>
      </c>
      <c r="AR24" s="343"/>
      <c r="AS24" s="344"/>
      <c r="AT24" s="9"/>
      <c r="AU24" s="9"/>
      <c r="AV24" s="9"/>
      <c r="AW24" s="9"/>
      <c r="AX24" s="9"/>
    </row>
    <row r="25" spans="1:50" x14ac:dyDescent="0.25">
      <c r="A25" s="31">
        <f t="shared" si="0"/>
        <v>19</v>
      </c>
      <c r="B25" s="43"/>
      <c r="C25" s="13" t="s">
        <v>44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75"/>
      <c r="U25" s="76"/>
      <c r="V25" s="77"/>
      <c r="W25" s="78"/>
      <c r="X25" s="78"/>
      <c r="Y25" s="79"/>
      <c r="Z25" s="80"/>
      <c r="AA25" s="81"/>
      <c r="AB25" s="82"/>
      <c r="AC25" s="83"/>
      <c r="AD25" s="83"/>
      <c r="AE25" s="84"/>
      <c r="AF25" s="71"/>
      <c r="AG25" s="71"/>
      <c r="AH25" s="71"/>
      <c r="AI25" s="72"/>
      <c r="AJ25" s="71"/>
      <c r="AK25" s="71"/>
      <c r="AL25" s="9"/>
      <c r="AM25" s="73"/>
      <c r="AN25" s="10"/>
      <c r="AO25" s="9"/>
      <c r="AP25" s="85"/>
      <c r="AQ25" s="340" t="s">
        <v>316</v>
      </c>
      <c r="AR25" s="341"/>
      <c r="AS25" s="349">
        <v>0.28571201661454143</v>
      </c>
      <c r="AT25" s="9"/>
      <c r="AU25" s="9"/>
      <c r="AV25" s="9"/>
      <c r="AW25" s="9"/>
      <c r="AX25" s="9"/>
    </row>
    <row r="26" spans="1:50" x14ac:dyDescent="0.25">
      <c r="A26" s="31">
        <f t="shared" si="0"/>
        <v>20</v>
      </c>
      <c r="B26" s="43"/>
      <c r="C26" s="13" t="s">
        <v>45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75"/>
      <c r="U26" s="76"/>
      <c r="V26" s="77"/>
      <c r="W26" s="78"/>
      <c r="X26" s="78"/>
      <c r="Y26" s="79"/>
      <c r="Z26" s="80"/>
      <c r="AA26" s="86"/>
      <c r="AB26" s="82"/>
      <c r="AC26" s="83"/>
      <c r="AD26" s="83"/>
      <c r="AE26" s="84"/>
      <c r="AF26" s="71"/>
      <c r="AG26" s="71"/>
      <c r="AH26" s="71"/>
      <c r="AI26" s="72"/>
      <c r="AJ26" s="71"/>
      <c r="AK26" s="71"/>
      <c r="AL26" s="9"/>
      <c r="AM26" s="73"/>
      <c r="AN26" s="10"/>
      <c r="AO26" s="9"/>
      <c r="AP26" s="85"/>
      <c r="AQ26" s="335" t="s">
        <v>317</v>
      </c>
      <c r="AR26" s="334"/>
      <c r="AS26" s="336">
        <v>12708816.9898366</v>
      </c>
      <c r="AT26" s="85"/>
      <c r="AU26" s="85"/>
      <c r="AV26" s="85"/>
      <c r="AW26" s="9"/>
      <c r="AX26" s="9"/>
    </row>
    <row r="27" spans="1:50" x14ac:dyDescent="0.25">
      <c r="A27" s="31">
        <f t="shared" si="0"/>
        <v>21</v>
      </c>
      <c r="B27" s="36"/>
      <c r="C27" s="87" t="s">
        <v>289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75"/>
      <c r="U27" s="76"/>
      <c r="V27" s="77"/>
      <c r="W27" s="78"/>
      <c r="X27" s="78"/>
      <c r="Y27" s="79"/>
      <c r="Z27" s="80"/>
      <c r="AA27" s="86"/>
      <c r="AB27" s="82"/>
      <c r="AC27" s="88"/>
      <c r="AD27" s="89"/>
      <c r="AE27" s="90"/>
      <c r="AF27" s="71"/>
      <c r="AG27" s="71"/>
      <c r="AH27" s="71"/>
      <c r="AI27" s="72"/>
      <c r="AJ27" s="71"/>
      <c r="AK27" s="71"/>
      <c r="AL27" s="9"/>
      <c r="AM27" s="73"/>
      <c r="AN27" s="10"/>
      <c r="AO27" s="9"/>
      <c r="AP27" s="85"/>
      <c r="AQ27" s="335" t="s">
        <v>318</v>
      </c>
      <c r="AR27" s="334"/>
      <c r="AS27" s="348">
        <v>0.88145847015622414</v>
      </c>
      <c r="AT27" s="85"/>
      <c r="AU27" s="85"/>
      <c r="AV27" s="85"/>
      <c r="AW27" s="9"/>
      <c r="AX27" s="9"/>
    </row>
    <row r="28" spans="1:50" x14ac:dyDescent="0.25">
      <c r="A28" s="31">
        <f t="shared" si="0"/>
        <v>22</v>
      </c>
      <c r="B28" s="36"/>
      <c r="C28" s="87" t="s">
        <v>290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75"/>
      <c r="U28" s="76"/>
      <c r="V28" s="77"/>
      <c r="W28" s="78"/>
      <c r="X28" s="78"/>
      <c r="Y28" s="79"/>
      <c r="Z28" s="80"/>
      <c r="AA28" s="86"/>
      <c r="AB28" s="82"/>
      <c r="AC28" s="83"/>
      <c r="AD28" s="83"/>
      <c r="AE28" s="84"/>
      <c r="AF28" s="71"/>
      <c r="AG28" s="71"/>
      <c r="AH28" s="71"/>
      <c r="AI28" s="72"/>
      <c r="AJ28" s="71"/>
      <c r="AK28" s="71"/>
      <c r="AL28" s="9"/>
      <c r="AM28" s="73"/>
      <c r="AN28" s="10"/>
      <c r="AO28" s="9"/>
      <c r="AP28" s="85"/>
      <c r="AQ28" s="335" t="s">
        <v>319</v>
      </c>
      <c r="AR28" s="334"/>
      <c r="AS28" s="348">
        <v>1.915264206543427E-2</v>
      </c>
      <c r="AT28" s="85"/>
      <c r="AU28" s="85"/>
      <c r="AV28" s="85"/>
      <c r="AW28" s="9"/>
      <c r="AX28" s="9"/>
    </row>
    <row r="29" spans="1:50" x14ac:dyDescent="0.25">
      <c r="A29" s="31">
        <f t="shared" si="0"/>
        <v>23</v>
      </c>
      <c r="B29" s="36"/>
      <c r="C29" s="13" t="s">
        <v>291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49">
        <v>790</v>
      </c>
      <c r="U29" s="50"/>
      <c r="V29" s="51"/>
      <c r="W29" s="52">
        <v>0</v>
      </c>
      <c r="X29" s="53"/>
      <c r="Y29" s="54"/>
      <c r="Z29" s="65"/>
      <c r="AA29" s="66"/>
      <c r="AB29" s="67"/>
      <c r="AC29" s="68"/>
      <c r="AD29" s="69"/>
      <c r="AE29" s="70"/>
      <c r="AF29" s="71"/>
      <c r="AG29" s="71"/>
      <c r="AH29" s="71"/>
      <c r="AI29" s="72"/>
      <c r="AJ29" s="71"/>
      <c r="AK29" s="71"/>
      <c r="AL29" s="9"/>
      <c r="AM29" s="73"/>
      <c r="AN29" s="10"/>
      <c r="AO29" s="9"/>
      <c r="AP29" s="85"/>
      <c r="AQ29" s="335" t="s">
        <v>320</v>
      </c>
      <c r="AR29" s="334"/>
      <c r="AS29" s="348">
        <v>5.8640158428501081</v>
      </c>
      <c r="AT29" s="85"/>
      <c r="AU29" s="85"/>
      <c r="AV29" s="85"/>
      <c r="AW29" s="9"/>
      <c r="AX29" s="9"/>
    </row>
    <row r="30" spans="1:50" x14ac:dyDescent="0.25">
      <c r="A30" s="31">
        <f t="shared" si="0"/>
        <v>24</v>
      </c>
      <c r="B30" s="43"/>
      <c r="C30" s="61" t="s">
        <v>46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62"/>
      <c r="U30" s="63"/>
      <c r="V30" s="64"/>
      <c r="W30" s="63"/>
      <c r="X30" s="63"/>
      <c r="Y30" s="63"/>
      <c r="Z30" s="91"/>
      <c r="AA30" s="91"/>
      <c r="AB30" s="91"/>
      <c r="AC30" s="92"/>
      <c r="AD30" s="92"/>
      <c r="AE30" s="92"/>
      <c r="AF30" s="12"/>
      <c r="AG30" s="12"/>
      <c r="AH30" s="12"/>
      <c r="AI30" s="47"/>
      <c r="AJ30" s="12"/>
      <c r="AK30" s="12"/>
      <c r="AL30" s="9"/>
      <c r="AM30" s="48"/>
      <c r="AN30" s="10"/>
      <c r="AO30" s="9"/>
      <c r="AP30" s="85"/>
      <c r="AQ30" s="335" t="s">
        <v>321</v>
      </c>
      <c r="AR30" s="334"/>
      <c r="AS30" s="348">
        <v>4.2983464985920561</v>
      </c>
      <c r="AT30" s="85"/>
      <c r="AU30" s="85"/>
      <c r="AV30" s="85"/>
      <c r="AW30" s="9"/>
      <c r="AX30" s="9"/>
    </row>
    <row r="31" spans="1:50" x14ac:dyDescent="0.25">
      <c r="A31" s="31">
        <f t="shared" si="0"/>
        <v>25</v>
      </c>
      <c r="B31" s="43"/>
      <c r="C31" s="13" t="s">
        <v>42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49">
        <v>499.4</v>
      </c>
      <c r="U31" s="50"/>
      <c r="V31" s="51"/>
      <c r="W31" s="52">
        <v>499.5</v>
      </c>
      <c r="X31" s="53"/>
      <c r="Y31" s="54"/>
      <c r="Z31" s="65"/>
      <c r="AA31" s="66"/>
      <c r="AB31" s="67"/>
      <c r="AC31" s="68"/>
      <c r="AD31" s="69"/>
      <c r="AE31" s="70"/>
      <c r="AF31" s="72"/>
      <c r="AG31" s="71"/>
      <c r="AH31" s="71"/>
      <c r="AI31" s="72"/>
      <c r="AJ31" s="71"/>
      <c r="AK31" s="71"/>
      <c r="AL31" s="9"/>
      <c r="AM31" s="73"/>
      <c r="AN31" s="10"/>
      <c r="AO31" s="9"/>
      <c r="AP31" s="85"/>
      <c r="AQ31" s="345"/>
      <c r="AR31" s="333"/>
      <c r="AS31" s="346"/>
      <c r="AT31" s="85"/>
      <c r="AU31" s="85"/>
      <c r="AV31" s="85"/>
      <c r="AW31" s="9"/>
      <c r="AX31" s="9"/>
    </row>
    <row r="32" spans="1:50" x14ac:dyDescent="0.25">
      <c r="A32" s="31">
        <f t="shared" si="0"/>
        <v>26</v>
      </c>
      <c r="B32" s="43"/>
      <c r="C32" s="13" t="s">
        <v>43</v>
      </c>
      <c r="D32" s="13"/>
      <c r="E32" s="13"/>
      <c r="F32" s="13"/>
      <c r="G32" s="13"/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49">
        <v>84.8</v>
      </c>
      <c r="U32" s="50"/>
      <c r="V32" s="51"/>
      <c r="W32" s="52">
        <v>84.899999999999991</v>
      </c>
      <c r="X32" s="53"/>
      <c r="Y32" s="54"/>
      <c r="Z32" s="65"/>
      <c r="AA32" s="66"/>
      <c r="AB32" s="67"/>
      <c r="AC32" s="68"/>
      <c r="AD32" s="69"/>
      <c r="AE32" s="70"/>
      <c r="AF32" s="72"/>
      <c r="AG32" s="71"/>
      <c r="AH32" s="71"/>
      <c r="AI32" s="72"/>
      <c r="AJ32" s="71"/>
      <c r="AK32" s="71"/>
      <c r="AL32" s="9"/>
      <c r="AM32" s="73"/>
      <c r="AN32" s="10"/>
      <c r="AO32" s="9"/>
      <c r="AP32" s="85"/>
      <c r="AQ32" s="335" t="s">
        <v>322</v>
      </c>
      <c r="AR32" s="334"/>
      <c r="AS32" s="337">
        <v>0.68212460823841148</v>
      </c>
      <c r="AT32" s="85"/>
      <c r="AU32" s="85"/>
      <c r="AV32" s="85"/>
      <c r="AW32" s="9"/>
      <c r="AX32" s="9"/>
    </row>
    <row r="33" spans="1:50" ht="15.75" thickBot="1" x14ac:dyDescent="0.3">
      <c r="A33" s="31">
        <f t="shared" si="0"/>
        <v>27</v>
      </c>
      <c r="B33" s="43"/>
      <c r="C33" s="87" t="s">
        <v>292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75"/>
      <c r="U33" s="76"/>
      <c r="V33" s="76"/>
      <c r="W33" s="93"/>
      <c r="X33" s="78"/>
      <c r="Y33" s="78"/>
      <c r="Z33" s="80"/>
      <c r="AA33" s="86"/>
      <c r="AB33" s="86"/>
      <c r="AC33" s="94"/>
      <c r="AD33" s="83"/>
      <c r="AE33" s="83"/>
      <c r="AF33" s="72"/>
      <c r="AG33" s="71"/>
      <c r="AH33" s="71"/>
      <c r="AI33" s="72"/>
      <c r="AJ33" s="71"/>
      <c r="AK33" s="71"/>
      <c r="AL33" s="9"/>
      <c r="AM33" s="73"/>
      <c r="AN33" s="10"/>
      <c r="AO33" s="9"/>
      <c r="AP33" s="85"/>
      <c r="AQ33" s="338" t="s">
        <v>336</v>
      </c>
      <c r="AR33" s="339"/>
      <c r="AS33" s="347">
        <v>7174.1851773701646</v>
      </c>
      <c r="AT33" s="9" t="s">
        <v>323</v>
      </c>
      <c r="AU33" s="85"/>
      <c r="AV33" s="85"/>
      <c r="AW33" s="9"/>
      <c r="AX33" s="9"/>
    </row>
    <row r="34" spans="1:50" x14ac:dyDescent="0.25">
      <c r="A34" s="31">
        <f t="shared" si="0"/>
        <v>28</v>
      </c>
      <c r="B34" s="43"/>
      <c r="C34" s="87" t="s">
        <v>293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75"/>
      <c r="U34" s="76"/>
      <c r="V34" s="76"/>
      <c r="W34" s="93"/>
      <c r="X34" s="78"/>
      <c r="Y34" s="78"/>
      <c r="Z34" s="80"/>
      <c r="AA34" s="86"/>
      <c r="AB34" s="86"/>
      <c r="AC34" s="94"/>
      <c r="AD34" s="83"/>
      <c r="AE34" s="83"/>
      <c r="AF34" s="72"/>
      <c r="AG34" s="71"/>
      <c r="AH34" s="71"/>
      <c r="AI34" s="72"/>
      <c r="AJ34" s="71"/>
      <c r="AK34" s="71"/>
      <c r="AL34" s="9"/>
      <c r="AM34" s="73"/>
      <c r="AN34" s="10"/>
      <c r="AO34" s="9"/>
      <c r="AP34" s="85"/>
      <c r="AQ34" s="85"/>
      <c r="AR34" s="85"/>
      <c r="AS34" s="85"/>
      <c r="AT34" s="85"/>
      <c r="AU34" s="85"/>
      <c r="AV34" s="85"/>
      <c r="AW34" s="9"/>
      <c r="AX34" s="9"/>
    </row>
    <row r="35" spans="1:50" x14ac:dyDescent="0.25">
      <c r="A35" s="31">
        <f t="shared" si="0"/>
        <v>29</v>
      </c>
      <c r="B35" s="43"/>
      <c r="C35" s="13" t="s">
        <v>47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49">
        <v>7003.8</v>
      </c>
      <c r="U35" s="50"/>
      <c r="V35" s="51"/>
      <c r="W35" s="52">
        <v>0.1</v>
      </c>
      <c r="X35" s="53"/>
      <c r="Y35" s="54"/>
      <c r="Z35" s="65"/>
      <c r="AA35" s="66"/>
      <c r="AB35" s="67"/>
      <c r="AC35" s="68"/>
      <c r="AD35" s="69"/>
      <c r="AE35" s="70"/>
      <c r="AF35" s="12"/>
      <c r="AG35" s="12"/>
      <c r="AH35" s="12"/>
      <c r="AI35" s="47"/>
      <c r="AJ35" s="12"/>
      <c r="AK35" s="12"/>
      <c r="AL35" s="9"/>
      <c r="AM35" s="48"/>
      <c r="AN35" s="10"/>
      <c r="AO35" s="9"/>
      <c r="AP35" s="85"/>
      <c r="AQ35" s="85"/>
      <c r="AR35" s="85"/>
      <c r="AS35" s="85"/>
      <c r="AT35" s="85"/>
      <c r="AU35" s="85"/>
      <c r="AV35" s="85"/>
      <c r="AW35" s="9"/>
      <c r="AX35" s="9"/>
    </row>
    <row r="36" spans="1:50" x14ac:dyDescent="0.25">
      <c r="A36" s="31">
        <f t="shared" si="0"/>
        <v>30</v>
      </c>
      <c r="B36" s="43"/>
      <c r="C36" s="13" t="s">
        <v>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95">
        <f>57.4+T35+W35</f>
        <v>7061.3</v>
      </c>
      <c r="U36" s="96"/>
      <c r="V36" s="96"/>
      <c r="W36" s="96"/>
      <c r="X36" s="96"/>
      <c r="Y36" s="97"/>
      <c r="Z36" s="94"/>
      <c r="AA36" s="83"/>
      <c r="AB36" s="83"/>
      <c r="AC36" s="94"/>
      <c r="AD36" s="83"/>
      <c r="AE36" s="83"/>
      <c r="AF36" s="71"/>
      <c r="AG36" s="71"/>
      <c r="AH36" s="71"/>
      <c r="AI36" s="71"/>
      <c r="AJ36" s="71"/>
      <c r="AK36" s="71"/>
      <c r="AL36" s="98"/>
      <c r="AM36" s="73"/>
      <c r="AN36" s="10"/>
      <c r="AO36" s="9"/>
      <c r="AP36" s="85"/>
      <c r="AQ36" s="85"/>
      <c r="AR36" s="85"/>
      <c r="AS36" s="85"/>
      <c r="AT36" s="85"/>
      <c r="AU36" s="85"/>
      <c r="AV36" s="85"/>
      <c r="AW36" s="9"/>
      <c r="AX36" s="9"/>
    </row>
    <row r="37" spans="1:50" x14ac:dyDescent="0.25">
      <c r="A37" s="31">
        <f t="shared" si="0"/>
        <v>31</v>
      </c>
      <c r="B37" s="43"/>
      <c r="C37" s="13" t="s">
        <v>49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93"/>
      <c r="U37" s="78"/>
      <c r="V37" s="78"/>
      <c r="W37" s="78"/>
      <c r="X37" s="78"/>
      <c r="Y37" s="79"/>
      <c r="Z37" s="94"/>
      <c r="AA37" s="83"/>
      <c r="AB37" s="83"/>
      <c r="AC37" s="83"/>
      <c r="AD37" s="83"/>
      <c r="AE37" s="84"/>
      <c r="AF37" s="71"/>
      <c r="AG37" s="71"/>
      <c r="AH37" s="71"/>
      <c r="AI37" s="71"/>
      <c r="AJ37" s="71"/>
      <c r="AK37" s="71"/>
      <c r="AL37" s="98"/>
      <c r="AM37" s="73"/>
      <c r="AN37" s="10"/>
      <c r="AO37" s="9"/>
      <c r="AP37" s="85"/>
      <c r="AQ37" s="85"/>
      <c r="AR37" s="85"/>
      <c r="AS37" s="85"/>
      <c r="AT37" s="85"/>
      <c r="AU37" s="85"/>
      <c r="AV37" s="85"/>
      <c r="AW37" s="9"/>
      <c r="AX37" s="74"/>
    </row>
    <row r="38" spans="1:50" x14ac:dyDescent="0.25">
      <c r="A38" s="31">
        <f t="shared" si="0"/>
        <v>32</v>
      </c>
      <c r="B38" s="43"/>
      <c r="C38" s="13" t="s">
        <v>50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49">
        <v>8341</v>
      </c>
      <c r="U38" s="50"/>
      <c r="V38" s="50"/>
      <c r="W38" s="50"/>
      <c r="X38" s="50"/>
      <c r="Y38" s="51"/>
      <c r="Z38" s="94"/>
      <c r="AA38" s="83"/>
      <c r="AB38" s="83"/>
      <c r="AC38" s="83"/>
      <c r="AD38" s="83"/>
      <c r="AE38" s="84"/>
      <c r="AF38" s="71"/>
      <c r="AG38" s="71"/>
      <c r="AH38" s="71"/>
      <c r="AI38" s="71"/>
      <c r="AJ38" s="71"/>
      <c r="AK38" s="71"/>
      <c r="AL38" s="98"/>
      <c r="AM38" s="73"/>
      <c r="AN38" s="10"/>
      <c r="AO38" s="9"/>
      <c r="AP38" s="85"/>
      <c r="AQ38" s="85"/>
      <c r="AR38" s="85"/>
      <c r="AS38" s="85"/>
      <c r="AT38" s="85"/>
      <c r="AU38" s="85"/>
      <c r="AV38" s="85"/>
      <c r="AW38" s="9"/>
      <c r="AX38" s="9"/>
    </row>
    <row r="39" spans="1:50" x14ac:dyDescent="0.25">
      <c r="A39" s="31">
        <f t="shared" si="0"/>
        <v>33</v>
      </c>
      <c r="B39" s="43"/>
      <c r="C39" s="13" t="s">
        <v>51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99"/>
      <c r="U39" s="100"/>
      <c r="V39" s="101"/>
      <c r="W39" s="100"/>
      <c r="X39" s="100"/>
      <c r="Y39" s="101"/>
      <c r="Z39" s="102"/>
      <c r="AA39" s="102"/>
      <c r="AB39" s="103"/>
      <c r="AC39" s="102"/>
      <c r="AD39" s="102"/>
      <c r="AE39" s="103"/>
      <c r="AF39" s="45"/>
      <c r="AG39" s="45"/>
      <c r="AH39" s="45"/>
      <c r="AI39" s="44"/>
      <c r="AJ39" s="45"/>
      <c r="AK39" s="45"/>
      <c r="AL39" s="9"/>
      <c r="AM39" s="46"/>
      <c r="AN39" s="10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31">
        <f t="shared" si="0"/>
        <v>34</v>
      </c>
      <c r="B40" s="43"/>
      <c r="C40" s="13" t="s">
        <v>52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49">
        <v>57898</v>
      </c>
      <c r="U40" s="50"/>
      <c r="V40" s="51"/>
      <c r="W40" s="58">
        <v>0</v>
      </c>
      <c r="X40" s="59"/>
      <c r="Y40" s="60"/>
      <c r="Z40" s="104"/>
      <c r="AA40" s="105"/>
      <c r="AB40" s="106"/>
      <c r="AC40" s="68"/>
      <c r="AD40" s="69"/>
      <c r="AE40" s="70"/>
      <c r="AF40" s="71"/>
      <c r="AG40" s="71"/>
      <c r="AH40" s="71"/>
      <c r="AI40" s="72"/>
      <c r="AJ40" s="71"/>
      <c r="AK40" s="71"/>
      <c r="AL40" s="9"/>
      <c r="AM40" s="73"/>
      <c r="AN40" s="10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31">
        <f t="shared" si="0"/>
        <v>35</v>
      </c>
      <c r="B41" s="43"/>
      <c r="C41" s="13" t="s">
        <v>53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310">
        <v>0.71499999999999997</v>
      </c>
      <c r="U41" s="311"/>
      <c r="V41" s="312"/>
      <c r="W41" s="58">
        <v>0</v>
      </c>
      <c r="X41" s="59"/>
      <c r="Y41" s="60"/>
      <c r="Z41" s="107"/>
      <c r="AA41" s="108"/>
      <c r="AB41" s="109"/>
      <c r="AC41" s="68"/>
      <c r="AD41" s="69"/>
      <c r="AE41" s="70"/>
      <c r="AF41" s="71"/>
      <c r="AG41" s="71"/>
      <c r="AH41" s="71"/>
      <c r="AI41" s="72"/>
      <c r="AJ41" s="71"/>
      <c r="AK41" s="71"/>
      <c r="AL41" s="9"/>
      <c r="AM41" s="73"/>
      <c r="AN41" s="10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31">
        <f t="shared" si="0"/>
        <v>36</v>
      </c>
      <c r="B42" s="43"/>
      <c r="C42" s="13" t="s">
        <v>54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"/>
      <c r="U42" s="6"/>
      <c r="V42" s="110"/>
      <c r="W42" s="6"/>
      <c r="X42" s="6"/>
      <c r="Y42" s="110"/>
      <c r="Z42" s="6"/>
      <c r="AA42" s="6"/>
      <c r="AB42" s="110"/>
      <c r="AC42" s="6"/>
      <c r="AD42" s="6"/>
      <c r="AE42" s="110"/>
      <c r="AF42" s="6"/>
      <c r="AG42" s="6"/>
      <c r="AH42" s="6"/>
      <c r="AI42" s="1"/>
      <c r="AJ42" s="6"/>
      <c r="AK42" s="6"/>
      <c r="AL42" s="9"/>
      <c r="AM42" s="110"/>
      <c r="AN42" s="10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31">
        <f t="shared" si="0"/>
        <v>37</v>
      </c>
      <c r="B43" s="43"/>
      <c r="C43" s="13" t="s">
        <v>55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72"/>
      <c r="U43" s="71"/>
      <c r="V43" s="71"/>
      <c r="W43" s="71"/>
      <c r="X43" s="71"/>
      <c r="Y43" s="73"/>
      <c r="Z43" s="72"/>
      <c r="AA43" s="71"/>
      <c r="AB43" s="71"/>
      <c r="AC43" s="71"/>
      <c r="AD43" s="71"/>
      <c r="AE43" s="73"/>
      <c r="AF43" s="71"/>
      <c r="AG43" s="71"/>
      <c r="AH43" s="71"/>
      <c r="AI43" s="71"/>
      <c r="AJ43" s="71"/>
      <c r="AK43" s="71"/>
      <c r="AL43" s="98"/>
      <c r="AM43" s="73"/>
      <c r="AN43" s="10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31">
        <f t="shared" si="0"/>
        <v>38</v>
      </c>
      <c r="B44" s="43"/>
      <c r="C44" s="13" t="s">
        <v>56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44"/>
      <c r="U44" s="45"/>
      <c r="V44" s="46"/>
      <c r="W44" s="45"/>
      <c r="X44" s="45"/>
      <c r="Y44" s="46"/>
      <c r="Z44" s="45"/>
      <c r="AA44" s="45"/>
      <c r="AB44" s="46"/>
      <c r="AC44" s="45"/>
      <c r="AD44" s="45"/>
      <c r="AE44" s="46"/>
      <c r="AF44" s="45"/>
      <c r="AG44" s="45"/>
      <c r="AH44" s="45"/>
      <c r="AI44" s="44"/>
      <c r="AJ44" s="45"/>
      <c r="AK44" s="45"/>
      <c r="AL44" s="9"/>
      <c r="AM44" s="46"/>
      <c r="AN44" s="10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31">
        <f t="shared" si="0"/>
        <v>39</v>
      </c>
      <c r="B45" s="32"/>
      <c r="C45" s="61" t="s">
        <v>57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3"/>
      <c r="AL45" s="13"/>
      <c r="AM45" s="35"/>
      <c r="AN45" s="10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31">
        <f t="shared" si="0"/>
        <v>40</v>
      </c>
      <c r="B46" s="32"/>
      <c r="C46" s="13" t="s">
        <v>58</v>
      </c>
      <c r="D46" s="13"/>
      <c r="E46" s="13"/>
      <c r="F46" s="36"/>
      <c r="G46" s="13" t="s">
        <v>59</v>
      </c>
      <c r="H46" s="13"/>
      <c r="I46" s="13"/>
      <c r="J46" s="13"/>
      <c r="K46" s="13"/>
      <c r="L46" s="13"/>
      <c r="M46" s="36"/>
      <c r="N46" s="36"/>
      <c r="O46" s="13" t="s">
        <v>60</v>
      </c>
      <c r="P46" s="13"/>
      <c r="Q46" s="13"/>
      <c r="R46" s="13"/>
      <c r="S46" s="13"/>
      <c r="T46" s="36"/>
      <c r="U46" s="13" t="s">
        <v>61</v>
      </c>
      <c r="V46" s="13"/>
      <c r="W46" s="13"/>
      <c r="X46" s="13"/>
      <c r="Y46" s="13"/>
      <c r="Z46" s="36"/>
      <c r="AA46" s="13" t="s">
        <v>62</v>
      </c>
      <c r="AB46" s="13"/>
      <c r="AC46" s="13"/>
      <c r="AD46" s="13"/>
      <c r="AE46" s="36"/>
      <c r="AF46" s="13" t="s">
        <v>63</v>
      </c>
      <c r="AG46" s="13"/>
      <c r="AH46" s="13"/>
      <c r="AI46" s="13"/>
      <c r="AJ46" s="13"/>
      <c r="AK46" s="9"/>
      <c r="AL46" s="13"/>
      <c r="AM46" s="35"/>
      <c r="AN46" s="10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31">
        <f t="shared" si="0"/>
        <v>41</v>
      </c>
      <c r="B47" s="32"/>
      <c r="C47" s="13"/>
      <c r="D47" s="13"/>
      <c r="E47" s="13"/>
      <c r="F47" s="13"/>
      <c r="G47" s="13" t="s">
        <v>64</v>
      </c>
      <c r="H47" s="13"/>
      <c r="I47" s="15"/>
      <c r="J47" s="15"/>
      <c r="K47" s="13" t="s">
        <v>65</v>
      </c>
      <c r="L47" s="13"/>
      <c r="M47" s="13"/>
      <c r="N47" s="13"/>
      <c r="O47" s="13" t="s">
        <v>66</v>
      </c>
      <c r="P47" s="13"/>
      <c r="Q47" s="13"/>
      <c r="R47" s="13"/>
      <c r="S47" s="13"/>
      <c r="T47" s="13"/>
      <c r="U47" s="13" t="s">
        <v>64</v>
      </c>
      <c r="V47" s="13"/>
      <c r="W47" s="15"/>
      <c r="X47" s="15"/>
      <c r="Y47" s="13" t="s">
        <v>67</v>
      </c>
      <c r="Z47" s="13"/>
      <c r="AA47" s="13" t="s">
        <v>68</v>
      </c>
      <c r="AB47" s="13"/>
      <c r="AC47" s="13"/>
      <c r="AD47" s="13"/>
      <c r="AE47" s="13"/>
      <c r="AF47" s="13" t="s">
        <v>64</v>
      </c>
      <c r="AG47" s="13"/>
      <c r="AH47" s="15"/>
      <c r="AI47" s="15"/>
      <c r="AJ47" s="15"/>
      <c r="AK47" s="15"/>
      <c r="AL47" s="13"/>
      <c r="AM47" s="35"/>
      <c r="AN47" s="10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31">
        <f t="shared" si="0"/>
        <v>42</v>
      </c>
      <c r="B48" s="32"/>
      <c r="C48" s="13"/>
      <c r="D48" s="13"/>
      <c r="E48" s="13"/>
      <c r="F48" s="13"/>
      <c r="G48" s="13" t="s">
        <v>69</v>
      </c>
      <c r="H48" s="15"/>
      <c r="I48" s="15"/>
      <c r="J48" s="15"/>
      <c r="K48" s="13" t="s">
        <v>65</v>
      </c>
      <c r="L48" s="13"/>
      <c r="M48" s="13"/>
      <c r="N48" s="13"/>
      <c r="O48" s="13" t="s">
        <v>70</v>
      </c>
      <c r="P48" s="13"/>
      <c r="Q48" s="13"/>
      <c r="R48" s="13"/>
      <c r="S48" s="13"/>
      <c r="T48" s="13"/>
      <c r="U48" s="13" t="s">
        <v>69</v>
      </c>
      <c r="V48" s="15"/>
      <c r="W48" s="15"/>
      <c r="X48" s="15"/>
      <c r="Y48" s="13" t="s">
        <v>67</v>
      </c>
      <c r="Z48" s="13"/>
      <c r="AA48" s="13" t="s">
        <v>69</v>
      </c>
      <c r="AB48" s="15"/>
      <c r="AC48" s="15">
        <v>5</v>
      </c>
      <c r="AD48" s="15"/>
      <c r="AE48" s="13"/>
      <c r="AF48" s="13" t="s">
        <v>69</v>
      </c>
      <c r="AG48" s="15"/>
      <c r="AH48" s="15"/>
      <c r="AI48" s="15"/>
      <c r="AJ48" s="15"/>
      <c r="AK48" s="15"/>
      <c r="AL48" s="13"/>
      <c r="AM48" s="35"/>
      <c r="AN48" s="10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31">
        <f t="shared" si="0"/>
        <v>43</v>
      </c>
      <c r="B49" s="32"/>
      <c r="C49" s="13" t="s">
        <v>71</v>
      </c>
      <c r="D49" s="13"/>
      <c r="E49" s="13"/>
      <c r="F49" s="36"/>
      <c r="G49" s="13" t="s">
        <v>72</v>
      </c>
      <c r="H49" s="13"/>
      <c r="I49" s="13"/>
      <c r="J49" s="13"/>
      <c r="K49" s="13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3"/>
      <c r="AM49" s="35"/>
      <c r="AN49" s="10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31">
        <f t="shared" si="0"/>
        <v>44</v>
      </c>
      <c r="B50" s="32"/>
      <c r="C50" s="12"/>
      <c r="D50" s="13"/>
      <c r="E50" s="13"/>
      <c r="F50" s="13" t="s">
        <v>73</v>
      </c>
      <c r="G50" s="13"/>
      <c r="H50" s="13"/>
      <c r="I50" s="36"/>
      <c r="J50" s="13" t="s">
        <v>74</v>
      </c>
      <c r="K50" s="13"/>
      <c r="L50" s="13"/>
      <c r="M50" s="13"/>
      <c r="N50" s="36"/>
      <c r="O50" s="13" t="s">
        <v>75</v>
      </c>
      <c r="P50" s="13"/>
      <c r="Q50" s="13"/>
      <c r="R50" s="13"/>
      <c r="S50" s="13"/>
      <c r="T50" s="36"/>
      <c r="U50" s="13" t="s">
        <v>76</v>
      </c>
      <c r="V50" s="13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3"/>
      <c r="AM50" s="35"/>
      <c r="AN50" s="10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31">
        <f t="shared" si="0"/>
        <v>45</v>
      </c>
      <c r="B51" s="32"/>
      <c r="C51" s="13"/>
      <c r="D51" s="13"/>
      <c r="E51" s="13"/>
      <c r="F51" s="13" t="s">
        <v>77</v>
      </c>
      <c r="G51" s="13"/>
      <c r="H51" s="15"/>
      <c r="I51" s="15"/>
      <c r="J51" s="15"/>
      <c r="K51" s="15"/>
      <c r="L51" s="13" t="s">
        <v>78</v>
      </c>
      <c r="M51" s="13"/>
      <c r="N51" s="13"/>
      <c r="O51" s="15"/>
      <c r="P51" s="15"/>
      <c r="Q51" s="15"/>
      <c r="R51" s="13" t="s">
        <v>65</v>
      </c>
      <c r="S51" s="13"/>
      <c r="T51" s="13"/>
      <c r="U51" s="13"/>
      <c r="V51" s="13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3"/>
      <c r="AM51" s="35"/>
      <c r="AN51" s="10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31">
        <f t="shared" si="0"/>
        <v>46</v>
      </c>
      <c r="B52" s="4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35"/>
      <c r="AN52" s="10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31">
        <f t="shared" si="0"/>
        <v>47</v>
      </c>
      <c r="B53" s="32"/>
      <c r="C53" s="13" t="s">
        <v>79</v>
      </c>
      <c r="D53" s="13"/>
      <c r="E53" s="13"/>
      <c r="F53" s="13"/>
      <c r="G53" s="13"/>
      <c r="H53" s="13"/>
      <c r="I53" s="13"/>
      <c r="J53" s="36"/>
      <c r="K53" s="3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35"/>
      <c r="AN53" s="10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31"/>
      <c r="B54" s="26"/>
      <c r="C54" s="26"/>
      <c r="D54" s="26"/>
      <c r="E54" s="26"/>
      <c r="F54" s="26"/>
      <c r="G54" s="26"/>
      <c r="H54" s="26"/>
      <c r="I54" s="26"/>
      <c r="J54" s="25"/>
      <c r="K54" s="111"/>
      <c r="L54" s="25"/>
      <c r="M54" s="26"/>
      <c r="N54" s="26"/>
      <c r="O54" s="25"/>
      <c r="P54" s="26"/>
      <c r="Q54" s="25"/>
      <c r="R54" s="26"/>
      <c r="S54" s="26"/>
      <c r="T54" s="26"/>
      <c r="U54" s="25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112"/>
      <c r="AN54" s="10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31">
        <f>A53+1</f>
        <v>48</v>
      </c>
      <c r="B55" s="113" t="s">
        <v>80</v>
      </c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35"/>
      <c r="AN55" s="10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31">
        <f>A55+1</f>
        <v>49</v>
      </c>
      <c r="B56" s="114" t="s">
        <v>294</v>
      </c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3"/>
      <c r="AM56" s="35"/>
      <c r="AN56" s="10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116"/>
      <c r="B57" s="117" t="s">
        <v>81</v>
      </c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0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119">
        <v>1</v>
      </c>
      <c r="B58" s="119">
        <v>2</v>
      </c>
      <c r="C58" s="119">
        <v>3</v>
      </c>
      <c r="D58" s="119">
        <v>4</v>
      </c>
      <c r="E58" s="119">
        <v>5</v>
      </c>
      <c r="F58" s="119">
        <v>6</v>
      </c>
      <c r="G58" s="119">
        <v>7</v>
      </c>
      <c r="H58" s="119">
        <v>8</v>
      </c>
      <c r="I58" s="119">
        <v>9</v>
      </c>
      <c r="J58" s="119">
        <v>10</v>
      </c>
      <c r="K58" s="119">
        <v>11</v>
      </c>
      <c r="L58" s="119">
        <v>12</v>
      </c>
      <c r="M58" s="119">
        <v>13</v>
      </c>
      <c r="N58" s="119">
        <v>14</v>
      </c>
      <c r="O58" s="119">
        <v>15</v>
      </c>
      <c r="P58" s="119">
        <v>16</v>
      </c>
      <c r="Q58" s="119">
        <v>17</v>
      </c>
      <c r="R58" s="119">
        <v>18</v>
      </c>
      <c r="S58" s="119">
        <v>19</v>
      </c>
      <c r="T58" s="119">
        <v>20</v>
      </c>
      <c r="U58" s="119">
        <v>21</v>
      </c>
      <c r="V58" s="119">
        <v>22</v>
      </c>
      <c r="W58" s="119">
        <v>23</v>
      </c>
      <c r="X58" s="119">
        <v>24</v>
      </c>
      <c r="Y58" s="119">
        <v>25</v>
      </c>
      <c r="Z58" s="119">
        <v>26</v>
      </c>
      <c r="AA58" s="119">
        <v>27</v>
      </c>
      <c r="AB58" s="119">
        <v>28</v>
      </c>
      <c r="AC58" s="119">
        <v>29</v>
      </c>
      <c r="AD58" s="119">
        <v>30</v>
      </c>
      <c r="AE58" s="119">
        <v>31</v>
      </c>
      <c r="AF58" s="119">
        <v>32</v>
      </c>
      <c r="AG58" s="119">
        <v>33</v>
      </c>
      <c r="AH58" s="119">
        <v>34</v>
      </c>
      <c r="AI58" s="119">
        <v>35</v>
      </c>
      <c r="AJ58" s="119">
        <v>36</v>
      </c>
      <c r="AK58" s="119">
        <v>37</v>
      </c>
      <c r="AL58" s="119">
        <v>38</v>
      </c>
      <c r="AM58" s="119">
        <v>39</v>
      </c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120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2"/>
      <c r="T59" s="123" t="s">
        <v>1</v>
      </c>
      <c r="U59" s="118" t="s">
        <v>1</v>
      </c>
      <c r="V59" s="124" t="s">
        <v>1</v>
      </c>
      <c r="W59" s="118" t="s">
        <v>1</v>
      </c>
      <c r="X59" s="118" t="s">
        <v>1</v>
      </c>
      <c r="Y59" s="118" t="s">
        <v>1</v>
      </c>
      <c r="Z59" s="118" t="s">
        <v>1</v>
      </c>
      <c r="AA59" s="118" t="s">
        <v>1</v>
      </c>
      <c r="AB59" s="118" t="s">
        <v>1</v>
      </c>
      <c r="AC59" s="118" t="s">
        <v>1</v>
      </c>
      <c r="AD59" s="118" t="s">
        <v>1</v>
      </c>
      <c r="AE59" s="118" t="s">
        <v>1</v>
      </c>
      <c r="AF59" s="118" t="s">
        <v>1</v>
      </c>
      <c r="AG59" s="118" t="s">
        <v>1</v>
      </c>
      <c r="AH59" s="118" t="s">
        <v>1</v>
      </c>
      <c r="AI59" s="118" t="s">
        <v>1</v>
      </c>
      <c r="AJ59" s="118" t="s">
        <v>1</v>
      </c>
      <c r="AK59" s="118" t="s">
        <v>1</v>
      </c>
      <c r="AL59" s="121"/>
      <c r="AM59" s="122"/>
      <c r="AN59" s="10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ht="20.25" x14ac:dyDescent="0.3">
      <c r="A60" s="125"/>
      <c r="B60" s="281"/>
      <c r="C60" s="281"/>
      <c r="D60" s="281"/>
      <c r="E60" s="126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127"/>
      <c r="T60" s="128"/>
      <c r="U60" s="128"/>
      <c r="V60" s="129"/>
      <c r="W60" s="128"/>
      <c r="X60" s="128"/>
      <c r="Y60" s="128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8"/>
      <c r="AL60" s="10"/>
      <c r="AM60" s="130"/>
      <c r="AN60" s="10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131"/>
      <c r="B61" s="132"/>
      <c r="C61" s="132"/>
      <c r="D61" s="132"/>
      <c r="E61" s="132" t="s">
        <v>82</v>
      </c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3"/>
      <c r="T61" s="128" t="s">
        <v>83</v>
      </c>
      <c r="U61" s="128"/>
      <c r="V61" s="128"/>
      <c r="W61" s="134">
        <v>0</v>
      </c>
      <c r="X61" s="134"/>
      <c r="Y61" s="134"/>
      <c r="Z61" s="134"/>
      <c r="AA61" s="134"/>
      <c r="AB61" s="129" t="s">
        <v>2</v>
      </c>
      <c r="AC61" s="129"/>
      <c r="AD61" s="129"/>
      <c r="AE61" s="134" t="s">
        <v>84</v>
      </c>
      <c r="AF61" s="134"/>
      <c r="AG61" s="134"/>
      <c r="AH61" s="134"/>
      <c r="AI61" s="134"/>
      <c r="AJ61" s="134"/>
      <c r="AK61" s="134"/>
      <c r="AL61" s="10"/>
      <c r="AM61" s="127"/>
      <c r="AN61" s="10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283" t="s">
        <v>5</v>
      </c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127"/>
      <c r="T62" s="128" t="s">
        <v>85</v>
      </c>
      <c r="U62" s="128"/>
      <c r="V62" s="128"/>
      <c r="W62" s="129"/>
      <c r="X62" s="135" t="s">
        <v>84</v>
      </c>
      <c r="Y62" s="135"/>
      <c r="Z62" s="135"/>
      <c r="AA62" s="135"/>
      <c r="AB62" s="136" t="s">
        <v>7</v>
      </c>
      <c r="AC62" s="136"/>
      <c r="AD62" s="134" t="s">
        <v>84</v>
      </c>
      <c r="AE62" s="134"/>
      <c r="AF62" s="134"/>
      <c r="AG62" s="134"/>
      <c r="AH62" s="134"/>
      <c r="AI62" s="134"/>
      <c r="AJ62" s="134"/>
      <c r="AK62" s="134"/>
      <c r="AL62" s="10"/>
      <c r="AM62" s="127"/>
      <c r="AN62" s="10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284" t="s">
        <v>8</v>
      </c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81"/>
      <c r="S63" s="127"/>
      <c r="T63" s="128" t="s">
        <v>86</v>
      </c>
      <c r="U63" s="128"/>
      <c r="V63" s="285">
        <v>2</v>
      </c>
      <c r="W63" s="282"/>
      <c r="X63" s="286" t="s">
        <v>11</v>
      </c>
      <c r="Y63" s="286"/>
      <c r="Z63" s="137">
        <v>7</v>
      </c>
      <c r="AA63" s="138"/>
      <c r="AB63" s="136" t="s">
        <v>12</v>
      </c>
      <c r="AC63" s="139" t="s">
        <v>84</v>
      </c>
      <c r="AD63" s="140"/>
      <c r="AE63" s="140"/>
      <c r="AF63" s="140"/>
      <c r="AG63" s="140"/>
      <c r="AH63" s="140"/>
      <c r="AI63" s="140"/>
      <c r="AJ63" s="140"/>
      <c r="AK63" s="139" t="s">
        <v>84</v>
      </c>
      <c r="AL63" s="10"/>
      <c r="AM63" s="127"/>
      <c r="AN63" s="10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284" t="s">
        <v>287</v>
      </c>
      <c r="B64" s="287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7"/>
      <c r="N64" s="287"/>
      <c r="O64" s="287"/>
      <c r="P64" s="287"/>
      <c r="Q64" s="287"/>
      <c r="R64" s="287"/>
      <c r="S64" s="141" t="s">
        <v>1</v>
      </c>
      <c r="T64" s="142" t="s">
        <v>1</v>
      </c>
      <c r="U64" s="142" t="s">
        <v>1</v>
      </c>
      <c r="V64" s="142" t="s">
        <v>1</v>
      </c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32"/>
      <c r="AM64" s="133"/>
      <c r="AN64" s="10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144">
        <v>1</v>
      </c>
      <c r="B65" s="142" t="s">
        <v>87</v>
      </c>
      <c r="C65" s="162"/>
      <c r="D65" s="162"/>
      <c r="E65" s="162"/>
      <c r="F65" s="162"/>
      <c r="G65" s="142"/>
      <c r="H65" s="14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4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32"/>
      <c r="AM65" s="164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145">
        <f t="shared" ref="A66:A113" si="1">A65+1</f>
        <v>2</v>
      </c>
      <c r="B66" s="146" t="s">
        <v>88</v>
      </c>
      <c r="C66" s="147"/>
      <c r="D66" s="124"/>
      <c r="E66" s="124"/>
      <c r="F66" s="124"/>
      <c r="G66" s="124"/>
      <c r="H66" s="124"/>
      <c r="I66" s="124"/>
      <c r="J66" s="124"/>
      <c r="K66" s="148" t="s">
        <v>89</v>
      </c>
      <c r="L66" s="149"/>
      <c r="M66" s="149"/>
      <c r="N66" s="149"/>
      <c r="O66" s="149"/>
      <c r="P66" s="149"/>
      <c r="Q66" s="288" t="s">
        <v>90</v>
      </c>
      <c r="R66" s="289"/>
      <c r="S66" s="289"/>
      <c r="T66" s="289"/>
      <c r="U66" s="289"/>
      <c r="V66" s="289"/>
      <c r="W66" s="165"/>
      <c r="X66" s="165"/>
      <c r="Y66" s="165"/>
      <c r="Z66" s="165"/>
      <c r="AA66" s="165"/>
      <c r="AB66" s="124"/>
      <c r="AC66" s="150"/>
      <c r="AD66" s="124"/>
      <c r="AE66" s="124"/>
      <c r="AF66" s="124"/>
      <c r="AG66" s="124"/>
      <c r="AH66" s="151"/>
      <c r="AI66" s="124"/>
      <c r="AJ66" s="124"/>
      <c r="AK66" s="124"/>
      <c r="AL66" s="198"/>
      <c r="AM66" s="150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ht="15" customHeight="1" x14ac:dyDescent="0.25">
      <c r="A67" s="145">
        <f t="shared" si="1"/>
        <v>3</v>
      </c>
      <c r="B67" s="152"/>
      <c r="C67" s="153" t="s">
        <v>91</v>
      </c>
      <c r="D67" s="153"/>
      <c r="E67" s="142"/>
      <c r="F67" s="153"/>
      <c r="G67" s="153"/>
      <c r="H67" s="153"/>
      <c r="I67" s="153"/>
      <c r="J67" s="153"/>
      <c r="K67" s="154"/>
      <c r="L67" s="142">
        <v>1</v>
      </c>
      <c r="M67" s="290"/>
      <c r="N67" s="291"/>
      <c r="O67" s="142">
        <v>2</v>
      </c>
      <c r="P67" s="142"/>
      <c r="Q67" s="155"/>
      <c r="R67" s="156" t="s">
        <v>92</v>
      </c>
      <c r="S67" s="156"/>
      <c r="T67" s="157"/>
      <c r="U67" s="155"/>
      <c r="V67" s="156" t="s">
        <v>93</v>
      </c>
      <c r="W67" s="157"/>
      <c r="X67" s="155"/>
      <c r="Y67" s="156" t="s">
        <v>94</v>
      </c>
      <c r="Z67" s="157"/>
      <c r="AA67" s="155"/>
      <c r="AB67" s="156" t="s">
        <v>95</v>
      </c>
      <c r="AC67" s="157"/>
      <c r="AD67" s="158" t="s">
        <v>96</v>
      </c>
      <c r="AE67" s="159"/>
      <c r="AF67" s="159"/>
      <c r="AG67" s="159"/>
      <c r="AH67" s="159"/>
      <c r="AI67" s="159"/>
      <c r="AJ67" s="159"/>
      <c r="AK67" s="159"/>
      <c r="AL67" s="159"/>
      <c r="AM67" s="160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ht="15.75" customHeight="1" x14ac:dyDescent="0.25">
      <c r="A68" s="145">
        <f t="shared" si="1"/>
        <v>4</v>
      </c>
      <c r="B68" s="153"/>
      <c r="C68" s="153"/>
      <c r="D68" s="153"/>
      <c r="E68" s="153"/>
      <c r="F68" s="153"/>
      <c r="G68" s="153"/>
      <c r="H68" s="292" t="s">
        <v>97</v>
      </c>
      <c r="I68" s="293"/>
      <c r="J68" s="294"/>
      <c r="K68" s="132"/>
      <c r="L68" s="153"/>
      <c r="M68" s="153"/>
      <c r="N68" s="161"/>
      <c r="O68" s="162"/>
      <c r="P68" s="162"/>
      <c r="Q68" s="163"/>
      <c r="R68" s="132"/>
      <c r="S68" s="162"/>
      <c r="T68" s="164"/>
      <c r="U68" s="163"/>
      <c r="V68" s="165"/>
      <c r="W68" s="166"/>
      <c r="X68" s="167"/>
      <c r="Y68" s="165"/>
      <c r="Z68" s="166"/>
      <c r="AA68" s="167"/>
      <c r="AB68" s="153"/>
      <c r="AC68" s="160"/>
      <c r="AD68" s="153"/>
      <c r="AE68" s="153"/>
      <c r="AF68" s="153"/>
      <c r="AG68" s="153"/>
      <c r="AH68" s="153"/>
      <c r="AI68" s="153"/>
      <c r="AJ68" s="153"/>
      <c r="AK68" s="153"/>
      <c r="AL68" s="153"/>
      <c r="AM68" s="160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145">
        <f t="shared" si="1"/>
        <v>5</v>
      </c>
      <c r="B69" s="168" t="s">
        <v>300</v>
      </c>
      <c r="C69" s="169"/>
      <c r="D69" s="169"/>
      <c r="E69" s="169"/>
      <c r="F69" s="169"/>
      <c r="G69" s="170"/>
      <c r="H69" s="298"/>
      <c r="I69" s="299"/>
      <c r="J69" s="294"/>
      <c r="K69" s="171">
        <v>0.48730000000000001</v>
      </c>
      <c r="L69" s="172"/>
      <c r="M69" s="173"/>
      <c r="N69" s="174">
        <v>0.73660000000000003</v>
      </c>
      <c r="O69" s="175"/>
      <c r="P69" s="176"/>
      <c r="Q69" s="163"/>
      <c r="R69" s="162"/>
      <c r="S69" s="162"/>
      <c r="T69" s="164"/>
      <c r="U69" s="163"/>
      <c r="V69" s="162"/>
      <c r="W69" s="164"/>
      <c r="X69" s="163"/>
      <c r="Y69" s="162"/>
      <c r="Z69" s="164"/>
      <c r="AA69" s="163"/>
      <c r="AB69" s="153"/>
      <c r="AC69" s="160"/>
      <c r="AD69" s="153"/>
      <c r="AE69" s="153"/>
      <c r="AF69" s="153"/>
      <c r="AG69" s="153"/>
      <c r="AH69" s="153"/>
      <c r="AI69" s="153"/>
      <c r="AJ69" s="153"/>
      <c r="AK69" s="153"/>
      <c r="AL69" s="153"/>
      <c r="AM69" s="160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145">
        <f t="shared" si="1"/>
        <v>6</v>
      </c>
      <c r="B70" s="168" t="s">
        <v>98</v>
      </c>
      <c r="C70" s="169"/>
      <c r="D70" s="169"/>
      <c r="E70" s="169"/>
      <c r="F70" s="169"/>
      <c r="G70" s="170"/>
      <c r="H70" s="298"/>
      <c r="I70" s="299"/>
      <c r="J70" s="294"/>
      <c r="K70" s="171">
        <v>5.4690000000000003E-2</v>
      </c>
      <c r="L70" s="172"/>
      <c r="M70" s="173"/>
      <c r="N70" s="174">
        <v>0.11527</v>
      </c>
      <c r="O70" s="175"/>
      <c r="P70" s="176"/>
      <c r="Q70" s="163"/>
      <c r="R70" s="162"/>
      <c r="S70" s="162"/>
      <c r="T70" s="164"/>
      <c r="U70" s="163"/>
      <c r="V70" s="162"/>
      <c r="W70" s="164"/>
      <c r="X70" s="163"/>
      <c r="Y70" s="162"/>
      <c r="Z70" s="164"/>
      <c r="AA70" s="163"/>
      <c r="AB70" s="153"/>
      <c r="AC70" s="160"/>
      <c r="AD70" s="153"/>
      <c r="AE70" s="153"/>
      <c r="AF70" s="153"/>
      <c r="AG70" s="153"/>
      <c r="AH70" s="153"/>
      <c r="AI70" s="153"/>
      <c r="AJ70" s="153"/>
      <c r="AK70" s="153"/>
      <c r="AL70" s="153"/>
      <c r="AM70" s="160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145">
        <f t="shared" si="1"/>
        <v>7</v>
      </c>
      <c r="B71" s="168" t="s">
        <v>99</v>
      </c>
      <c r="C71" s="169"/>
      <c r="D71" s="169"/>
      <c r="E71" s="169"/>
      <c r="F71" s="169"/>
      <c r="G71" s="170"/>
      <c r="H71" s="298"/>
      <c r="I71" s="299"/>
      <c r="J71" s="294"/>
      <c r="K71" s="171">
        <v>3.0689999999999999E-2</v>
      </c>
      <c r="L71" s="172"/>
      <c r="M71" s="173"/>
      <c r="N71" s="174">
        <v>7.3779999999999998E-2</v>
      </c>
      <c r="O71" s="175"/>
      <c r="P71" s="176"/>
      <c r="Q71" s="163"/>
      <c r="R71" s="162"/>
      <c r="S71" s="162"/>
      <c r="T71" s="164"/>
      <c r="U71" s="163"/>
      <c r="V71" s="162"/>
      <c r="W71" s="164"/>
      <c r="X71" s="163"/>
      <c r="Y71" s="162"/>
      <c r="Z71" s="164"/>
      <c r="AA71" s="163"/>
      <c r="AB71" s="153"/>
      <c r="AC71" s="160"/>
      <c r="AD71" s="153"/>
      <c r="AE71" s="153"/>
      <c r="AF71" s="153"/>
      <c r="AG71" s="153"/>
      <c r="AH71" s="153"/>
      <c r="AI71" s="153"/>
      <c r="AJ71" s="153"/>
      <c r="AK71" s="153"/>
      <c r="AL71" s="153"/>
      <c r="AM71" s="160"/>
      <c r="AN71" s="177"/>
      <c r="AO71" s="178"/>
      <c r="AP71" s="17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145">
        <f t="shared" si="1"/>
        <v>8</v>
      </c>
      <c r="B72" s="168" t="s">
        <v>100</v>
      </c>
      <c r="C72" s="169"/>
      <c r="D72" s="169"/>
      <c r="E72" s="169"/>
      <c r="F72" s="169"/>
      <c r="G72" s="170"/>
      <c r="H72" s="298"/>
      <c r="I72" s="299"/>
      <c r="J72" s="294"/>
      <c r="K72" s="171">
        <v>9.7000000000000003E-3</v>
      </c>
      <c r="L72" s="172"/>
      <c r="M72" s="173"/>
      <c r="N72" s="174">
        <v>1.8689999999999998E-2</v>
      </c>
      <c r="O72" s="175"/>
      <c r="P72" s="176"/>
      <c r="Q72" s="163"/>
      <c r="R72" s="162"/>
      <c r="S72" s="162"/>
      <c r="T72" s="164"/>
      <c r="U72" s="163"/>
      <c r="V72" s="162"/>
      <c r="W72" s="164"/>
      <c r="X72" s="163"/>
      <c r="Y72" s="162"/>
      <c r="Z72" s="164"/>
      <c r="AA72" s="163"/>
      <c r="AB72" s="153"/>
      <c r="AC72" s="160"/>
      <c r="AD72" s="153"/>
      <c r="AE72" s="153"/>
      <c r="AF72" s="153"/>
      <c r="AG72" s="153"/>
      <c r="AH72" s="153"/>
      <c r="AI72" s="153"/>
      <c r="AJ72" s="153"/>
      <c r="AK72" s="153"/>
      <c r="AL72" s="153"/>
      <c r="AM72" s="160"/>
      <c r="AN72" s="177"/>
      <c r="AO72" s="178"/>
      <c r="AP72" s="17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145">
        <f t="shared" si="1"/>
        <v>9</v>
      </c>
      <c r="B73" s="168" t="s">
        <v>101</v>
      </c>
      <c r="C73" s="169"/>
      <c r="D73" s="169"/>
      <c r="E73" s="169"/>
      <c r="F73" s="169"/>
      <c r="G73" s="170"/>
      <c r="H73" s="298"/>
      <c r="I73" s="299"/>
      <c r="J73" s="294"/>
      <c r="K73" s="171">
        <v>4.3E-3</v>
      </c>
      <c r="L73" s="172"/>
      <c r="M73" s="173"/>
      <c r="N73" s="174">
        <v>1.0999999999999999E-2</v>
      </c>
      <c r="O73" s="175"/>
      <c r="P73" s="176"/>
      <c r="Q73" s="163"/>
      <c r="R73" s="162"/>
      <c r="S73" s="162"/>
      <c r="T73" s="164"/>
      <c r="U73" s="163"/>
      <c r="V73" s="162"/>
      <c r="W73" s="164"/>
      <c r="X73" s="163"/>
      <c r="Y73" s="162"/>
      <c r="Z73" s="164"/>
      <c r="AA73" s="163"/>
      <c r="AB73" s="153"/>
      <c r="AC73" s="160"/>
      <c r="AD73" s="153"/>
      <c r="AE73" s="153"/>
      <c r="AF73" s="153"/>
      <c r="AG73" s="153"/>
      <c r="AH73" s="153"/>
      <c r="AI73" s="153"/>
      <c r="AJ73" s="153"/>
      <c r="AK73" s="153"/>
      <c r="AL73" s="153"/>
      <c r="AM73" s="160"/>
      <c r="AN73" s="177"/>
      <c r="AO73" s="178"/>
      <c r="AP73" s="17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145">
        <f t="shared" si="1"/>
        <v>10</v>
      </c>
      <c r="B74" s="168" t="s">
        <v>102</v>
      </c>
      <c r="C74" s="169"/>
      <c r="D74" s="169"/>
      <c r="E74" s="169"/>
      <c r="F74" s="169"/>
      <c r="G74" s="170"/>
      <c r="H74" s="298"/>
      <c r="I74" s="299"/>
      <c r="J74" s="294"/>
      <c r="K74" s="171">
        <v>5.0000000000000001E-3</v>
      </c>
      <c r="L74" s="172"/>
      <c r="M74" s="173"/>
      <c r="N74" s="174">
        <v>3.3E-3</v>
      </c>
      <c r="O74" s="175"/>
      <c r="P74" s="176"/>
      <c r="Q74" s="163"/>
      <c r="R74" s="162"/>
      <c r="S74" s="162"/>
      <c r="T74" s="164"/>
      <c r="U74" s="163"/>
      <c r="V74" s="162"/>
      <c r="W74" s="164"/>
      <c r="X74" s="163"/>
      <c r="Y74" s="162"/>
      <c r="Z74" s="164"/>
      <c r="AA74" s="163"/>
      <c r="AB74" s="153"/>
      <c r="AC74" s="160"/>
      <c r="AD74" s="153"/>
      <c r="AE74" s="153"/>
      <c r="AF74" s="153"/>
      <c r="AG74" s="153"/>
      <c r="AH74" s="153"/>
      <c r="AI74" s="153"/>
      <c r="AJ74" s="153"/>
      <c r="AK74" s="153"/>
      <c r="AL74" s="153"/>
      <c r="AM74" s="160"/>
      <c r="AN74" s="177"/>
      <c r="AO74" s="178"/>
      <c r="AP74" s="17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145">
        <f t="shared" si="1"/>
        <v>11</v>
      </c>
      <c r="B75" s="168" t="s">
        <v>103</v>
      </c>
      <c r="C75" s="169"/>
      <c r="D75" s="169"/>
      <c r="E75" s="169"/>
      <c r="F75" s="169"/>
      <c r="G75" s="170"/>
      <c r="H75" s="298"/>
      <c r="I75" s="299"/>
      <c r="J75" s="294"/>
      <c r="K75" s="171">
        <v>1.9E-3</v>
      </c>
      <c r="L75" s="172"/>
      <c r="M75" s="173"/>
      <c r="N75" s="174">
        <v>3.0000000000000001E-3</v>
      </c>
      <c r="O75" s="175"/>
      <c r="P75" s="176"/>
      <c r="Q75" s="161"/>
      <c r="R75" s="153"/>
      <c r="S75" s="153"/>
      <c r="T75" s="160"/>
      <c r="U75" s="161"/>
      <c r="V75" s="153"/>
      <c r="W75" s="160"/>
      <c r="X75" s="161"/>
      <c r="Y75" s="153"/>
      <c r="Z75" s="160"/>
      <c r="AA75" s="161"/>
      <c r="AB75" s="132"/>
      <c r="AC75" s="160"/>
      <c r="AD75" s="160" t="s">
        <v>104</v>
      </c>
      <c r="AE75" s="153"/>
      <c r="AF75" s="153"/>
      <c r="AG75" s="153"/>
      <c r="AH75" s="153"/>
      <c r="AI75" s="153"/>
      <c r="AJ75" s="153"/>
      <c r="AK75" s="153"/>
      <c r="AL75" s="153"/>
      <c r="AM75" s="160"/>
      <c r="AN75" s="177"/>
      <c r="AO75" s="178"/>
      <c r="AP75" s="17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145">
        <f t="shared" si="1"/>
        <v>12</v>
      </c>
      <c r="B76" s="168" t="s">
        <v>105</v>
      </c>
      <c r="C76" s="169"/>
      <c r="D76" s="169"/>
      <c r="E76" s="169"/>
      <c r="F76" s="169"/>
      <c r="G76" s="170"/>
      <c r="H76" s="298"/>
      <c r="I76" s="299"/>
      <c r="J76" s="294"/>
      <c r="K76" s="171">
        <v>6.9999999999999999E-4</v>
      </c>
      <c r="L76" s="172"/>
      <c r="M76" s="173"/>
      <c r="N76" s="174">
        <v>5.9999999999999995E-4</v>
      </c>
      <c r="O76" s="175"/>
      <c r="P76" s="176"/>
      <c r="Q76" s="161"/>
      <c r="R76" s="153"/>
      <c r="S76" s="153"/>
      <c r="T76" s="160"/>
      <c r="U76" s="161"/>
      <c r="V76" s="153"/>
      <c r="W76" s="160"/>
      <c r="X76" s="161"/>
      <c r="Y76" s="153"/>
      <c r="Z76" s="160"/>
      <c r="AA76" s="161"/>
      <c r="AB76" s="153"/>
      <c r="AC76" s="160"/>
      <c r="AD76" s="153" t="s">
        <v>106</v>
      </c>
      <c r="AE76" s="153"/>
      <c r="AF76" s="153"/>
      <c r="AG76" s="153"/>
      <c r="AH76" s="153"/>
      <c r="AI76" s="153"/>
      <c r="AJ76" s="153"/>
      <c r="AK76" s="153"/>
      <c r="AL76" s="153"/>
      <c r="AM76" s="160"/>
      <c r="AN76" s="177"/>
      <c r="AO76" s="178"/>
      <c r="AP76" s="17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145">
        <f t="shared" si="1"/>
        <v>13</v>
      </c>
      <c r="B77" s="168" t="s">
        <v>298</v>
      </c>
      <c r="C77" s="169"/>
      <c r="D77" s="169"/>
      <c r="E77" s="169"/>
      <c r="F77" s="169"/>
      <c r="G77" s="170"/>
      <c r="H77" s="298"/>
      <c r="I77" s="299"/>
      <c r="J77" s="294"/>
      <c r="K77" s="171">
        <v>0.40161999999999998</v>
      </c>
      <c r="L77" s="172"/>
      <c r="M77" s="173"/>
      <c r="N77" s="174">
        <v>0</v>
      </c>
      <c r="O77" s="175"/>
      <c r="P77" s="176"/>
      <c r="Q77" s="161"/>
      <c r="R77" s="153"/>
      <c r="S77" s="153"/>
      <c r="T77" s="160"/>
      <c r="U77" s="161"/>
      <c r="V77" s="153"/>
      <c r="W77" s="160"/>
      <c r="X77" s="161"/>
      <c r="Y77" s="153"/>
      <c r="Z77" s="160"/>
      <c r="AA77" s="161"/>
      <c r="AB77" s="153"/>
      <c r="AC77" s="160"/>
      <c r="AD77" s="153"/>
      <c r="AE77" s="153"/>
      <c r="AF77" s="153"/>
      <c r="AG77" s="153"/>
      <c r="AH77" s="153"/>
      <c r="AI77" s="153"/>
      <c r="AJ77" s="153"/>
      <c r="AK77" s="153"/>
      <c r="AL77" s="153"/>
      <c r="AM77" s="160"/>
      <c r="AN77" s="177"/>
      <c r="AO77" s="178"/>
      <c r="AP77" s="17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145">
        <f t="shared" si="1"/>
        <v>14</v>
      </c>
      <c r="B78" s="168" t="s">
        <v>107</v>
      </c>
      <c r="C78" s="169"/>
      <c r="D78" s="169"/>
      <c r="E78" s="169"/>
      <c r="F78" s="169"/>
      <c r="G78" s="170"/>
      <c r="H78" s="298"/>
      <c r="I78" s="299"/>
      <c r="J78" s="294"/>
      <c r="K78" s="171">
        <v>0</v>
      </c>
      <c r="L78" s="172"/>
      <c r="M78" s="173"/>
      <c r="N78" s="174">
        <v>0</v>
      </c>
      <c r="O78" s="175"/>
      <c r="P78" s="176"/>
      <c r="Q78" s="161"/>
      <c r="R78" s="153"/>
      <c r="S78" s="153"/>
      <c r="T78" s="160"/>
      <c r="U78" s="161"/>
      <c r="V78" s="153"/>
      <c r="W78" s="160"/>
      <c r="X78" s="161"/>
      <c r="Y78" s="153"/>
      <c r="Z78" s="160"/>
      <c r="AA78" s="161"/>
      <c r="AB78" s="153"/>
      <c r="AC78" s="160"/>
      <c r="AD78" s="153"/>
      <c r="AE78" s="153"/>
      <c r="AF78" s="153"/>
      <c r="AG78" s="153"/>
      <c r="AH78" s="153"/>
      <c r="AI78" s="153"/>
      <c r="AJ78" s="153"/>
      <c r="AK78" s="153"/>
      <c r="AL78" s="153"/>
      <c r="AM78" s="160"/>
      <c r="AN78" s="177"/>
      <c r="AO78" s="178"/>
      <c r="AP78" s="17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145">
        <f t="shared" si="1"/>
        <v>15</v>
      </c>
      <c r="B79" s="168" t="s">
        <v>108</v>
      </c>
      <c r="C79" s="169"/>
      <c r="D79" s="169"/>
      <c r="E79" s="169"/>
      <c r="F79" s="169"/>
      <c r="G79" s="170"/>
      <c r="H79" s="298"/>
      <c r="I79" s="299"/>
      <c r="J79" s="294"/>
      <c r="K79" s="171">
        <v>0</v>
      </c>
      <c r="L79" s="172"/>
      <c r="M79" s="173"/>
      <c r="N79" s="174">
        <v>0</v>
      </c>
      <c r="O79" s="175"/>
      <c r="P79" s="176"/>
      <c r="Q79" s="161"/>
      <c r="R79" s="153"/>
      <c r="S79" s="153"/>
      <c r="T79" s="160"/>
      <c r="U79" s="161"/>
      <c r="V79" s="153"/>
      <c r="W79" s="160"/>
      <c r="X79" s="161"/>
      <c r="Y79" s="153"/>
      <c r="Z79" s="160"/>
      <c r="AA79" s="161"/>
      <c r="AB79" s="153"/>
      <c r="AC79" s="160"/>
      <c r="AD79" s="153"/>
      <c r="AE79" s="153"/>
      <c r="AF79" s="153"/>
      <c r="AG79" s="153"/>
      <c r="AH79" s="153"/>
      <c r="AI79" s="153"/>
      <c r="AJ79" s="153"/>
      <c r="AK79" s="153"/>
      <c r="AL79" s="153"/>
      <c r="AM79" s="160"/>
      <c r="AN79" s="177"/>
      <c r="AO79" s="178"/>
      <c r="AP79" s="17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145">
        <f t="shared" si="1"/>
        <v>16</v>
      </c>
      <c r="B80" s="168" t="s">
        <v>109</v>
      </c>
      <c r="C80" s="169"/>
      <c r="D80" s="169"/>
      <c r="E80" s="169"/>
      <c r="F80" s="169"/>
      <c r="G80" s="170"/>
      <c r="H80" s="298"/>
      <c r="I80" s="299"/>
      <c r="J80" s="294"/>
      <c r="K80" s="171">
        <v>0</v>
      </c>
      <c r="L80" s="172"/>
      <c r="M80" s="173"/>
      <c r="N80" s="174">
        <v>0</v>
      </c>
      <c r="O80" s="175"/>
      <c r="P80" s="176"/>
      <c r="Q80" s="161"/>
      <c r="R80" s="153"/>
      <c r="S80" s="153"/>
      <c r="T80" s="160"/>
      <c r="U80" s="161"/>
      <c r="V80" s="153"/>
      <c r="W80" s="160"/>
      <c r="X80" s="161"/>
      <c r="Y80" s="153"/>
      <c r="Z80" s="160"/>
      <c r="AA80" s="161"/>
      <c r="AB80" s="153"/>
      <c r="AC80" s="160"/>
      <c r="AD80" s="153"/>
      <c r="AE80" s="153"/>
      <c r="AF80" s="153"/>
      <c r="AG80" s="153"/>
      <c r="AH80" s="153"/>
      <c r="AI80" s="153"/>
      <c r="AJ80" s="153"/>
      <c r="AK80" s="153"/>
      <c r="AL80" s="153"/>
      <c r="AM80" s="160"/>
      <c r="AN80" s="177"/>
      <c r="AO80" s="178"/>
      <c r="AP80" s="17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145">
        <f>A80+1</f>
        <v>17</v>
      </c>
      <c r="B81" s="168" t="s">
        <v>110</v>
      </c>
      <c r="C81" s="169"/>
      <c r="D81" s="169"/>
      <c r="E81" s="169"/>
      <c r="F81" s="169"/>
      <c r="G81" s="170"/>
      <c r="H81" s="298"/>
      <c r="I81" s="299"/>
      <c r="J81" s="294"/>
      <c r="K81" s="171">
        <v>0</v>
      </c>
      <c r="L81" s="172"/>
      <c r="M81" s="173"/>
      <c r="N81" s="174">
        <v>0</v>
      </c>
      <c r="O81" s="175"/>
      <c r="P81" s="176"/>
      <c r="Q81" s="161"/>
      <c r="R81" s="153"/>
      <c r="S81" s="153"/>
      <c r="T81" s="160"/>
      <c r="U81" s="161"/>
      <c r="V81" s="153"/>
      <c r="W81" s="160"/>
      <c r="X81" s="161"/>
      <c r="Y81" s="153"/>
      <c r="Z81" s="160"/>
      <c r="AA81" s="161"/>
      <c r="AB81" s="153"/>
      <c r="AC81" s="160"/>
      <c r="AD81" s="153"/>
      <c r="AE81" s="153"/>
      <c r="AF81" s="153"/>
      <c r="AG81" s="153"/>
      <c r="AH81" s="153"/>
      <c r="AI81" s="153"/>
      <c r="AJ81" s="153"/>
      <c r="AK81" s="153"/>
      <c r="AL81" s="153"/>
      <c r="AM81" s="160"/>
      <c r="AN81" s="177"/>
      <c r="AO81" s="178"/>
      <c r="AP81" s="17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145">
        <f t="shared" si="1"/>
        <v>18</v>
      </c>
      <c r="B82" s="168" t="s">
        <v>111</v>
      </c>
      <c r="C82" s="169"/>
      <c r="D82" s="169"/>
      <c r="E82" s="169"/>
      <c r="F82" s="169"/>
      <c r="G82" s="170"/>
      <c r="H82" s="298"/>
      <c r="I82" s="299"/>
      <c r="J82" s="294"/>
      <c r="K82" s="171">
        <v>0</v>
      </c>
      <c r="L82" s="172"/>
      <c r="M82" s="173"/>
      <c r="N82" s="174">
        <v>0</v>
      </c>
      <c r="O82" s="175"/>
      <c r="P82" s="176"/>
      <c r="Q82" s="180"/>
      <c r="R82" s="153"/>
      <c r="S82" s="153"/>
      <c r="T82" s="160"/>
      <c r="U82" s="161"/>
      <c r="V82" s="153"/>
      <c r="W82" s="160"/>
      <c r="X82" s="161"/>
      <c r="Y82" s="153"/>
      <c r="Z82" s="160"/>
      <c r="AA82" s="161"/>
      <c r="AB82" s="153"/>
      <c r="AC82" s="160"/>
      <c r="AD82" s="153"/>
      <c r="AE82" s="153"/>
      <c r="AF82" s="153"/>
      <c r="AG82" s="153"/>
      <c r="AH82" s="153"/>
      <c r="AI82" s="153"/>
      <c r="AJ82" s="153"/>
      <c r="AK82" s="153"/>
      <c r="AL82" s="153"/>
      <c r="AM82" s="160"/>
      <c r="AN82" s="177"/>
      <c r="AO82" s="178"/>
      <c r="AP82" s="17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145">
        <f>A82+1</f>
        <v>19</v>
      </c>
      <c r="B83" s="168" t="s">
        <v>112</v>
      </c>
      <c r="C83" s="169"/>
      <c r="D83" s="169"/>
      <c r="E83" s="169"/>
      <c r="F83" s="169"/>
      <c r="G83" s="170"/>
      <c r="H83" s="298"/>
      <c r="I83" s="299"/>
      <c r="J83" s="294"/>
      <c r="K83" s="171">
        <v>3.8999999999999998E-3</v>
      </c>
      <c r="L83" s="172"/>
      <c r="M83" s="173"/>
      <c r="N83" s="174">
        <v>7.6E-3</v>
      </c>
      <c r="O83" s="175"/>
      <c r="P83" s="176"/>
      <c r="Q83" s="161"/>
      <c r="R83" s="153"/>
      <c r="S83" s="153"/>
      <c r="T83" s="160"/>
      <c r="U83" s="161"/>
      <c r="V83" s="153"/>
      <c r="W83" s="160"/>
      <c r="X83" s="161"/>
      <c r="Y83" s="153"/>
      <c r="Z83" s="160"/>
      <c r="AA83" s="161"/>
      <c r="AB83" s="153"/>
      <c r="AC83" s="160"/>
      <c r="AD83" s="153"/>
      <c r="AE83" s="153"/>
      <c r="AF83" s="153"/>
      <c r="AG83" s="153"/>
      <c r="AH83" s="153"/>
      <c r="AI83" s="153"/>
      <c r="AJ83" s="153"/>
      <c r="AK83" s="153"/>
      <c r="AL83" s="153"/>
      <c r="AM83" s="160"/>
      <c r="AN83" s="177"/>
      <c r="AO83" s="178"/>
      <c r="AP83" s="17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145">
        <f t="shared" si="1"/>
        <v>20</v>
      </c>
      <c r="B84" s="168" t="s">
        <v>113</v>
      </c>
      <c r="C84" s="169"/>
      <c r="D84" s="169"/>
      <c r="E84" s="169"/>
      <c r="F84" s="169"/>
      <c r="G84" s="170"/>
      <c r="H84" s="298"/>
      <c r="I84" s="299"/>
      <c r="J84" s="294"/>
      <c r="K84" s="171">
        <v>2.0000000000000001E-4</v>
      </c>
      <c r="L84" s="172"/>
      <c r="M84" s="173"/>
      <c r="N84" s="174">
        <v>1.7000000000000001E-4</v>
      </c>
      <c r="O84" s="175"/>
      <c r="P84" s="176"/>
      <c r="Q84" s="161"/>
      <c r="R84" s="153"/>
      <c r="S84" s="153"/>
      <c r="T84" s="160"/>
      <c r="U84" s="161"/>
      <c r="V84" s="153"/>
      <c r="W84" s="160"/>
      <c r="X84" s="161"/>
      <c r="Y84" s="153"/>
      <c r="Z84" s="160"/>
      <c r="AA84" s="161"/>
      <c r="AB84" s="153"/>
      <c r="AC84" s="160"/>
      <c r="AD84" s="153"/>
      <c r="AE84" s="153"/>
      <c r="AF84" s="153"/>
      <c r="AG84" s="153"/>
      <c r="AH84" s="153"/>
      <c r="AI84" s="153"/>
      <c r="AJ84" s="153"/>
      <c r="AK84" s="153"/>
      <c r="AL84" s="153"/>
      <c r="AM84" s="160"/>
      <c r="AN84" s="177"/>
      <c r="AO84" s="178"/>
      <c r="AP84" s="17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145">
        <f t="shared" si="1"/>
        <v>21</v>
      </c>
      <c r="B85" s="168" t="s">
        <v>301</v>
      </c>
      <c r="C85" s="169"/>
      <c r="D85" s="169"/>
      <c r="E85" s="169"/>
      <c r="F85" s="169"/>
      <c r="G85" s="170"/>
      <c r="H85" s="298"/>
      <c r="I85" s="299"/>
      <c r="J85" s="294"/>
      <c r="K85" s="171">
        <v>0</v>
      </c>
      <c r="L85" s="172"/>
      <c r="M85" s="173"/>
      <c r="N85" s="174">
        <v>2.9989999999999999E-2</v>
      </c>
      <c r="O85" s="175"/>
      <c r="P85" s="176"/>
      <c r="Q85" s="161"/>
      <c r="R85" s="153"/>
      <c r="S85" s="153"/>
      <c r="T85" s="160"/>
      <c r="U85" s="161"/>
      <c r="V85" s="153"/>
      <c r="W85" s="160"/>
      <c r="X85" s="161"/>
      <c r="Y85" s="153"/>
      <c r="Z85" s="160"/>
      <c r="AA85" s="161"/>
      <c r="AB85" s="153"/>
      <c r="AC85" s="160"/>
      <c r="AD85" s="153"/>
      <c r="AE85" s="153"/>
      <c r="AF85" s="153"/>
      <c r="AG85" s="153"/>
      <c r="AH85" s="153"/>
      <c r="AI85" s="153"/>
      <c r="AJ85" s="153"/>
      <c r="AK85" s="153"/>
      <c r="AL85" s="153"/>
      <c r="AM85" s="160"/>
      <c r="AN85" s="177"/>
      <c r="AO85" s="178"/>
      <c r="AP85" s="17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145">
        <f t="shared" si="1"/>
        <v>22</v>
      </c>
      <c r="B86" s="295"/>
      <c r="C86" s="296"/>
      <c r="D86" s="296"/>
      <c r="E86" s="296"/>
      <c r="F86" s="296"/>
      <c r="G86" s="297"/>
      <c r="H86" s="295"/>
      <c r="I86" s="296"/>
      <c r="J86" s="297"/>
      <c r="K86" s="296"/>
      <c r="L86" s="296"/>
      <c r="M86" s="297"/>
      <c r="N86" s="174">
        <v>0</v>
      </c>
      <c r="O86" s="175"/>
      <c r="P86" s="176"/>
      <c r="Q86" s="161"/>
      <c r="R86" s="153"/>
      <c r="S86" s="153"/>
      <c r="T86" s="160"/>
      <c r="U86" s="161"/>
      <c r="V86" s="153"/>
      <c r="W86" s="160"/>
      <c r="X86" s="161"/>
      <c r="Y86" s="153"/>
      <c r="Z86" s="160"/>
      <c r="AA86" s="161"/>
      <c r="AB86" s="153"/>
      <c r="AC86" s="160"/>
      <c r="AD86" s="153"/>
      <c r="AE86" s="153"/>
      <c r="AF86" s="153"/>
      <c r="AG86" s="153"/>
      <c r="AH86" s="153"/>
      <c r="AI86" s="153"/>
      <c r="AJ86" s="153"/>
      <c r="AK86" s="153"/>
      <c r="AL86" s="153"/>
      <c r="AM86" s="160"/>
      <c r="AN86" s="177"/>
      <c r="AO86" s="178"/>
      <c r="AP86" s="17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145">
        <f>A86+1</f>
        <v>23</v>
      </c>
      <c r="B87" s="295"/>
      <c r="C87" s="296"/>
      <c r="D87" s="296"/>
      <c r="E87" s="296"/>
      <c r="F87" s="296"/>
      <c r="G87" s="297"/>
      <c r="H87" s="295"/>
      <c r="I87" s="296"/>
      <c r="J87" s="297"/>
      <c r="K87" s="296"/>
      <c r="L87" s="296"/>
      <c r="M87" s="297"/>
      <c r="N87" s="174">
        <v>0</v>
      </c>
      <c r="O87" s="175"/>
      <c r="P87" s="176"/>
      <c r="Q87" s="161"/>
      <c r="R87" s="153"/>
      <c r="S87" s="153"/>
      <c r="T87" s="160"/>
      <c r="U87" s="161"/>
      <c r="V87" s="153"/>
      <c r="W87" s="160"/>
      <c r="X87" s="161"/>
      <c r="Y87" s="153"/>
      <c r="Z87" s="160"/>
      <c r="AA87" s="161"/>
      <c r="AB87" s="153"/>
      <c r="AC87" s="160"/>
      <c r="AD87" s="153" t="s">
        <v>114</v>
      </c>
      <c r="AE87" s="153"/>
      <c r="AF87" s="153"/>
      <c r="AG87" s="153"/>
      <c r="AH87" s="181"/>
      <c r="AI87" s="153"/>
      <c r="AJ87" s="153"/>
      <c r="AK87" s="153"/>
      <c r="AL87" s="153"/>
      <c r="AM87" s="160"/>
      <c r="AN87" s="177"/>
      <c r="AO87" s="178"/>
      <c r="AP87" s="17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145">
        <f t="shared" si="1"/>
        <v>24</v>
      </c>
      <c r="B88" s="295"/>
      <c r="C88" s="296"/>
      <c r="D88" s="296"/>
      <c r="E88" s="296"/>
      <c r="F88" s="296"/>
      <c r="G88" s="297"/>
      <c r="H88" s="295"/>
      <c r="I88" s="296"/>
      <c r="J88" s="297"/>
      <c r="K88" s="296"/>
      <c r="L88" s="296"/>
      <c r="M88" s="297"/>
      <c r="N88" s="174">
        <v>0</v>
      </c>
      <c r="O88" s="175"/>
      <c r="P88" s="176"/>
      <c r="Q88" s="161"/>
      <c r="R88" s="153"/>
      <c r="S88" s="153"/>
      <c r="T88" s="160"/>
      <c r="U88" s="161"/>
      <c r="V88" s="153"/>
      <c r="W88" s="160"/>
      <c r="X88" s="161"/>
      <c r="Y88" s="153"/>
      <c r="Z88" s="160"/>
      <c r="AA88" s="161"/>
      <c r="AB88" s="153"/>
      <c r="AC88" s="160"/>
      <c r="AD88" s="153"/>
      <c r="AE88" s="153"/>
      <c r="AF88" s="153"/>
      <c r="AG88" s="153"/>
      <c r="AH88" s="153"/>
      <c r="AI88" s="153"/>
      <c r="AJ88" s="153"/>
      <c r="AK88" s="153"/>
      <c r="AL88" s="153"/>
      <c r="AM88" s="160"/>
      <c r="AN88" s="177"/>
      <c r="AO88" s="178"/>
      <c r="AP88" s="17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145">
        <f t="shared" si="1"/>
        <v>25</v>
      </c>
      <c r="B89" s="153" t="s">
        <v>115</v>
      </c>
      <c r="C89" s="182"/>
      <c r="D89" s="153"/>
      <c r="E89" s="153"/>
      <c r="F89" s="153"/>
      <c r="G89" s="153"/>
      <c r="H89" s="161"/>
      <c r="I89" s="153"/>
      <c r="J89" s="160"/>
      <c r="K89" s="183">
        <f>IF(SUM(K69:M88)=0,"",SUM(K69:M85))</f>
        <v>1</v>
      </c>
      <c r="L89" s="184"/>
      <c r="M89" s="185"/>
      <c r="N89" s="183">
        <f>IF(SUM(N69:P88)=0,"",SUM(N69:P88))</f>
        <v>1</v>
      </c>
      <c r="O89" s="184"/>
      <c r="P89" s="185"/>
      <c r="Q89" s="161"/>
      <c r="R89" s="153"/>
      <c r="S89" s="153"/>
      <c r="T89" s="160"/>
      <c r="U89" s="161"/>
      <c r="V89" s="153"/>
      <c r="W89" s="160"/>
      <c r="X89" s="161"/>
      <c r="Y89" s="153"/>
      <c r="Z89" s="160"/>
      <c r="AA89" s="161"/>
      <c r="AB89" s="153"/>
      <c r="AC89" s="160"/>
      <c r="AD89" s="153"/>
      <c r="AE89" s="153"/>
      <c r="AF89" s="153"/>
      <c r="AG89" s="153"/>
      <c r="AH89" s="153"/>
      <c r="AI89" s="153"/>
      <c r="AJ89" s="153"/>
      <c r="AK89" s="153"/>
      <c r="AL89" s="153"/>
      <c r="AM89" s="160"/>
      <c r="AN89" s="10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145">
        <f t="shared" si="1"/>
        <v>26</v>
      </c>
      <c r="B90" s="153" t="s">
        <v>116</v>
      </c>
      <c r="C90" s="182"/>
      <c r="D90" s="153"/>
      <c r="E90" s="153"/>
      <c r="F90" s="153"/>
      <c r="G90" s="153"/>
      <c r="H90" s="161"/>
      <c r="I90" s="153"/>
      <c r="J90" s="160"/>
      <c r="K90" s="186" t="str">
        <f>IF(SUMPRODUCT(H69:H88,K69:K88)=0,"",SUMPRODUCT(H69:H88,K69:K88))</f>
        <v/>
      </c>
      <c r="L90" s="187"/>
      <c r="M90" s="188"/>
      <c r="N90" s="186" t="str">
        <f>IF(SUMPRODUCT(H69:H88,N69:N88)=0,"",SUMPRODUCT(H69:H88,N69:N88))</f>
        <v/>
      </c>
      <c r="O90" s="187"/>
      <c r="P90" s="188"/>
      <c r="Q90" s="161"/>
      <c r="R90" s="153"/>
      <c r="S90" s="153"/>
      <c r="T90" s="160"/>
      <c r="U90" s="161"/>
      <c r="V90" s="153"/>
      <c r="W90" s="160"/>
      <c r="X90" s="161"/>
      <c r="Y90" s="153"/>
      <c r="Z90" s="160"/>
      <c r="AA90" s="161"/>
      <c r="AB90" s="153"/>
      <c r="AC90" s="160"/>
      <c r="AD90" s="153"/>
      <c r="AE90" s="153"/>
      <c r="AF90" s="153"/>
      <c r="AG90" s="153"/>
      <c r="AH90" s="153"/>
      <c r="AI90" s="153"/>
      <c r="AJ90" s="153"/>
      <c r="AK90" s="153"/>
      <c r="AL90" s="153"/>
      <c r="AM90" s="160"/>
      <c r="AN90" s="10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145">
        <f t="shared" si="1"/>
        <v>27</v>
      </c>
      <c r="B91" s="189" t="s">
        <v>117</v>
      </c>
      <c r="C91" s="190"/>
      <c r="D91" s="190"/>
      <c r="E91" s="190"/>
      <c r="F91" s="190" t="s">
        <v>118</v>
      </c>
      <c r="G91" s="190"/>
      <c r="H91" s="10"/>
      <c r="I91" s="128"/>
      <c r="J91" s="128"/>
      <c r="K91" s="191" t="e">
        <f ca="1">FluidString(B69:B88,K69:K88)</f>
        <v>#NAME?</v>
      </c>
      <c r="L91" s="192"/>
      <c r="M91" s="192"/>
      <c r="N91" s="191" t="e">
        <f ca="1">FluidString(B69:B88,N69:N88)</f>
        <v>#NAME?</v>
      </c>
      <c r="O91" s="192"/>
      <c r="P91" s="192"/>
      <c r="Q91" s="128"/>
      <c r="R91" s="129"/>
      <c r="S91" s="193"/>
      <c r="T91" s="189" t="s">
        <v>119</v>
      </c>
      <c r="U91" s="128"/>
      <c r="V91" s="128"/>
      <c r="W91" s="128"/>
      <c r="X91" s="128"/>
      <c r="Y91" s="128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8"/>
      <c r="AL91" s="129"/>
      <c r="AM91" s="193"/>
      <c r="AN91" s="10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145">
        <f t="shared" si="1"/>
        <v>28</v>
      </c>
      <c r="B92" s="194"/>
      <c r="C92" s="195" t="s">
        <v>120</v>
      </c>
      <c r="D92" s="195"/>
      <c r="E92" s="195"/>
      <c r="F92" s="195"/>
      <c r="G92" s="194"/>
      <c r="H92" s="128" t="s">
        <v>121</v>
      </c>
      <c r="I92" s="195"/>
      <c r="J92" s="194"/>
      <c r="K92" s="195"/>
      <c r="L92" s="195"/>
      <c r="M92" s="194"/>
      <c r="N92" s="128" t="s">
        <v>122</v>
      </c>
      <c r="O92" s="195"/>
      <c r="P92" s="195"/>
      <c r="Q92" s="195"/>
      <c r="R92" s="195"/>
      <c r="S92" s="196"/>
      <c r="T92" s="194"/>
      <c r="U92" s="128" t="s">
        <v>123</v>
      </c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93"/>
      <c r="AN92" s="10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145">
        <f t="shared" si="1"/>
        <v>29</v>
      </c>
      <c r="B93" s="128"/>
      <c r="C93" s="194"/>
      <c r="D93" s="195" t="s">
        <v>124</v>
      </c>
      <c r="E93" s="128"/>
      <c r="F93" s="128"/>
      <c r="G93" s="128"/>
      <c r="H93" s="194"/>
      <c r="I93" s="195" t="s">
        <v>125</v>
      </c>
      <c r="J93" s="128"/>
      <c r="K93" s="128"/>
      <c r="L93" s="128"/>
      <c r="M93" s="128"/>
      <c r="N93" s="194"/>
      <c r="O93" s="128" t="s">
        <v>126</v>
      </c>
      <c r="P93" s="128"/>
      <c r="Q93" s="128"/>
      <c r="R93" s="128"/>
      <c r="S93" s="193"/>
      <c r="T93" s="195"/>
      <c r="U93" s="195" t="s">
        <v>127</v>
      </c>
      <c r="V93" s="195"/>
      <c r="W93" s="195"/>
      <c r="X93" s="195"/>
      <c r="Y93" s="195"/>
      <c r="Z93" s="195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28"/>
      <c r="AM93" s="197"/>
      <c r="AN93" s="10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145">
        <f t="shared" si="1"/>
        <v>30</v>
      </c>
      <c r="B94" s="128"/>
      <c r="C94" s="194"/>
      <c r="D94" s="128" t="s">
        <v>128</v>
      </c>
      <c r="E94" s="128"/>
      <c r="F94" s="128"/>
      <c r="G94" s="128"/>
      <c r="H94" s="194"/>
      <c r="I94" s="128" t="s">
        <v>129</v>
      </c>
      <c r="J94" s="198"/>
      <c r="K94" s="128"/>
      <c r="L94" s="128"/>
      <c r="M94" s="128"/>
      <c r="N94" s="194"/>
      <c r="O94" s="139"/>
      <c r="P94" s="139"/>
      <c r="Q94" s="139"/>
      <c r="R94" s="139"/>
      <c r="S94" s="193"/>
      <c r="T94" s="194"/>
      <c r="U94" s="129" t="s">
        <v>130</v>
      </c>
      <c r="V94" s="198"/>
      <c r="W94" s="198"/>
      <c r="X94" s="198"/>
      <c r="Y94" s="198"/>
      <c r="Z94" s="198"/>
      <c r="AA94" s="198"/>
      <c r="AB94" s="198"/>
      <c r="AC94" s="198"/>
      <c r="AD94" s="198"/>
      <c r="AE94" s="198"/>
      <c r="AF94" s="198"/>
      <c r="AG94" s="198"/>
      <c r="AH94" s="198"/>
      <c r="AI94" s="198"/>
      <c r="AJ94" s="198"/>
      <c r="AK94" s="198"/>
      <c r="AL94" s="129"/>
      <c r="AM94" s="300"/>
      <c r="AN94" s="10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145">
        <f t="shared" si="1"/>
        <v>31</v>
      </c>
      <c r="B95" s="194"/>
      <c r="C95" s="129" t="s">
        <v>131</v>
      </c>
      <c r="D95" s="128"/>
      <c r="E95" s="128"/>
      <c r="F95" s="128"/>
      <c r="G95" s="128"/>
      <c r="H95" s="128"/>
      <c r="I95" s="198"/>
      <c r="J95" s="128"/>
      <c r="K95" s="128"/>
      <c r="L95" s="128"/>
      <c r="M95" s="128" t="s">
        <v>132</v>
      </c>
      <c r="N95" s="139"/>
      <c r="O95" s="128" t="s">
        <v>133</v>
      </c>
      <c r="P95" s="139"/>
      <c r="Q95" s="128" t="s">
        <v>134</v>
      </c>
      <c r="R95" s="139"/>
      <c r="S95" s="193"/>
      <c r="T95" s="190"/>
      <c r="U95" s="128" t="s">
        <v>135</v>
      </c>
      <c r="V95" s="128"/>
      <c r="W95" s="128"/>
      <c r="X95" s="128"/>
      <c r="Y95" s="128"/>
      <c r="Z95" s="128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98"/>
      <c r="AM95" s="193"/>
      <c r="AN95" s="10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145">
        <f t="shared" si="1"/>
        <v>32</v>
      </c>
      <c r="B96" s="189" t="s">
        <v>136</v>
      </c>
      <c r="C96" s="199"/>
      <c r="D96" s="200"/>
      <c r="E96" s="200"/>
      <c r="F96" s="200"/>
      <c r="G96" s="200"/>
      <c r="H96" s="200"/>
      <c r="I96" s="200"/>
      <c r="J96" s="200"/>
      <c r="K96" s="201"/>
      <c r="L96" s="200"/>
      <c r="M96" s="200"/>
      <c r="N96" s="200"/>
      <c r="O96" s="200"/>
      <c r="P96" s="200"/>
      <c r="Q96" s="200"/>
      <c r="R96" s="200"/>
      <c r="S96" s="193"/>
      <c r="T96" s="129" t="s">
        <v>137</v>
      </c>
      <c r="U96" s="128"/>
      <c r="V96" s="128"/>
      <c r="W96" s="128"/>
      <c r="X96" s="128"/>
      <c r="Y96" s="128"/>
      <c r="Z96" s="128"/>
      <c r="AA96" s="128"/>
      <c r="AB96" s="194"/>
      <c r="AC96" s="128" t="s">
        <v>138</v>
      </c>
      <c r="AD96" s="128"/>
      <c r="AE96" s="128"/>
      <c r="AF96" s="194"/>
      <c r="AG96" s="128" t="s">
        <v>139</v>
      </c>
      <c r="AH96" s="128"/>
      <c r="AI96" s="128"/>
      <c r="AJ96" s="128"/>
      <c r="AK96" s="128"/>
      <c r="AL96" s="128"/>
      <c r="AM96" s="193"/>
      <c r="AN96" s="10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145">
        <f t="shared" si="1"/>
        <v>33</v>
      </c>
      <c r="B97" s="194"/>
      <c r="C97" s="128" t="s">
        <v>140</v>
      </c>
      <c r="D97" s="128"/>
      <c r="E97" s="129"/>
      <c r="F97" s="139"/>
      <c r="G97" s="139"/>
      <c r="H97" s="139"/>
      <c r="I97" s="129" t="s">
        <v>141</v>
      </c>
      <c r="J97" s="129"/>
      <c r="K97" s="129" t="s">
        <v>142</v>
      </c>
      <c r="L97" s="129"/>
      <c r="M97" s="129"/>
      <c r="N97" s="129"/>
      <c r="O97" s="139"/>
      <c r="P97" s="139"/>
      <c r="Q97" s="129" t="s">
        <v>143</v>
      </c>
      <c r="R97" s="129"/>
      <c r="S97" s="197"/>
      <c r="T97" s="189" t="s">
        <v>144</v>
      </c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  <c r="AI97" s="128"/>
      <c r="AJ97" s="128"/>
      <c r="AK97" s="128"/>
      <c r="AL97" s="128"/>
      <c r="AM97" s="193"/>
      <c r="AN97" s="10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145">
        <f t="shared" si="1"/>
        <v>34</v>
      </c>
      <c r="B98" s="194"/>
      <c r="C98" s="128" t="s">
        <v>145</v>
      </c>
      <c r="D98" s="128"/>
      <c r="E98" s="128"/>
      <c r="F98" s="128"/>
      <c r="G98" s="128"/>
      <c r="H98" s="194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93"/>
      <c r="T98" s="129" t="s">
        <v>146</v>
      </c>
      <c r="U98" s="128"/>
      <c r="V98" s="128"/>
      <c r="W98" s="128"/>
      <c r="X98" s="129"/>
      <c r="Y98" s="129"/>
      <c r="Z98" s="129"/>
      <c r="AA98" s="128"/>
      <c r="AB98" s="128"/>
      <c r="AC98" s="128"/>
      <c r="AD98" s="129"/>
      <c r="AE98" s="128"/>
      <c r="AF98" s="128"/>
      <c r="AG98" s="129"/>
      <c r="AH98" s="129"/>
      <c r="AI98" s="129"/>
      <c r="AJ98" s="129"/>
      <c r="AK98" s="128"/>
      <c r="AL98" s="128"/>
      <c r="AM98" s="193"/>
      <c r="AN98" s="10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145">
        <f t="shared" si="1"/>
        <v>35</v>
      </c>
      <c r="B99" s="198"/>
      <c r="C99" s="128"/>
      <c r="D99" s="128"/>
      <c r="E99" s="128"/>
      <c r="F99" s="128"/>
      <c r="G99" s="129"/>
      <c r="H99" s="128"/>
      <c r="I99" s="129"/>
      <c r="J99" s="129" t="s">
        <v>147</v>
      </c>
      <c r="K99" s="129"/>
      <c r="L99" s="129"/>
      <c r="M99" s="129"/>
      <c r="N99" s="129"/>
      <c r="O99" s="129" t="s">
        <v>148</v>
      </c>
      <c r="P99" s="129"/>
      <c r="Q99" s="129"/>
      <c r="R99" s="129"/>
      <c r="S99" s="197"/>
      <c r="T99" s="194"/>
      <c r="U99" s="129" t="s">
        <v>149</v>
      </c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8"/>
      <c r="AL99" s="128"/>
      <c r="AM99" s="193"/>
      <c r="AN99" s="10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145">
        <f t="shared" si="1"/>
        <v>36</v>
      </c>
      <c r="B100" s="128"/>
      <c r="C100" s="129" t="s">
        <v>150</v>
      </c>
      <c r="D100" s="129"/>
      <c r="E100" s="129"/>
      <c r="F100" s="129"/>
      <c r="G100" s="129" t="s">
        <v>151</v>
      </c>
      <c r="H100" s="129"/>
      <c r="I100" s="129"/>
      <c r="J100" s="139"/>
      <c r="K100" s="139"/>
      <c r="L100" s="139"/>
      <c r="M100" s="129"/>
      <c r="N100" s="129"/>
      <c r="O100" s="139"/>
      <c r="P100" s="139"/>
      <c r="Q100" s="139"/>
      <c r="R100" s="129"/>
      <c r="S100" s="197"/>
      <c r="T100" s="194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28"/>
      <c r="AM100" s="193"/>
      <c r="AN100" s="10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145">
        <f t="shared" si="1"/>
        <v>37</v>
      </c>
      <c r="B101" s="189"/>
      <c r="C101" s="128" t="s">
        <v>152</v>
      </c>
      <c r="D101" s="128"/>
      <c r="E101" s="128"/>
      <c r="F101" s="128"/>
      <c r="G101" s="129" t="s">
        <v>151</v>
      </c>
      <c r="H101" s="128"/>
      <c r="I101" s="129"/>
      <c r="J101" s="139"/>
      <c r="K101" s="139"/>
      <c r="L101" s="139"/>
      <c r="M101" s="129"/>
      <c r="N101" s="128"/>
      <c r="O101" s="139"/>
      <c r="P101" s="139"/>
      <c r="Q101" s="139"/>
      <c r="R101" s="128"/>
      <c r="S101" s="193"/>
      <c r="T101" s="194"/>
      <c r="U101" s="129" t="s">
        <v>153</v>
      </c>
      <c r="V101" s="129"/>
      <c r="W101" s="129"/>
      <c r="X101" s="129"/>
      <c r="Y101" s="194"/>
      <c r="Z101" s="129"/>
      <c r="AA101" s="129"/>
      <c r="AB101" s="129"/>
      <c r="AC101" s="129"/>
      <c r="AD101" s="129"/>
      <c r="AE101" s="129"/>
      <c r="AF101" s="194"/>
      <c r="AG101" s="129"/>
      <c r="AH101" s="129"/>
      <c r="AI101" s="129"/>
      <c r="AJ101" s="129"/>
      <c r="AK101" s="129"/>
      <c r="AL101" s="128"/>
      <c r="AM101" s="197"/>
      <c r="AN101" s="10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145">
        <f t="shared" si="1"/>
        <v>38</v>
      </c>
      <c r="B102" s="129"/>
      <c r="C102" s="128" t="s">
        <v>154</v>
      </c>
      <c r="D102" s="128"/>
      <c r="E102" s="128"/>
      <c r="F102" s="129"/>
      <c r="G102" s="129" t="s">
        <v>151</v>
      </c>
      <c r="H102" s="129"/>
      <c r="I102" s="129"/>
      <c r="J102" s="139"/>
      <c r="K102" s="139"/>
      <c r="L102" s="139"/>
      <c r="M102" s="129"/>
      <c r="N102" s="129"/>
      <c r="O102" s="139"/>
      <c r="P102" s="139"/>
      <c r="Q102" s="139"/>
      <c r="R102" s="129"/>
      <c r="S102" s="197"/>
      <c r="T102" s="194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29"/>
      <c r="AM102" s="193"/>
      <c r="AN102" s="10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145">
        <f t="shared" si="1"/>
        <v>39</v>
      </c>
      <c r="B103" s="129"/>
      <c r="C103" s="140"/>
      <c r="D103" s="140"/>
      <c r="E103" s="140"/>
      <c r="F103" s="129"/>
      <c r="G103" s="129" t="s">
        <v>151</v>
      </c>
      <c r="H103" s="129"/>
      <c r="I103" s="129"/>
      <c r="J103" s="139"/>
      <c r="K103" s="139"/>
      <c r="L103" s="139"/>
      <c r="M103" s="129"/>
      <c r="N103" s="129"/>
      <c r="O103" s="139"/>
      <c r="P103" s="139"/>
      <c r="Q103" s="139"/>
      <c r="R103" s="129"/>
      <c r="S103" s="197"/>
      <c r="T103" s="142"/>
      <c r="U103" s="143"/>
      <c r="V103" s="162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28"/>
      <c r="AM103" s="193"/>
      <c r="AN103" s="10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145">
        <f t="shared" si="1"/>
        <v>40</v>
      </c>
      <c r="B104" s="189" t="s">
        <v>155</v>
      </c>
      <c r="C104" s="128"/>
      <c r="D104" s="128"/>
      <c r="E104" s="129"/>
      <c r="F104" s="129"/>
      <c r="G104" s="129"/>
      <c r="H104" s="129"/>
      <c r="I104" s="129"/>
      <c r="J104" s="194"/>
      <c r="K104" s="129" t="s">
        <v>156</v>
      </c>
      <c r="L104" s="129"/>
      <c r="M104" s="129"/>
      <c r="N104" s="194"/>
      <c r="O104" s="129" t="s">
        <v>157</v>
      </c>
      <c r="P104" s="129"/>
      <c r="Q104" s="129"/>
      <c r="R104" s="129"/>
      <c r="S104" s="197"/>
      <c r="T104" s="189" t="s">
        <v>158</v>
      </c>
      <c r="U104" s="128"/>
      <c r="V104" s="198"/>
      <c r="W104" s="128"/>
      <c r="X104" s="128"/>
      <c r="Y104" s="194"/>
      <c r="Z104" s="128"/>
      <c r="AA104" s="128"/>
      <c r="AB104" s="198"/>
      <c r="AC104" s="128"/>
      <c r="AD104" s="128"/>
      <c r="AE104" s="128"/>
      <c r="AF104" s="194"/>
      <c r="AG104" s="128"/>
      <c r="AH104" s="128"/>
      <c r="AI104" s="128"/>
      <c r="AJ104" s="128"/>
      <c r="AK104" s="128"/>
      <c r="AL104" s="128"/>
      <c r="AM104" s="193"/>
      <c r="AN104" s="10"/>
      <c r="AO104" s="202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145">
        <f t="shared" si="1"/>
        <v>41</v>
      </c>
      <c r="B105" s="189"/>
      <c r="C105" s="140"/>
      <c r="D105" s="140"/>
      <c r="E105" s="139"/>
      <c r="F105" s="129"/>
      <c r="G105" s="129" t="s">
        <v>151</v>
      </c>
      <c r="H105" s="129"/>
      <c r="I105" s="129"/>
      <c r="J105" s="203"/>
      <c r="K105" s="139"/>
      <c r="L105" s="139"/>
      <c r="M105" s="129"/>
      <c r="N105" s="194"/>
      <c r="O105" s="139"/>
      <c r="P105" s="139"/>
      <c r="Q105" s="139"/>
      <c r="R105" s="129"/>
      <c r="S105" s="197"/>
      <c r="T105" s="194"/>
      <c r="U105" s="128" t="s">
        <v>159</v>
      </c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93"/>
      <c r="AN105" s="10"/>
      <c r="AO105" s="202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145">
        <f t="shared" si="1"/>
        <v>42</v>
      </c>
      <c r="B106" s="194"/>
      <c r="C106" s="128" t="s">
        <v>160</v>
      </c>
      <c r="D106" s="128"/>
      <c r="E106" s="128"/>
      <c r="F106" s="128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197"/>
      <c r="T106" s="194"/>
      <c r="U106" s="128" t="s">
        <v>76</v>
      </c>
      <c r="V106" s="198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28"/>
      <c r="AM106" s="193"/>
      <c r="AN106" s="10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145">
        <f t="shared" si="1"/>
        <v>43</v>
      </c>
      <c r="B107" s="194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197"/>
      <c r="T107" s="194"/>
      <c r="U107" s="128"/>
      <c r="V107" s="198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8"/>
      <c r="AM107" s="193"/>
      <c r="AN107" s="10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145">
        <f t="shared" si="1"/>
        <v>44</v>
      </c>
      <c r="B108" s="129"/>
      <c r="C108" s="128" t="s">
        <v>161</v>
      </c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97"/>
      <c r="T108" s="190" t="s">
        <v>162</v>
      </c>
      <c r="U108" s="128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8"/>
      <c r="AL108" s="128"/>
      <c r="AM108" s="193"/>
      <c r="AN108" s="10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145">
        <f t="shared" si="1"/>
        <v>45</v>
      </c>
      <c r="B109" s="204" t="s">
        <v>163</v>
      </c>
      <c r="C109" s="128"/>
      <c r="D109" s="128"/>
      <c r="E109" s="128"/>
      <c r="F109" s="18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93"/>
      <c r="T109" s="194"/>
      <c r="U109" s="128" t="s">
        <v>164</v>
      </c>
      <c r="V109" s="129"/>
      <c r="W109" s="129"/>
      <c r="X109" s="129"/>
      <c r="Y109" s="194"/>
      <c r="Z109" s="129" t="s">
        <v>165</v>
      </c>
      <c r="AA109" s="129"/>
      <c r="AB109" s="129"/>
      <c r="AC109" s="194"/>
      <c r="AD109" s="129" t="s">
        <v>166</v>
      </c>
      <c r="AE109" s="129"/>
      <c r="AF109" s="129"/>
      <c r="AG109" s="129"/>
      <c r="AH109" s="129"/>
      <c r="AI109" s="129"/>
      <c r="AJ109" s="129"/>
      <c r="AK109" s="128"/>
      <c r="AL109" s="128"/>
      <c r="AM109" s="193"/>
      <c r="AN109" s="10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145">
        <f t="shared" si="1"/>
        <v>46</v>
      </c>
      <c r="B110" s="194"/>
      <c r="C110" s="128" t="s">
        <v>167</v>
      </c>
      <c r="D110" s="128"/>
      <c r="E110" s="128"/>
      <c r="F110" s="129"/>
      <c r="G110" s="129"/>
      <c r="H110" s="129"/>
      <c r="I110" s="129"/>
      <c r="J110" s="129"/>
      <c r="K110" s="139"/>
      <c r="L110" s="139"/>
      <c r="M110" s="139"/>
      <c r="N110" s="139"/>
      <c r="O110" s="139"/>
      <c r="P110" s="139"/>
      <c r="Q110" s="139"/>
      <c r="R110" s="139"/>
      <c r="S110" s="193"/>
      <c r="T110" s="194"/>
      <c r="U110" s="128" t="s">
        <v>168</v>
      </c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39"/>
      <c r="AJ110" s="139"/>
      <c r="AK110" s="128" t="s">
        <v>169</v>
      </c>
      <c r="AL110" s="128"/>
      <c r="AM110" s="193"/>
      <c r="AN110" s="10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145">
        <f t="shared" si="1"/>
        <v>47</v>
      </c>
      <c r="B111" s="194"/>
      <c r="C111" s="129" t="s">
        <v>170</v>
      </c>
      <c r="D111" s="129"/>
      <c r="E111" s="129"/>
      <c r="F111" s="129"/>
      <c r="G111" s="129"/>
      <c r="H111" s="129"/>
      <c r="I111" s="129"/>
      <c r="J111" s="129"/>
      <c r="K111" s="139"/>
      <c r="L111" s="139"/>
      <c r="M111" s="139"/>
      <c r="N111" s="139"/>
      <c r="O111" s="139"/>
      <c r="P111" s="139"/>
      <c r="Q111" s="139"/>
      <c r="R111" s="139"/>
      <c r="S111" s="300"/>
      <c r="T111" s="128"/>
      <c r="U111" s="128" t="s">
        <v>171</v>
      </c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7"/>
      <c r="AN111" s="10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145">
        <f t="shared" si="1"/>
        <v>48</v>
      </c>
      <c r="B112" s="189" t="s">
        <v>80</v>
      </c>
      <c r="C112" s="128"/>
      <c r="D112" s="128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97"/>
      <c r="T112" s="129"/>
      <c r="U112" s="194"/>
      <c r="V112" s="129" t="s">
        <v>172</v>
      </c>
      <c r="W112" s="129"/>
      <c r="X112" s="129"/>
      <c r="Y112" s="129"/>
      <c r="Z112" s="129"/>
      <c r="AA112" s="129"/>
      <c r="AB112" s="129"/>
      <c r="AC112" s="194"/>
      <c r="AD112" s="129" t="s">
        <v>173</v>
      </c>
      <c r="AE112" s="129"/>
      <c r="AF112" s="129"/>
      <c r="AG112" s="129"/>
      <c r="AH112" s="129"/>
      <c r="AI112" s="129"/>
      <c r="AJ112" s="129"/>
      <c r="AK112" s="129"/>
      <c r="AL112" s="10"/>
      <c r="AM112" s="127"/>
      <c r="AN112" s="10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145">
        <f t="shared" si="1"/>
        <v>49</v>
      </c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93"/>
      <c r="T113" s="129"/>
      <c r="U113" s="194"/>
      <c r="V113" s="129"/>
      <c r="W113" s="129"/>
      <c r="X113" s="129"/>
      <c r="Y113" s="129"/>
      <c r="Z113" s="129"/>
      <c r="AA113" s="129"/>
      <c r="AB113" s="129"/>
      <c r="AC113" s="194"/>
      <c r="AD113" s="129"/>
      <c r="AE113" s="129"/>
      <c r="AF113" s="129"/>
      <c r="AG113" s="129"/>
      <c r="AH113" s="129"/>
      <c r="AI113" s="129"/>
      <c r="AJ113" s="129"/>
      <c r="AK113" s="129"/>
      <c r="AL113" s="132"/>
      <c r="AM113" s="133"/>
      <c r="AN113" s="10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116"/>
      <c r="B114" s="205" t="s">
        <v>174</v>
      </c>
      <c r="C114" s="128"/>
      <c r="D114" s="128"/>
      <c r="E114" s="128"/>
      <c r="F114" s="128"/>
      <c r="G114" s="128"/>
      <c r="H114" s="128"/>
      <c r="I114" s="121"/>
      <c r="J114" s="128"/>
      <c r="K114" s="128"/>
      <c r="L114" s="128"/>
      <c r="M114" s="128"/>
      <c r="N114" s="128"/>
      <c r="O114" s="128"/>
      <c r="P114" s="128"/>
      <c r="Q114" s="128"/>
      <c r="R114" s="128"/>
      <c r="S114" s="121"/>
      <c r="T114" s="118" t="s">
        <v>1</v>
      </c>
      <c r="U114" s="118" t="s">
        <v>1</v>
      </c>
      <c r="V114" s="124" t="s">
        <v>1</v>
      </c>
      <c r="W114" s="118" t="s">
        <v>1</v>
      </c>
      <c r="X114" s="118" t="s">
        <v>1</v>
      </c>
      <c r="Y114" s="118" t="s">
        <v>1</v>
      </c>
      <c r="Z114" s="118" t="s">
        <v>1</v>
      </c>
      <c r="AA114" s="118" t="s">
        <v>1</v>
      </c>
      <c r="AB114" s="118" t="s">
        <v>1</v>
      </c>
      <c r="AC114" s="118" t="s">
        <v>1</v>
      </c>
      <c r="AD114" s="118" t="s">
        <v>1</v>
      </c>
      <c r="AE114" s="118" t="s">
        <v>1</v>
      </c>
      <c r="AF114" s="118" t="s">
        <v>1</v>
      </c>
      <c r="AG114" s="118" t="s">
        <v>1</v>
      </c>
      <c r="AH114" s="118" t="s">
        <v>1</v>
      </c>
      <c r="AI114" s="118" t="s">
        <v>1</v>
      </c>
      <c r="AJ114" s="118" t="s">
        <v>1</v>
      </c>
      <c r="AK114" s="118" t="s">
        <v>1</v>
      </c>
      <c r="AL114" s="10"/>
      <c r="AM114" s="10"/>
      <c r="AN114" s="10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206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43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128"/>
      <c r="AK115" s="128"/>
      <c r="AL115" s="128"/>
      <c r="AM115" s="128"/>
      <c r="AN115" s="128"/>
      <c r="AO115" s="128"/>
      <c r="AP115" s="128"/>
      <c r="AQ115" s="128"/>
      <c r="AR115" s="9"/>
      <c r="AS115" s="9"/>
      <c r="AT115" s="9"/>
      <c r="AU115" s="9"/>
      <c r="AV115" s="9"/>
      <c r="AW115" s="9"/>
      <c r="AX115" s="9"/>
    </row>
    <row r="116" spans="1:50" x14ac:dyDescent="0.25">
      <c r="A116" s="207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9"/>
      <c r="N116" s="208"/>
      <c r="O116" s="208"/>
      <c r="P116" s="208"/>
      <c r="Q116" s="208"/>
      <c r="R116" s="208"/>
      <c r="S116" s="210"/>
      <c r="T116" s="211"/>
      <c r="U116" s="211"/>
      <c r="V116" s="212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  <c r="AI116" s="211"/>
      <c r="AJ116" s="211"/>
      <c r="AK116" s="211"/>
      <c r="AL116" s="208"/>
      <c r="AM116" s="210"/>
      <c r="AN116" s="213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ht="20.25" x14ac:dyDescent="0.25">
      <c r="A117" s="214"/>
      <c r="B117" s="301"/>
      <c r="C117" s="301"/>
      <c r="D117" s="301"/>
      <c r="E117" s="215"/>
      <c r="F117" s="301"/>
      <c r="G117" s="301"/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216"/>
      <c r="T117" s="217"/>
      <c r="U117" s="217"/>
      <c r="V117" s="209"/>
      <c r="W117" s="217"/>
      <c r="X117" s="217"/>
      <c r="Y117" s="217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17"/>
      <c r="AL117" s="213"/>
      <c r="AM117" s="216"/>
      <c r="AN117" s="213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218"/>
      <c r="B118" s="219"/>
      <c r="C118" s="219"/>
      <c r="D118" s="219"/>
      <c r="E118" s="219" t="s">
        <v>82</v>
      </c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20"/>
      <c r="T118" s="217" t="s">
        <v>83</v>
      </c>
      <c r="U118" s="217"/>
      <c r="V118" s="217"/>
      <c r="W118" s="221" t="s">
        <v>1</v>
      </c>
      <c r="X118" s="221"/>
      <c r="Y118" s="221"/>
      <c r="Z118" s="221"/>
      <c r="AA118" s="221"/>
      <c r="AB118" s="209" t="s">
        <v>2</v>
      </c>
      <c r="AC118" s="209"/>
      <c r="AD118" s="209"/>
      <c r="AE118" s="221" t="e">
        <v>#REF!</v>
      </c>
      <c r="AF118" s="221"/>
      <c r="AG118" s="221"/>
      <c r="AH118" s="221"/>
      <c r="AI118" s="221"/>
      <c r="AJ118" s="221"/>
      <c r="AK118" s="221"/>
      <c r="AL118" s="213"/>
      <c r="AM118" s="216"/>
      <c r="AN118" s="213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303" t="s">
        <v>5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216"/>
      <c r="T119" s="217" t="s">
        <v>85</v>
      </c>
      <c r="U119" s="217"/>
      <c r="V119" s="217"/>
      <c r="W119" s="209"/>
      <c r="X119" s="222" t="e">
        <v>#REF!</v>
      </c>
      <c r="Y119" s="222"/>
      <c r="Z119" s="222"/>
      <c r="AA119" s="222"/>
      <c r="AB119" s="223" t="s">
        <v>7</v>
      </c>
      <c r="AC119" s="223"/>
      <c r="AD119" s="221" t="e">
        <v>#REF!</v>
      </c>
      <c r="AE119" s="221"/>
      <c r="AF119" s="221"/>
      <c r="AG119" s="221"/>
      <c r="AH119" s="221"/>
      <c r="AI119" s="221"/>
      <c r="AJ119" s="221"/>
      <c r="AK119" s="221"/>
      <c r="AL119" s="213"/>
      <c r="AM119" s="216"/>
      <c r="AN119" s="213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304" t="s">
        <v>8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216"/>
      <c r="T120" s="217" t="s">
        <v>86</v>
      </c>
      <c r="U120" s="217"/>
      <c r="V120" s="305">
        <v>3</v>
      </c>
      <c r="W120" s="302"/>
      <c r="X120" s="265" t="s">
        <v>11</v>
      </c>
      <c r="Y120" s="265"/>
      <c r="Z120" s="224">
        <v>7</v>
      </c>
      <c r="AA120" s="225"/>
      <c r="AB120" s="223" t="s">
        <v>12</v>
      </c>
      <c r="AC120" s="226" t="e">
        <v>#REF!</v>
      </c>
      <c r="AD120" s="227"/>
      <c r="AE120" s="227"/>
      <c r="AF120" s="227"/>
      <c r="AG120" s="227"/>
      <c r="AH120" s="227"/>
      <c r="AI120" s="227"/>
      <c r="AJ120" s="227"/>
      <c r="AK120" s="226" t="e">
        <v>#REF!</v>
      </c>
      <c r="AL120" s="265"/>
      <c r="AM120" s="216"/>
      <c r="AN120" s="213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304" t="s">
        <v>287</v>
      </c>
      <c r="B121" s="306"/>
      <c r="C121" s="306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228" t="s">
        <v>1</v>
      </c>
      <c r="T121" s="217"/>
      <c r="U121" s="217"/>
      <c r="V121" s="265"/>
      <c r="W121" s="265"/>
      <c r="X121" s="265"/>
      <c r="Y121" s="265"/>
      <c r="Z121" s="223"/>
      <c r="AA121" s="229"/>
      <c r="AB121" s="223"/>
      <c r="AC121" s="209"/>
      <c r="AD121" s="217"/>
      <c r="AE121" s="217"/>
      <c r="AF121" s="217"/>
      <c r="AG121" s="217"/>
      <c r="AH121" s="217"/>
      <c r="AI121" s="217"/>
      <c r="AJ121" s="217"/>
      <c r="AK121" s="209"/>
      <c r="AL121" s="307"/>
      <c r="AM121" s="216"/>
      <c r="AN121" s="213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230">
        <v>1</v>
      </c>
      <c r="B122" s="251" t="s">
        <v>175</v>
      </c>
      <c r="C122" s="254"/>
      <c r="D122" s="254"/>
      <c r="E122" s="254"/>
      <c r="F122" s="254"/>
      <c r="G122" s="254"/>
      <c r="H122" s="254"/>
      <c r="I122" s="307"/>
      <c r="J122" s="254"/>
      <c r="K122" s="254"/>
      <c r="L122" s="254"/>
      <c r="M122" s="254"/>
      <c r="N122" s="254"/>
      <c r="O122" s="254"/>
      <c r="P122" s="254"/>
      <c r="Q122" s="254"/>
      <c r="R122" s="254"/>
      <c r="S122" s="308"/>
      <c r="T122" s="254"/>
      <c r="U122" s="254"/>
      <c r="V122" s="254"/>
      <c r="W122" s="254"/>
      <c r="X122" s="254"/>
      <c r="Y122" s="254"/>
      <c r="Z122" s="254"/>
      <c r="AA122" s="254"/>
      <c r="AB122" s="254"/>
      <c r="AC122" s="254"/>
      <c r="AD122" s="254"/>
      <c r="AE122" s="254"/>
      <c r="AF122" s="254"/>
      <c r="AG122" s="254"/>
      <c r="AH122" s="254"/>
      <c r="AI122" s="254"/>
      <c r="AJ122" s="254"/>
      <c r="AK122" s="254"/>
      <c r="AL122" s="231"/>
      <c r="AM122" s="309"/>
      <c r="AN122" s="213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232">
        <f t="shared" ref="A123:A172" si="2">A122+1</f>
        <v>2</v>
      </c>
      <c r="B123" s="233"/>
      <c r="C123" s="234" t="s">
        <v>176</v>
      </c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35"/>
      <c r="T123" s="233"/>
      <c r="U123" s="234" t="s">
        <v>177</v>
      </c>
      <c r="V123" s="209"/>
      <c r="W123" s="209"/>
      <c r="X123" s="209"/>
      <c r="Y123" s="209"/>
      <c r="Z123" s="209"/>
      <c r="AA123" s="209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13"/>
      <c r="AL123" s="213"/>
      <c r="AM123" s="235"/>
      <c r="AN123" s="213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232">
        <f t="shared" si="2"/>
        <v>3</v>
      </c>
      <c r="B124" s="233"/>
      <c r="C124" s="209" t="s">
        <v>178</v>
      </c>
      <c r="D124" s="209"/>
      <c r="E124" s="209"/>
      <c r="F124" s="209"/>
      <c r="G124" s="226"/>
      <c r="H124" s="226"/>
      <c r="I124" s="226"/>
      <c r="J124" s="226"/>
      <c r="K124" s="209" t="s">
        <v>179</v>
      </c>
      <c r="L124" s="209"/>
      <c r="M124" s="209" t="s">
        <v>180</v>
      </c>
      <c r="N124" s="209"/>
      <c r="O124" s="226"/>
      <c r="P124" s="226"/>
      <c r="Q124" s="209" t="s">
        <v>179</v>
      </c>
      <c r="R124" s="209"/>
      <c r="S124" s="235"/>
      <c r="T124" s="233"/>
      <c r="U124" s="209" t="s">
        <v>1</v>
      </c>
      <c r="V124" s="209" t="s">
        <v>181</v>
      </c>
      <c r="W124" s="209"/>
      <c r="X124" s="209"/>
      <c r="Y124" s="226"/>
      <c r="Z124" s="226"/>
      <c r="AA124" s="226"/>
      <c r="AB124" s="226"/>
      <c r="AC124" s="226"/>
      <c r="AD124" s="226"/>
      <c r="AE124" s="226"/>
      <c r="AF124" s="226"/>
      <c r="AG124" s="226"/>
      <c r="AH124" s="226"/>
      <c r="AI124" s="226"/>
      <c r="AJ124" s="226"/>
      <c r="AK124" s="213"/>
      <c r="AL124" s="213"/>
      <c r="AM124" s="235"/>
      <c r="AN124" s="213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232">
        <f t="shared" si="2"/>
        <v>4</v>
      </c>
      <c r="B125" s="213"/>
      <c r="C125" s="209" t="s">
        <v>182</v>
      </c>
      <c r="D125" s="209"/>
      <c r="E125" s="209"/>
      <c r="F125" s="209"/>
      <c r="G125" s="209"/>
      <c r="H125" s="226"/>
      <c r="I125" s="226"/>
      <c r="J125" s="226"/>
      <c r="K125" s="226"/>
      <c r="L125" s="209" t="s">
        <v>183</v>
      </c>
      <c r="M125" s="209"/>
      <c r="N125" s="209"/>
      <c r="O125" s="209"/>
      <c r="P125" s="209"/>
      <c r="Q125" s="209"/>
      <c r="R125" s="209"/>
      <c r="S125" s="235"/>
      <c r="T125" s="233"/>
      <c r="U125" s="209"/>
      <c r="V125" s="209" t="s">
        <v>184</v>
      </c>
      <c r="W125" s="209"/>
      <c r="X125" s="209"/>
      <c r="Y125" s="209"/>
      <c r="Z125" s="236"/>
      <c r="AA125" s="209" t="s">
        <v>138</v>
      </c>
      <c r="AB125" s="209"/>
      <c r="AC125" s="236"/>
      <c r="AD125" s="209" t="s">
        <v>185</v>
      </c>
      <c r="AE125" s="209"/>
      <c r="AF125" s="209"/>
      <c r="AG125" s="209"/>
      <c r="AH125" s="209"/>
      <c r="AI125" s="209"/>
      <c r="AJ125" s="209"/>
      <c r="AK125" s="213"/>
      <c r="AL125" s="213"/>
      <c r="AM125" s="235"/>
      <c r="AN125" s="213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232">
        <f t="shared" si="2"/>
        <v>5</v>
      </c>
      <c r="B126" s="213"/>
      <c r="C126" s="213"/>
      <c r="D126" s="209"/>
      <c r="E126" s="209"/>
      <c r="F126" s="209"/>
      <c r="G126" s="209"/>
      <c r="H126" s="226"/>
      <c r="I126" s="226"/>
      <c r="J126" s="226"/>
      <c r="K126" s="226"/>
      <c r="L126" s="209" t="s">
        <v>186</v>
      </c>
      <c r="M126" s="209"/>
      <c r="N126" s="209"/>
      <c r="O126" s="209"/>
      <c r="P126" s="209"/>
      <c r="Q126" s="209"/>
      <c r="R126" s="209"/>
      <c r="S126" s="235"/>
      <c r="T126" s="209"/>
      <c r="U126" s="209"/>
      <c r="V126" s="209"/>
      <c r="W126" s="209"/>
      <c r="X126" s="209"/>
      <c r="Y126" s="209"/>
      <c r="Z126" s="209"/>
      <c r="AA126" s="209"/>
      <c r="AB126" s="209"/>
      <c r="AC126" s="209"/>
      <c r="AD126" s="209"/>
      <c r="AE126" s="209"/>
      <c r="AF126" s="209"/>
      <c r="AG126" s="209"/>
      <c r="AH126" s="209"/>
      <c r="AI126" s="209"/>
      <c r="AJ126" s="209"/>
      <c r="AK126" s="213"/>
      <c r="AL126" s="213"/>
      <c r="AM126" s="235"/>
      <c r="AN126" s="213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232">
        <f t="shared" si="2"/>
        <v>6</v>
      </c>
      <c r="B127" s="213"/>
      <c r="C127" s="234" t="s">
        <v>187</v>
      </c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09"/>
      <c r="P127" s="209"/>
      <c r="Q127" s="209"/>
      <c r="R127" s="209"/>
      <c r="S127" s="235"/>
      <c r="T127" s="209"/>
      <c r="U127" s="209"/>
      <c r="V127" s="209"/>
      <c r="W127" s="209" t="s">
        <v>188</v>
      </c>
      <c r="X127" s="209"/>
      <c r="Y127" s="209"/>
      <c r="Z127" s="209"/>
      <c r="AA127" s="209"/>
      <c r="AB127" s="209"/>
      <c r="AC127" s="209"/>
      <c r="AD127" s="209"/>
      <c r="AE127" s="209"/>
      <c r="AF127" s="209"/>
      <c r="AG127" s="209"/>
      <c r="AH127" s="209"/>
      <c r="AI127" s="209"/>
      <c r="AJ127" s="209"/>
      <c r="AK127" s="209"/>
      <c r="AL127" s="209"/>
      <c r="AM127" s="235"/>
      <c r="AN127" s="213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232">
        <f t="shared" si="2"/>
        <v>7</v>
      </c>
      <c r="B128" s="233"/>
      <c r="C128" s="209" t="s">
        <v>189</v>
      </c>
      <c r="D128" s="209"/>
      <c r="E128" s="209"/>
      <c r="F128" s="209"/>
      <c r="G128" s="209"/>
      <c r="H128" s="226"/>
      <c r="I128" s="226"/>
      <c r="J128" s="226"/>
      <c r="K128" s="226"/>
      <c r="L128" s="209" t="s">
        <v>179</v>
      </c>
      <c r="M128" s="209"/>
      <c r="N128" s="226"/>
      <c r="O128" s="226"/>
      <c r="P128" s="226"/>
      <c r="Q128" s="209" t="s">
        <v>190</v>
      </c>
      <c r="R128" s="209"/>
      <c r="S128" s="235"/>
      <c r="T128" s="209"/>
      <c r="U128" s="209"/>
      <c r="V128" s="209" t="s">
        <v>191</v>
      </c>
      <c r="W128" s="209"/>
      <c r="X128" s="209"/>
      <c r="Y128" s="209"/>
      <c r="Z128" s="209"/>
      <c r="AA128" s="209"/>
      <c r="AB128" s="209"/>
      <c r="AC128" s="209" t="s">
        <v>192</v>
      </c>
      <c r="AD128" s="226"/>
      <c r="AE128" s="226"/>
      <c r="AF128" s="226"/>
      <c r="AG128" s="209"/>
      <c r="AH128" s="209" t="s">
        <v>193</v>
      </c>
      <c r="AI128" s="226"/>
      <c r="AJ128" s="226"/>
      <c r="AK128" s="226"/>
      <c r="AL128" s="226"/>
      <c r="AM128" s="235"/>
      <c r="AN128" s="213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232">
        <f t="shared" si="2"/>
        <v>8</v>
      </c>
      <c r="B129" s="233"/>
      <c r="C129" s="209" t="s">
        <v>194</v>
      </c>
      <c r="D129" s="209"/>
      <c r="E129" s="209"/>
      <c r="F129" s="209"/>
      <c r="G129" s="209"/>
      <c r="H129" s="226"/>
      <c r="I129" s="226"/>
      <c r="J129" s="226"/>
      <c r="K129" s="226"/>
      <c r="L129" s="209" t="s">
        <v>179</v>
      </c>
      <c r="M129" s="209"/>
      <c r="N129" s="226"/>
      <c r="O129" s="226"/>
      <c r="P129" s="226"/>
      <c r="Q129" s="209" t="s">
        <v>190</v>
      </c>
      <c r="R129" s="209"/>
      <c r="S129" s="235"/>
      <c r="T129" s="209"/>
      <c r="U129" s="209"/>
      <c r="V129" s="209" t="s">
        <v>195</v>
      </c>
      <c r="W129" s="209"/>
      <c r="X129" s="209"/>
      <c r="Y129" s="209"/>
      <c r="Z129" s="209"/>
      <c r="AA129" s="209"/>
      <c r="AB129" s="209"/>
      <c r="AC129" s="209" t="s">
        <v>192</v>
      </c>
      <c r="AD129" s="226"/>
      <c r="AE129" s="226"/>
      <c r="AF129" s="226"/>
      <c r="AG129" s="209"/>
      <c r="AH129" s="209" t="s">
        <v>193</v>
      </c>
      <c r="AI129" s="226"/>
      <c r="AJ129" s="226"/>
      <c r="AK129" s="226"/>
      <c r="AL129" s="226"/>
      <c r="AM129" s="235"/>
      <c r="AN129" s="213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232">
        <f t="shared" si="2"/>
        <v>9</v>
      </c>
      <c r="B130" s="233"/>
      <c r="C130" s="209" t="s">
        <v>196</v>
      </c>
      <c r="D130" s="209"/>
      <c r="E130" s="209"/>
      <c r="F130" s="209"/>
      <c r="G130" s="209"/>
      <c r="H130" s="226"/>
      <c r="I130" s="226"/>
      <c r="J130" s="226"/>
      <c r="K130" s="226"/>
      <c r="L130" s="209" t="s">
        <v>179</v>
      </c>
      <c r="M130" s="209"/>
      <c r="N130" s="226"/>
      <c r="O130" s="226"/>
      <c r="P130" s="226"/>
      <c r="Q130" s="209" t="s">
        <v>190</v>
      </c>
      <c r="R130" s="209"/>
      <c r="S130" s="235"/>
      <c r="T130" s="213"/>
      <c r="U130" s="213"/>
      <c r="V130" s="209" t="s">
        <v>295</v>
      </c>
      <c r="W130" s="213"/>
      <c r="X130" s="213"/>
      <c r="Y130" s="213"/>
      <c r="Z130" s="213"/>
      <c r="AA130" s="213"/>
      <c r="AB130" s="209"/>
      <c r="AC130" s="226"/>
      <c r="AD130" s="226"/>
      <c r="AE130" s="226"/>
      <c r="AF130" s="226"/>
      <c r="AG130" s="226"/>
      <c r="AH130" s="226"/>
      <c r="AI130" s="226"/>
      <c r="AJ130" s="226"/>
      <c r="AK130" s="226"/>
      <c r="AL130" s="226"/>
      <c r="AM130" s="235"/>
      <c r="AN130" s="213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232">
        <f t="shared" si="2"/>
        <v>10</v>
      </c>
      <c r="B131" s="233"/>
      <c r="C131" s="209" t="s">
        <v>197</v>
      </c>
      <c r="D131" s="209"/>
      <c r="E131" s="209"/>
      <c r="F131" s="209"/>
      <c r="G131" s="209"/>
      <c r="H131" s="226"/>
      <c r="I131" s="226"/>
      <c r="J131" s="226"/>
      <c r="K131" s="226"/>
      <c r="L131" s="209" t="s">
        <v>179</v>
      </c>
      <c r="M131" s="209"/>
      <c r="N131" s="226"/>
      <c r="O131" s="226"/>
      <c r="P131" s="226"/>
      <c r="Q131" s="209" t="s">
        <v>190</v>
      </c>
      <c r="R131" s="209"/>
      <c r="S131" s="235"/>
      <c r="T131" s="233"/>
      <c r="U131" s="234" t="s">
        <v>198</v>
      </c>
      <c r="V131" s="209"/>
      <c r="W131" s="209"/>
      <c r="X131" s="209"/>
      <c r="Y131" s="209"/>
      <c r="Z131" s="209"/>
      <c r="AA131" s="209"/>
      <c r="AB131" s="209"/>
      <c r="AC131" s="209"/>
      <c r="AD131" s="209"/>
      <c r="AE131" s="209"/>
      <c r="AF131" s="209"/>
      <c r="AG131" s="209"/>
      <c r="AH131" s="209"/>
      <c r="AI131" s="209"/>
      <c r="AJ131" s="209"/>
      <c r="AK131" s="209"/>
      <c r="AL131" s="209"/>
      <c r="AM131" s="235"/>
      <c r="AN131" s="213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232">
        <f t="shared" si="2"/>
        <v>11</v>
      </c>
      <c r="B132" s="233"/>
      <c r="C132" s="209" t="s">
        <v>199</v>
      </c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35"/>
      <c r="T132" s="237"/>
      <c r="U132" s="209" t="s">
        <v>200</v>
      </c>
      <c r="V132" s="209" t="s">
        <v>201</v>
      </c>
      <c r="W132" s="226"/>
      <c r="X132" s="209"/>
      <c r="Y132" s="209"/>
      <c r="Z132" s="209" t="s">
        <v>202</v>
      </c>
      <c r="AA132" s="209"/>
      <c r="AB132" s="238">
        <v>318</v>
      </c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39"/>
      <c r="AM132" s="240"/>
      <c r="AN132" s="241" t="s">
        <v>203</v>
      </c>
      <c r="AO132" s="241"/>
      <c r="AP132" s="85"/>
      <c r="AQ132" s="242">
        <v>8.5299999999999994</v>
      </c>
      <c r="AR132" s="85" t="s">
        <v>204</v>
      </c>
      <c r="AS132" s="85"/>
      <c r="AT132" s="9"/>
      <c r="AU132" s="9"/>
      <c r="AV132" s="9"/>
      <c r="AW132" s="9"/>
      <c r="AX132" s="9"/>
    </row>
    <row r="133" spans="1:50" x14ac:dyDescent="0.25">
      <c r="A133" s="232">
        <f t="shared" si="2"/>
        <v>12</v>
      </c>
      <c r="B133" s="233"/>
      <c r="C133" s="209" t="s">
        <v>205</v>
      </c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  <c r="S133" s="235"/>
      <c r="T133" s="237"/>
      <c r="U133" s="209"/>
      <c r="V133" s="209"/>
      <c r="W133" s="209"/>
      <c r="X133" s="209"/>
      <c r="Y133" s="209"/>
      <c r="Z133" s="209" t="s">
        <v>206</v>
      </c>
      <c r="AA133" s="209"/>
      <c r="AB133" s="243">
        <v>320</v>
      </c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39"/>
      <c r="AM133" s="240"/>
      <c r="AN133" s="241" t="s">
        <v>203</v>
      </c>
      <c r="AO133" s="241"/>
      <c r="AP133" s="85"/>
      <c r="AQ133" s="245">
        <v>5.35</v>
      </c>
      <c r="AR133" s="85" t="s">
        <v>207</v>
      </c>
      <c r="AS133" s="85"/>
      <c r="AT133" s="9"/>
      <c r="AU133" s="9"/>
      <c r="AV133" s="9"/>
      <c r="AW133" s="9"/>
      <c r="AX133" s="9"/>
    </row>
    <row r="134" spans="1:50" x14ac:dyDescent="0.25">
      <c r="A134" s="232">
        <f t="shared" si="2"/>
        <v>13</v>
      </c>
      <c r="B134" s="233"/>
      <c r="C134" s="209" t="s">
        <v>208</v>
      </c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37"/>
      <c r="U134" s="209" t="s">
        <v>209</v>
      </c>
      <c r="V134" s="209"/>
      <c r="W134" s="209"/>
      <c r="X134" s="209"/>
      <c r="Y134" s="209"/>
      <c r="Z134" s="209"/>
      <c r="AA134" s="209"/>
      <c r="AB134" s="241"/>
      <c r="AC134" s="239"/>
      <c r="AD134" s="239"/>
      <c r="AE134" s="239"/>
      <c r="AF134" s="239"/>
      <c r="AG134" s="239"/>
      <c r="AH134" s="239"/>
      <c r="AI134" s="239"/>
      <c r="AJ134" s="239"/>
      <c r="AK134" s="239"/>
      <c r="AL134" s="241"/>
      <c r="AM134" s="240"/>
      <c r="AN134" s="246"/>
      <c r="AO134" s="85"/>
      <c r="AP134" s="85"/>
      <c r="AQ134" s="85"/>
      <c r="AR134" s="85"/>
      <c r="AS134" s="85"/>
      <c r="AT134" s="9"/>
      <c r="AU134" s="9"/>
      <c r="AV134" s="9"/>
      <c r="AW134" s="9"/>
      <c r="AX134" s="9"/>
    </row>
    <row r="135" spans="1:50" x14ac:dyDescent="0.25">
      <c r="A135" s="232">
        <f t="shared" si="2"/>
        <v>14</v>
      </c>
      <c r="B135" s="233"/>
      <c r="C135" s="234" t="s">
        <v>210</v>
      </c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35"/>
      <c r="T135" s="209"/>
      <c r="U135" s="209" t="s">
        <v>211</v>
      </c>
      <c r="V135" s="209"/>
      <c r="W135" s="209"/>
      <c r="X135" s="209"/>
      <c r="Y135" s="209"/>
      <c r="Z135" s="209"/>
      <c r="AA135" s="226"/>
      <c r="AB135" s="239"/>
      <c r="AC135" s="239"/>
      <c r="AD135" s="239"/>
      <c r="AE135" s="239"/>
      <c r="AF135" s="239"/>
      <c r="AG135" s="239"/>
      <c r="AH135" s="239"/>
      <c r="AI135" s="239"/>
      <c r="AJ135" s="239"/>
      <c r="AK135" s="239"/>
      <c r="AL135" s="241"/>
      <c r="AM135" s="240"/>
      <c r="AN135" s="246"/>
      <c r="AO135" s="85"/>
      <c r="AP135" s="85"/>
      <c r="AQ135" s="85"/>
      <c r="AR135" s="85"/>
      <c r="AS135" s="85"/>
      <c r="AT135" s="9"/>
      <c r="AU135" s="9"/>
      <c r="AV135" s="9"/>
      <c r="AW135" s="9"/>
      <c r="AX135" s="9"/>
    </row>
    <row r="136" spans="1:50" x14ac:dyDescent="0.25">
      <c r="A136" s="232">
        <f t="shared" si="2"/>
        <v>15</v>
      </c>
      <c r="B136" s="233"/>
      <c r="C136" s="209" t="s">
        <v>189</v>
      </c>
      <c r="D136" s="209"/>
      <c r="E136" s="209"/>
      <c r="F136" s="209"/>
      <c r="G136" s="209"/>
      <c r="H136" s="226"/>
      <c r="I136" s="226"/>
      <c r="J136" s="226"/>
      <c r="K136" s="226"/>
      <c r="L136" s="226"/>
      <c r="M136" s="226"/>
      <c r="N136" s="226"/>
      <c r="O136" s="226"/>
      <c r="P136" s="226"/>
      <c r="Q136" s="209" t="s">
        <v>179</v>
      </c>
      <c r="R136" s="209"/>
      <c r="S136" s="235"/>
      <c r="T136" s="209"/>
      <c r="U136" s="209" t="s">
        <v>181</v>
      </c>
      <c r="V136" s="209"/>
      <c r="W136" s="209"/>
      <c r="X136" s="226"/>
      <c r="Y136" s="226"/>
      <c r="Z136" s="226"/>
      <c r="AA136" s="226"/>
      <c r="AB136" s="239"/>
      <c r="AC136" s="239"/>
      <c r="AD136" s="239"/>
      <c r="AE136" s="239"/>
      <c r="AF136" s="239"/>
      <c r="AG136" s="239"/>
      <c r="AH136" s="239"/>
      <c r="AI136" s="239"/>
      <c r="AJ136" s="239"/>
      <c r="AK136" s="239"/>
      <c r="AL136" s="241"/>
      <c r="AM136" s="240"/>
      <c r="AN136" s="246"/>
      <c r="AO136" s="85"/>
      <c r="AP136" s="85"/>
      <c r="AQ136" s="85"/>
      <c r="AR136" s="85"/>
      <c r="AS136" s="85"/>
      <c r="AT136" s="9"/>
      <c r="AU136" s="9"/>
      <c r="AV136" s="9"/>
      <c r="AW136" s="9"/>
      <c r="AX136" s="9"/>
    </row>
    <row r="137" spans="1:50" x14ac:dyDescent="0.25">
      <c r="A137" s="232">
        <f t="shared" si="2"/>
        <v>16</v>
      </c>
      <c r="B137" s="233"/>
      <c r="C137" s="209" t="s">
        <v>194</v>
      </c>
      <c r="D137" s="209"/>
      <c r="E137" s="209"/>
      <c r="F137" s="209"/>
      <c r="G137" s="209"/>
      <c r="H137" s="226"/>
      <c r="I137" s="226"/>
      <c r="J137" s="226"/>
      <c r="K137" s="226"/>
      <c r="L137" s="226"/>
      <c r="M137" s="226"/>
      <c r="N137" s="226"/>
      <c r="O137" s="226"/>
      <c r="P137" s="226"/>
      <c r="Q137" s="209" t="s">
        <v>179</v>
      </c>
      <c r="R137" s="209"/>
      <c r="S137" s="235"/>
      <c r="T137" s="209"/>
      <c r="U137" s="209" t="s">
        <v>212</v>
      </c>
      <c r="V137" s="209"/>
      <c r="W137" s="209"/>
      <c r="X137" s="209"/>
      <c r="Y137" s="209"/>
      <c r="Z137" s="209"/>
      <c r="AA137" s="209"/>
      <c r="AB137" s="241"/>
      <c r="AC137" s="239"/>
      <c r="AD137" s="239"/>
      <c r="AE137" s="239"/>
      <c r="AF137" s="239"/>
      <c r="AG137" s="239"/>
      <c r="AH137" s="239"/>
      <c r="AI137" s="239"/>
      <c r="AJ137" s="239"/>
      <c r="AK137" s="239"/>
      <c r="AL137" s="241"/>
      <c r="AM137" s="240"/>
      <c r="AN137" s="246"/>
      <c r="AO137" s="85"/>
      <c r="AP137" s="85"/>
      <c r="AQ137" s="85"/>
      <c r="AR137" s="85"/>
      <c r="AS137" s="85"/>
      <c r="AT137" s="9"/>
      <c r="AU137" s="9"/>
      <c r="AV137" s="9"/>
      <c r="AW137" s="9"/>
      <c r="AX137" s="9"/>
    </row>
    <row r="138" spans="1:50" x14ac:dyDescent="0.25">
      <c r="A138" s="232">
        <f t="shared" si="2"/>
        <v>17</v>
      </c>
      <c r="B138" s="233"/>
      <c r="C138" s="209" t="s">
        <v>196</v>
      </c>
      <c r="D138" s="209"/>
      <c r="E138" s="209"/>
      <c r="F138" s="209"/>
      <c r="G138" s="209"/>
      <c r="H138" s="226"/>
      <c r="I138" s="226"/>
      <c r="J138" s="226"/>
      <c r="K138" s="226"/>
      <c r="L138" s="226"/>
      <c r="M138" s="226"/>
      <c r="N138" s="226"/>
      <c r="O138" s="226"/>
      <c r="P138" s="226"/>
      <c r="Q138" s="209" t="s">
        <v>179</v>
      </c>
      <c r="R138" s="209"/>
      <c r="S138" s="235"/>
      <c r="T138" s="209"/>
      <c r="U138" s="209" t="s">
        <v>213</v>
      </c>
      <c r="V138" s="209"/>
      <c r="W138" s="209"/>
      <c r="X138" s="209"/>
      <c r="Y138" s="209"/>
      <c r="Z138" s="209"/>
      <c r="AA138" s="209"/>
      <c r="AB138" s="241"/>
      <c r="AC138" s="241" t="s">
        <v>192</v>
      </c>
      <c r="AD138" s="241"/>
      <c r="AE138" s="239"/>
      <c r="AF138" s="239"/>
      <c r="AG138" s="241"/>
      <c r="AH138" s="241" t="s">
        <v>193</v>
      </c>
      <c r="AI138" s="241"/>
      <c r="AJ138" s="239"/>
      <c r="AK138" s="239"/>
      <c r="AL138" s="241"/>
      <c r="AM138" s="240"/>
      <c r="AN138" s="246"/>
      <c r="AO138" s="85"/>
      <c r="AP138" s="85"/>
      <c r="AQ138" s="85"/>
      <c r="AR138" s="85"/>
      <c r="AS138" s="85"/>
      <c r="AT138" s="9"/>
      <c r="AU138" s="9"/>
      <c r="AV138" s="9"/>
      <c r="AW138" s="9"/>
      <c r="AX138" s="9"/>
    </row>
    <row r="139" spans="1:50" x14ac:dyDescent="0.25">
      <c r="A139" s="232">
        <f t="shared" si="2"/>
        <v>18</v>
      </c>
      <c r="B139" s="233"/>
      <c r="C139" s="209" t="s">
        <v>197</v>
      </c>
      <c r="D139" s="209"/>
      <c r="E139" s="209"/>
      <c r="F139" s="209"/>
      <c r="G139" s="209"/>
      <c r="H139" s="226"/>
      <c r="I139" s="226"/>
      <c r="J139" s="226"/>
      <c r="K139" s="226"/>
      <c r="L139" s="226"/>
      <c r="M139" s="226"/>
      <c r="N139" s="226"/>
      <c r="O139" s="226"/>
      <c r="P139" s="226"/>
      <c r="Q139" s="209" t="s">
        <v>179</v>
      </c>
      <c r="R139" s="209"/>
      <c r="S139" s="235"/>
      <c r="T139" s="209"/>
      <c r="U139" s="209" t="s">
        <v>214</v>
      </c>
      <c r="V139" s="209"/>
      <c r="W139" s="209"/>
      <c r="X139" s="209"/>
      <c r="Y139" s="209"/>
      <c r="Z139" s="209"/>
      <c r="AA139" s="209"/>
      <c r="AB139" s="241"/>
      <c r="AC139" s="241"/>
      <c r="AD139" s="241"/>
      <c r="AE139" s="239"/>
      <c r="AF139" s="239"/>
      <c r="AG139" s="239"/>
      <c r="AH139" s="239"/>
      <c r="AI139" s="239"/>
      <c r="AJ139" s="239"/>
      <c r="AK139" s="239"/>
      <c r="AL139" s="241"/>
      <c r="AM139" s="240"/>
      <c r="AN139" s="246"/>
      <c r="AO139" s="85"/>
      <c r="AP139" s="85"/>
      <c r="AQ139" s="85"/>
      <c r="AR139" s="85"/>
      <c r="AS139" s="85"/>
      <c r="AT139" s="9"/>
      <c r="AU139" s="9"/>
      <c r="AV139" s="9"/>
      <c r="AW139" s="9"/>
      <c r="AX139" s="9"/>
    </row>
    <row r="140" spans="1:50" x14ac:dyDescent="0.25">
      <c r="A140" s="232">
        <f t="shared" si="2"/>
        <v>19</v>
      </c>
      <c r="B140" s="233"/>
      <c r="C140" s="209" t="s">
        <v>215</v>
      </c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35"/>
      <c r="T140" s="209"/>
      <c r="U140" s="209" t="s">
        <v>216</v>
      </c>
      <c r="V140" s="209"/>
      <c r="W140" s="209"/>
      <c r="X140" s="209"/>
      <c r="Y140" s="209"/>
      <c r="Z140" s="209"/>
      <c r="AA140" s="209"/>
      <c r="AB140" s="241"/>
      <c r="AC140" s="241"/>
      <c r="AD140" s="239"/>
      <c r="AE140" s="239"/>
      <c r="AF140" s="239"/>
      <c r="AG140" s="239"/>
      <c r="AH140" s="239"/>
      <c r="AI140" s="239"/>
      <c r="AJ140" s="239"/>
      <c r="AK140" s="239"/>
      <c r="AL140" s="241"/>
      <c r="AM140" s="240"/>
      <c r="AN140" s="246"/>
      <c r="AO140" s="85"/>
      <c r="AP140" s="85"/>
      <c r="AQ140" s="85"/>
      <c r="AR140" s="85"/>
      <c r="AS140" s="85"/>
      <c r="AT140" s="9"/>
      <c r="AU140" s="9"/>
      <c r="AV140" s="9"/>
      <c r="AW140" s="9"/>
      <c r="AX140" s="9"/>
    </row>
    <row r="141" spans="1:50" x14ac:dyDescent="0.25">
      <c r="A141" s="232">
        <f t="shared" si="2"/>
        <v>20</v>
      </c>
      <c r="B141" s="233"/>
      <c r="C141" s="234" t="s">
        <v>217</v>
      </c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35"/>
      <c r="T141" s="209"/>
      <c r="U141" s="209" t="s">
        <v>218</v>
      </c>
      <c r="V141" s="217"/>
      <c r="W141" s="217"/>
      <c r="X141" s="217"/>
      <c r="Y141" s="217"/>
      <c r="Z141" s="217"/>
      <c r="AA141" s="217"/>
      <c r="AB141" s="247"/>
      <c r="AC141" s="247"/>
      <c r="AD141" s="247"/>
      <c r="AE141" s="247"/>
      <c r="AF141" s="247"/>
      <c r="AG141" s="241"/>
      <c r="AH141" s="239"/>
      <c r="AI141" s="239"/>
      <c r="AJ141" s="239"/>
      <c r="AK141" s="239"/>
      <c r="AL141" s="241"/>
      <c r="AM141" s="240"/>
      <c r="AN141" s="246"/>
      <c r="AO141" s="85"/>
      <c r="AP141" s="85"/>
      <c r="AQ141" s="85"/>
      <c r="AR141" s="85"/>
      <c r="AS141" s="85"/>
      <c r="AT141" s="9"/>
      <c r="AU141" s="9"/>
      <c r="AV141" s="9"/>
      <c r="AW141" s="9"/>
      <c r="AX141" s="9"/>
    </row>
    <row r="142" spans="1:50" x14ac:dyDescent="0.25">
      <c r="A142" s="232">
        <f t="shared" si="2"/>
        <v>21</v>
      </c>
      <c r="B142" s="233"/>
      <c r="C142" s="209" t="s">
        <v>219</v>
      </c>
      <c r="D142" s="209"/>
      <c r="E142" s="209"/>
      <c r="F142" s="209"/>
      <c r="G142" s="209"/>
      <c r="H142" s="209"/>
      <c r="I142" s="209"/>
      <c r="J142" s="226"/>
      <c r="K142" s="226"/>
      <c r="L142" s="226"/>
      <c r="M142" s="226"/>
      <c r="N142" s="226"/>
      <c r="O142" s="226"/>
      <c r="P142" s="226"/>
      <c r="Q142" s="248" t="s">
        <v>296</v>
      </c>
      <c r="R142" s="209"/>
      <c r="S142" s="235"/>
      <c r="T142" s="236"/>
      <c r="U142" s="234" t="s">
        <v>220</v>
      </c>
      <c r="V142" s="209"/>
      <c r="W142" s="209"/>
      <c r="X142" s="209"/>
      <c r="Y142" s="209"/>
      <c r="Z142" s="209"/>
      <c r="AA142" s="209"/>
      <c r="AB142" s="241"/>
      <c r="AC142" s="241"/>
      <c r="AD142" s="241"/>
      <c r="AE142" s="241"/>
      <c r="AF142" s="241"/>
      <c r="AG142" s="241"/>
      <c r="AH142" s="241"/>
      <c r="AI142" s="241"/>
      <c r="AJ142" s="241"/>
      <c r="AK142" s="241"/>
      <c r="AL142" s="241"/>
      <c r="AM142" s="240"/>
      <c r="AN142" s="246"/>
      <c r="AO142" s="85"/>
      <c r="AP142" s="85"/>
      <c r="AQ142" s="85"/>
      <c r="AR142" s="85"/>
      <c r="AS142" s="85"/>
      <c r="AT142" s="9"/>
      <c r="AU142" s="9"/>
      <c r="AV142" s="9"/>
      <c r="AW142" s="9"/>
      <c r="AX142" s="9"/>
    </row>
    <row r="143" spans="1:50" x14ac:dyDescent="0.25">
      <c r="A143" s="232">
        <f t="shared" si="2"/>
        <v>22</v>
      </c>
      <c r="B143" s="249"/>
      <c r="C143" s="231" t="s">
        <v>221</v>
      </c>
      <c r="D143" s="231"/>
      <c r="E143" s="231"/>
      <c r="F143" s="231"/>
      <c r="G143" s="231"/>
      <c r="H143" s="231"/>
      <c r="I143" s="231"/>
      <c r="J143" s="231"/>
      <c r="K143" s="231"/>
      <c r="L143" s="231"/>
      <c r="M143" s="231"/>
      <c r="N143" s="231"/>
      <c r="O143" s="231"/>
      <c r="P143" s="231"/>
      <c r="Q143" s="231"/>
      <c r="R143" s="231"/>
      <c r="S143" s="250"/>
      <c r="T143" s="236"/>
      <c r="U143" s="236"/>
      <c r="V143" s="209" t="s">
        <v>222</v>
      </c>
      <c r="W143" s="209"/>
      <c r="X143" s="209"/>
      <c r="Y143" s="209"/>
      <c r="Z143" s="236"/>
      <c r="AA143" s="209" t="s">
        <v>223</v>
      </c>
      <c r="AB143" s="241"/>
      <c r="AC143" s="241"/>
      <c r="AD143" s="241"/>
      <c r="AE143" s="241"/>
      <c r="AF143" s="241"/>
      <c r="AG143" s="241"/>
      <c r="AH143" s="241"/>
      <c r="AI143" s="241"/>
      <c r="AJ143" s="241"/>
      <c r="AK143" s="241"/>
      <c r="AL143" s="241"/>
      <c r="AM143" s="240"/>
      <c r="AN143" s="246"/>
      <c r="AO143" s="85"/>
      <c r="AP143" s="85"/>
      <c r="AQ143" s="85"/>
      <c r="AR143" s="85"/>
      <c r="AS143" s="85"/>
      <c r="AT143" s="9"/>
      <c r="AU143" s="9"/>
      <c r="AV143" s="9"/>
      <c r="AW143" s="9"/>
      <c r="AX143" s="9"/>
    </row>
    <row r="144" spans="1:50" x14ac:dyDescent="0.25">
      <c r="A144" s="232">
        <f t="shared" si="2"/>
        <v>23</v>
      </c>
      <c r="B144" s="233"/>
      <c r="C144" s="234" t="s">
        <v>224</v>
      </c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09"/>
      <c r="P144" s="209"/>
      <c r="Q144" s="209"/>
      <c r="R144" s="209"/>
      <c r="S144" s="235"/>
      <c r="T144" s="209"/>
      <c r="U144" s="209" t="s">
        <v>181</v>
      </c>
      <c r="V144" s="209"/>
      <c r="W144" s="209"/>
      <c r="X144" s="226"/>
      <c r="Y144" s="226"/>
      <c r="Z144" s="226"/>
      <c r="AA144" s="226"/>
      <c r="AB144" s="239"/>
      <c r="AC144" s="239"/>
      <c r="AD144" s="239"/>
      <c r="AE144" s="239"/>
      <c r="AF144" s="239"/>
      <c r="AG144" s="239"/>
      <c r="AH144" s="239"/>
      <c r="AI144" s="239"/>
      <c r="AJ144" s="239"/>
      <c r="AK144" s="239"/>
      <c r="AL144" s="241"/>
      <c r="AM144" s="240"/>
      <c r="AN144" s="246"/>
      <c r="AO144" s="85"/>
      <c r="AP144" s="85"/>
      <c r="AQ144" s="85"/>
      <c r="AR144" s="85"/>
      <c r="AS144" s="85"/>
      <c r="AT144" s="9"/>
      <c r="AU144" s="9"/>
      <c r="AV144" s="9"/>
      <c r="AW144" s="9"/>
      <c r="AX144" s="9"/>
    </row>
    <row r="145" spans="1:50" x14ac:dyDescent="0.25">
      <c r="A145" s="232">
        <f t="shared" si="2"/>
        <v>24</v>
      </c>
      <c r="B145" s="233"/>
      <c r="C145" s="234"/>
      <c r="D145" s="209" t="s">
        <v>225</v>
      </c>
      <c r="E145" s="209"/>
      <c r="F145" s="209"/>
      <c r="G145" s="209"/>
      <c r="H145" s="209"/>
      <c r="I145" s="209"/>
      <c r="J145" s="209"/>
      <c r="K145" s="209" t="s">
        <v>226</v>
      </c>
      <c r="L145" s="209"/>
      <c r="M145" s="209"/>
      <c r="N145" s="209"/>
      <c r="O145" s="209"/>
      <c r="P145" s="209"/>
      <c r="Q145" s="209"/>
      <c r="R145" s="209"/>
      <c r="S145" s="235"/>
      <c r="T145" s="209"/>
      <c r="U145" s="209" t="s">
        <v>227</v>
      </c>
      <c r="V145" s="209"/>
      <c r="W145" s="209"/>
      <c r="X145" s="209"/>
      <c r="Y145" s="209"/>
      <c r="Z145" s="209"/>
      <c r="AA145" s="226"/>
      <c r="AB145" s="239"/>
      <c r="AC145" s="241" t="s">
        <v>228</v>
      </c>
      <c r="AD145" s="241"/>
      <c r="AE145" s="241"/>
      <c r="AF145" s="247"/>
      <c r="AG145" s="241"/>
      <c r="AH145" s="241"/>
      <c r="AI145" s="239"/>
      <c r="AJ145" s="239"/>
      <c r="AK145" s="239"/>
      <c r="AL145" s="241"/>
      <c r="AM145" s="240"/>
      <c r="AN145" s="246"/>
      <c r="AO145" s="85"/>
      <c r="AP145" s="85"/>
      <c r="AQ145" s="85"/>
      <c r="AR145" s="85"/>
      <c r="AS145" s="85"/>
      <c r="AT145" s="9"/>
      <c r="AU145" s="9"/>
      <c r="AV145" s="9"/>
      <c r="AW145" s="9"/>
      <c r="AX145" s="9"/>
    </row>
    <row r="146" spans="1:50" x14ac:dyDescent="0.25">
      <c r="A146" s="232">
        <f t="shared" si="2"/>
        <v>25</v>
      </c>
      <c r="B146" s="251"/>
      <c r="C146" s="252" t="s">
        <v>229</v>
      </c>
      <c r="D146" s="253"/>
      <c r="E146" s="253"/>
      <c r="F146" s="253"/>
      <c r="G146" s="253"/>
      <c r="H146" s="253"/>
      <c r="I146" s="253"/>
      <c r="J146" s="253"/>
      <c r="K146" s="253"/>
      <c r="L146" s="253"/>
      <c r="M146" s="253"/>
      <c r="N146" s="253"/>
      <c r="O146" s="254"/>
      <c r="P146" s="255" t="s">
        <v>230</v>
      </c>
      <c r="Q146" s="254"/>
      <c r="R146" s="255" t="s">
        <v>231</v>
      </c>
      <c r="S146" s="256"/>
      <c r="T146" s="209"/>
      <c r="U146" s="209" t="s">
        <v>232</v>
      </c>
      <c r="V146" s="209"/>
      <c r="W146" s="209"/>
      <c r="X146" s="209"/>
      <c r="Y146" s="236"/>
      <c r="Z146" s="209" t="s">
        <v>233</v>
      </c>
      <c r="AA146" s="209"/>
      <c r="AB146" s="241"/>
      <c r="AC146" s="241"/>
      <c r="AD146" s="257"/>
      <c r="AE146" s="241" t="s">
        <v>234</v>
      </c>
      <c r="AF146" s="241"/>
      <c r="AG146" s="241"/>
      <c r="AH146" s="241"/>
      <c r="AI146" s="241"/>
      <c r="AJ146" s="241"/>
      <c r="AK146" s="241"/>
      <c r="AL146" s="241"/>
      <c r="AM146" s="240"/>
      <c r="AN146" s="246"/>
      <c r="AO146" s="85"/>
      <c r="AP146" s="85"/>
      <c r="AQ146" s="85"/>
      <c r="AR146" s="85"/>
      <c r="AS146" s="85"/>
      <c r="AT146" s="9"/>
      <c r="AU146" s="9"/>
      <c r="AV146" s="9"/>
      <c r="AW146" s="9"/>
      <c r="AX146" s="9"/>
    </row>
    <row r="147" spans="1:50" x14ac:dyDescent="0.25">
      <c r="A147" s="232">
        <f t="shared" si="2"/>
        <v>26</v>
      </c>
      <c r="B147" s="233"/>
      <c r="C147" s="234" t="s">
        <v>235</v>
      </c>
      <c r="D147" s="209"/>
      <c r="E147" s="209"/>
      <c r="F147" s="209"/>
      <c r="G147" s="209"/>
      <c r="H147" s="209"/>
      <c r="I147" s="212"/>
      <c r="J147" s="209"/>
      <c r="K147" s="209"/>
      <c r="L147" s="209"/>
      <c r="M147" s="209"/>
      <c r="N147" s="209"/>
      <c r="O147" s="209"/>
      <c r="P147" s="209"/>
      <c r="Q147" s="209"/>
      <c r="R147" s="209"/>
      <c r="S147" s="235"/>
      <c r="T147" s="209"/>
      <c r="U147" s="209"/>
      <c r="V147" s="209"/>
      <c r="W147" s="209"/>
      <c r="X147" s="209"/>
      <c r="Y147" s="236"/>
      <c r="Z147" s="209" t="s">
        <v>236</v>
      </c>
      <c r="AA147" s="209"/>
      <c r="AB147" s="241"/>
      <c r="AC147" s="241"/>
      <c r="AD147" s="257"/>
      <c r="AE147" s="241" t="s">
        <v>237</v>
      </c>
      <c r="AF147" s="241"/>
      <c r="AG147" s="241"/>
      <c r="AH147" s="241"/>
      <c r="AI147" s="241"/>
      <c r="AJ147" s="241"/>
      <c r="AK147" s="241"/>
      <c r="AL147" s="241"/>
      <c r="AM147" s="240"/>
      <c r="AN147" s="246"/>
      <c r="AO147" s="85"/>
      <c r="AP147" s="85"/>
      <c r="AQ147" s="85"/>
      <c r="AR147" s="85"/>
      <c r="AS147" s="85"/>
      <c r="AT147" s="9"/>
      <c r="AU147" s="9"/>
      <c r="AV147" s="9"/>
      <c r="AW147" s="9"/>
      <c r="AX147" s="9"/>
    </row>
    <row r="148" spans="1:50" x14ac:dyDescent="0.25">
      <c r="A148" s="232">
        <f t="shared" si="2"/>
        <v>27</v>
      </c>
      <c r="B148" s="233"/>
      <c r="C148" s="236"/>
      <c r="D148" s="209" t="s">
        <v>238</v>
      </c>
      <c r="E148" s="209"/>
      <c r="F148" s="209"/>
      <c r="G148" s="209"/>
      <c r="H148" s="209"/>
      <c r="I148" s="209"/>
      <c r="J148" s="209"/>
      <c r="K148" s="209"/>
      <c r="L148" s="209"/>
      <c r="M148" s="209"/>
      <c r="N148" s="226"/>
      <c r="O148" s="226"/>
      <c r="P148" s="226"/>
      <c r="Q148" s="226"/>
      <c r="R148" s="226"/>
      <c r="S148" s="235"/>
      <c r="T148" s="209"/>
      <c r="U148" s="209" t="s">
        <v>212</v>
      </c>
      <c r="V148" s="209"/>
      <c r="W148" s="209"/>
      <c r="X148" s="209"/>
      <c r="Y148" s="209"/>
      <c r="Z148" s="209"/>
      <c r="AA148" s="209"/>
      <c r="AB148" s="241"/>
      <c r="AC148" s="239"/>
      <c r="AD148" s="239"/>
      <c r="AE148" s="239"/>
      <c r="AF148" s="239"/>
      <c r="AG148" s="239"/>
      <c r="AH148" s="239"/>
      <c r="AI148" s="239"/>
      <c r="AJ148" s="239"/>
      <c r="AK148" s="239"/>
      <c r="AL148" s="241"/>
      <c r="AM148" s="240"/>
      <c r="AN148" s="246"/>
      <c r="AO148" s="85"/>
      <c r="AP148" s="85"/>
      <c r="AQ148" s="85"/>
      <c r="AR148" s="85"/>
      <c r="AS148" s="85"/>
      <c r="AT148" s="9"/>
      <c r="AU148" s="9"/>
      <c r="AV148" s="9"/>
      <c r="AW148" s="9"/>
      <c r="AX148" s="9"/>
    </row>
    <row r="149" spans="1:50" x14ac:dyDescent="0.25">
      <c r="A149" s="232">
        <f t="shared" si="2"/>
        <v>28</v>
      </c>
      <c r="B149" s="233"/>
      <c r="C149" s="236"/>
      <c r="D149" s="209" t="s">
        <v>239</v>
      </c>
      <c r="E149" s="209"/>
      <c r="F149" s="209"/>
      <c r="G149" s="209"/>
      <c r="H149" s="209"/>
      <c r="I149" s="209"/>
      <c r="J149" s="209"/>
      <c r="K149" s="209"/>
      <c r="L149" s="209"/>
      <c r="M149" s="209"/>
      <c r="N149" s="226"/>
      <c r="O149" s="226"/>
      <c r="P149" s="226"/>
      <c r="Q149" s="226"/>
      <c r="R149" s="226"/>
      <c r="S149" s="235"/>
      <c r="T149" s="209"/>
      <c r="U149" s="209" t="s">
        <v>240</v>
      </c>
      <c r="V149" s="209"/>
      <c r="W149" s="209"/>
      <c r="X149" s="209"/>
      <c r="Y149" s="209"/>
      <c r="Z149" s="209"/>
      <c r="AA149" s="209"/>
      <c r="AB149" s="241"/>
      <c r="AC149" s="239"/>
      <c r="AD149" s="239"/>
      <c r="AE149" s="239"/>
      <c r="AF149" s="239"/>
      <c r="AG149" s="239"/>
      <c r="AH149" s="239"/>
      <c r="AI149" s="239"/>
      <c r="AJ149" s="239"/>
      <c r="AK149" s="239"/>
      <c r="AL149" s="241"/>
      <c r="AM149" s="240"/>
      <c r="AN149" s="246"/>
      <c r="AO149" s="85"/>
      <c r="AP149" s="85"/>
      <c r="AQ149" s="85"/>
      <c r="AR149" s="85"/>
      <c r="AS149" s="85"/>
      <c r="AT149" s="9"/>
      <c r="AU149" s="9"/>
      <c r="AV149" s="9"/>
      <c r="AW149" s="9"/>
      <c r="AX149" s="9"/>
    </row>
    <row r="150" spans="1:50" x14ac:dyDescent="0.25">
      <c r="A150" s="232">
        <f t="shared" si="2"/>
        <v>29</v>
      </c>
      <c r="B150" s="237"/>
      <c r="C150" s="236"/>
      <c r="D150" s="209" t="s">
        <v>241</v>
      </c>
      <c r="E150" s="209"/>
      <c r="F150" s="209"/>
      <c r="G150" s="209"/>
      <c r="H150" s="209"/>
      <c r="I150" s="209"/>
      <c r="J150" s="209"/>
      <c r="K150" s="209"/>
      <c r="L150" s="209"/>
      <c r="M150" s="209"/>
      <c r="N150" s="226"/>
      <c r="O150" s="226"/>
      <c r="P150" s="226"/>
      <c r="Q150" s="226"/>
      <c r="R150" s="226"/>
      <c r="S150" s="235"/>
      <c r="T150" s="209"/>
      <c r="U150" s="209" t="s">
        <v>242</v>
      </c>
      <c r="V150" s="209"/>
      <c r="W150" s="209"/>
      <c r="X150" s="209"/>
      <c r="Y150" s="209"/>
      <c r="Z150" s="209"/>
      <c r="AA150" s="209"/>
      <c r="AB150" s="241"/>
      <c r="AC150" s="241"/>
      <c r="AD150" s="241"/>
      <c r="AE150" s="239"/>
      <c r="AF150" s="239"/>
      <c r="AG150" s="239"/>
      <c r="AH150" s="239"/>
      <c r="AI150" s="239"/>
      <c r="AJ150" s="239"/>
      <c r="AK150" s="239"/>
      <c r="AL150" s="241"/>
      <c r="AM150" s="240"/>
      <c r="AN150" s="246"/>
      <c r="AO150" s="85"/>
      <c r="AP150" s="85"/>
      <c r="AQ150" s="85"/>
      <c r="AR150" s="85"/>
      <c r="AS150" s="85"/>
      <c r="AT150" s="9"/>
      <c r="AU150" s="9"/>
      <c r="AV150" s="9"/>
      <c r="AW150" s="9"/>
      <c r="AX150" s="9"/>
    </row>
    <row r="151" spans="1:50" x14ac:dyDescent="0.25">
      <c r="A151" s="232">
        <f t="shared" si="2"/>
        <v>30</v>
      </c>
      <c r="B151" s="237"/>
      <c r="C151" s="236"/>
      <c r="D151" s="209" t="s">
        <v>243</v>
      </c>
      <c r="E151" s="209"/>
      <c r="F151" s="209"/>
      <c r="G151" s="209"/>
      <c r="H151" s="209"/>
      <c r="I151" s="209"/>
      <c r="J151" s="209"/>
      <c r="K151" s="209"/>
      <c r="L151" s="209"/>
      <c r="M151" s="209"/>
      <c r="N151" s="226"/>
      <c r="O151" s="226"/>
      <c r="P151" s="226"/>
      <c r="Q151" s="226"/>
      <c r="R151" s="226"/>
      <c r="S151" s="235"/>
      <c r="T151" s="236"/>
      <c r="U151" s="234" t="s">
        <v>244</v>
      </c>
      <c r="V151" s="209"/>
      <c r="W151" s="209"/>
      <c r="X151" s="209"/>
      <c r="Y151" s="209"/>
      <c r="Z151" s="209"/>
      <c r="AA151" s="209"/>
      <c r="AB151" s="241"/>
      <c r="AC151" s="241"/>
      <c r="AD151" s="241"/>
      <c r="AE151" s="241"/>
      <c r="AF151" s="241"/>
      <c r="AG151" s="241"/>
      <c r="AH151" s="241"/>
      <c r="AI151" s="241"/>
      <c r="AJ151" s="241"/>
      <c r="AK151" s="241"/>
      <c r="AL151" s="241"/>
      <c r="AM151" s="240"/>
      <c r="AN151" s="246"/>
      <c r="AO151" s="85"/>
      <c r="AP151" s="85"/>
      <c r="AQ151" s="85"/>
      <c r="AR151" s="85"/>
      <c r="AS151" s="85"/>
      <c r="AT151" s="9"/>
      <c r="AU151" s="9"/>
      <c r="AV151" s="9"/>
      <c r="AW151" s="9"/>
      <c r="AX151" s="9"/>
    </row>
    <row r="152" spans="1:50" x14ac:dyDescent="0.25">
      <c r="A152" s="232">
        <f t="shared" si="2"/>
        <v>31</v>
      </c>
      <c r="B152" s="237"/>
      <c r="C152" s="236"/>
      <c r="D152" s="209" t="s">
        <v>245</v>
      </c>
      <c r="E152" s="209"/>
      <c r="F152" s="209"/>
      <c r="G152" s="209"/>
      <c r="H152" s="209"/>
      <c r="I152" s="209"/>
      <c r="J152" s="209"/>
      <c r="K152" s="209"/>
      <c r="L152" s="209"/>
      <c r="M152" s="209"/>
      <c r="N152" s="226"/>
      <c r="O152" s="226"/>
      <c r="P152" s="226"/>
      <c r="Q152" s="226"/>
      <c r="R152" s="226"/>
      <c r="S152" s="235"/>
      <c r="T152" s="236"/>
      <c r="U152" s="209" t="s">
        <v>181</v>
      </c>
      <c r="V152" s="209"/>
      <c r="W152" s="209"/>
      <c r="X152" s="226"/>
      <c r="Y152" s="226"/>
      <c r="Z152" s="226"/>
      <c r="AA152" s="226"/>
      <c r="AB152" s="239"/>
      <c r="AC152" s="239"/>
      <c r="AD152" s="239"/>
      <c r="AE152" s="241" t="s">
        <v>246</v>
      </c>
      <c r="AF152" s="241"/>
      <c r="AG152" s="239"/>
      <c r="AH152" s="239"/>
      <c r="AI152" s="239"/>
      <c r="AJ152" s="258" t="s">
        <v>247</v>
      </c>
      <c r="AK152" s="241"/>
      <c r="AL152" s="241"/>
      <c r="AM152" s="240"/>
      <c r="AN152" s="246"/>
      <c r="AO152" s="85"/>
      <c r="AP152" s="85"/>
      <c r="AQ152" s="85"/>
      <c r="AR152" s="85"/>
      <c r="AS152" s="85"/>
      <c r="AT152" s="9"/>
      <c r="AU152" s="9"/>
      <c r="AV152" s="9"/>
      <c r="AW152" s="9"/>
      <c r="AX152" s="9"/>
    </row>
    <row r="153" spans="1:50" x14ac:dyDescent="0.25">
      <c r="A153" s="232">
        <f t="shared" si="2"/>
        <v>32</v>
      </c>
      <c r="B153" s="237"/>
      <c r="C153" s="236"/>
      <c r="D153" s="209" t="s">
        <v>248</v>
      </c>
      <c r="E153" s="209"/>
      <c r="F153" s="209"/>
      <c r="G153" s="209"/>
      <c r="H153" s="209"/>
      <c r="I153" s="209"/>
      <c r="J153" s="209"/>
      <c r="K153" s="209"/>
      <c r="L153" s="209"/>
      <c r="M153" s="209"/>
      <c r="N153" s="226"/>
      <c r="O153" s="226"/>
      <c r="P153" s="226"/>
      <c r="Q153" s="226"/>
      <c r="R153" s="226"/>
      <c r="S153" s="235"/>
      <c r="T153" s="236"/>
      <c r="U153" s="209" t="s">
        <v>249</v>
      </c>
      <c r="V153" s="209"/>
      <c r="W153" s="209"/>
      <c r="X153" s="209"/>
      <c r="Y153" s="209"/>
      <c r="Z153" s="209"/>
      <c r="AA153" s="209"/>
      <c r="AB153" s="239"/>
      <c r="AC153" s="239"/>
      <c r="AD153" s="239"/>
      <c r="AE153" s="239"/>
      <c r="AF153" s="239"/>
      <c r="AG153" s="239"/>
      <c r="AH153" s="239"/>
      <c r="AI153" s="239"/>
      <c r="AJ153" s="239"/>
      <c r="AK153" s="239"/>
      <c r="AL153" s="241"/>
      <c r="AM153" s="240"/>
      <c r="AN153" s="246"/>
      <c r="AO153" s="85"/>
      <c r="AP153" s="85"/>
      <c r="AQ153" s="85"/>
      <c r="AR153" s="85"/>
      <c r="AS153" s="85"/>
      <c r="AT153" s="9"/>
      <c r="AU153" s="9"/>
      <c r="AV153" s="9"/>
      <c r="AW153" s="9"/>
      <c r="AX153" s="9"/>
    </row>
    <row r="154" spans="1:50" x14ac:dyDescent="0.25">
      <c r="A154" s="232">
        <f t="shared" si="2"/>
        <v>33</v>
      </c>
      <c r="B154" s="237"/>
      <c r="C154" s="236"/>
      <c r="D154" s="209" t="s">
        <v>250</v>
      </c>
      <c r="E154" s="209"/>
      <c r="F154" s="209"/>
      <c r="G154" s="209"/>
      <c r="H154" s="209"/>
      <c r="I154" s="209"/>
      <c r="J154" s="209"/>
      <c r="K154" s="209"/>
      <c r="L154" s="209"/>
      <c r="M154" s="209"/>
      <c r="N154" s="226"/>
      <c r="O154" s="226"/>
      <c r="P154" s="226"/>
      <c r="Q154" s="226"/>
      <c r="R154" s="226"/>
      <c r="S154" s="235"/>
      <c r="T154" s="236"/>
      <c r="U154" s="209" t="s">
        <v>251</v>
      </c>
      <c r="V154" s="209"/>
      <c r="W154" s="209"/>
      <c r="X154" s="209"/>
      <c r="Y154" s="209"/>
      <c r="Z154" s="209"/>
      <c r="AA154" s="209"/>
      <c r="AB154" s="241"/>
      <c r="AC154" s="241"/>
      <c r="AD154" s="241"/>
      <c r="AE154" s="241"/>
      <c r="AF154" s="241"/>
      <c r="AG154" s="241"/>
      <c r="AH154" s="239"/>
      <c r="AI154" s="239"/>
      <c r="AJ154" s="239"/>
      <c r="AK154" s="239"/>
      <c r="AL154" s="241"/>
      <c r="AM154" s="240"/>
      <c r="AN154" s="246"/>
      <c r="AO154" s="85"/>
      <c r="AP154" s="85"/>
      <c r="AQ154" s="85"/>
      <c r="AR154" s="85"/>
      <c r="AS154" s="85"/>
      <c r="AT154" s="9"/>
      <c r="AU154" s="9"/>
      <c r="AV154" s="9"/>
      <c r="AW154" s="9"/>
      <c r="AX154" s="9"/>
    </row>
    <row r="155" spans="1:50" x14ac:dyDescent="0.25">
      <c r="A155" s="232">
        <f t="shared" si="2"/>
        <v>34</v>
      </c>
      <c r="B155" s="259"/>
      <c r="C155" s="260"/>
      <c r="D155" s="231" t="s">
        <v>252</v>
      </c>
      <c r="E155" s="231"/>
      <c r="F155" s="231"/>
      <c r="G155" s="231"/>
      <c r="H155" s="231"/>
      <c r="I155" s="231"/>
      <c r="J155" s="231"/>
      <c r="K155" s="231"/>
      <c r="L155" s="231"/>
      <c r="M155" s="231"/>
      <c r="N155" s="231"/>
      <c r="O155" s="231"/>
      <c r="P155" s="231"/>
      <c r="Q155" s="231"/>
      <c r="R155" s="231"/>
      <c r="S155" s="250"/>
      <c r="T155" s="236"/>
      <c r="U155" s="209" t="s">
        <v>253</v>
      </c>
      <c r="V155" s="209"/>
      <c r="W155" s="209"/>
      <c r="X155" s="209"/>
      <c r="Y155" s="209"/>
      <c r="Z155" s="209"/>
      <c r="AA155" s="209"/>
      <c r="AB155" s="241"/>
      <c r="AC155" s="241"/>
      <c r="AD155" s="241"/>
      <c r="AE155" s="241"/>
      <c r="AF155" s="241"/>
      <c r="AG155" s="241"/>
      <c r="AH155" s="261">
        <v>15919</v>
      </c>
      <c r="AI155" s="262"/>
      <c r="AJ155" s="262"/>
      <c r="AK155" s="263"/>
      <c r="AL155" s="241"/>
      <c r="AM155" s="240"/>
      <c r="AN155" s="246"/>
      <c r="AO155" s="85"/>
      <c r="AP155" s="85"/>
      <c r="AQ155" s="85"/>
      <c r="AR155" s="85"/>
      <c r="AS155" s="85"/>
      <c r="AT155" s="9"/>
      <c r="AU155" s="9"/>
      <c r="AV155" s="9"/>
      <c r="AW155" s="9"/>
      <c r="AX155" s="9"/>
    </row>
    <row r="156" spans="1:50" x14ac:dyDescent="0.25">
      <c r="A156" s="232">
        <f t="shared" si="2"/>
        <v>35</v>
      </c>
      <c r="B156" s="237"/>
      <c r="C156" s="234" t="s">
        <v>254</v>
      </c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35"/>
      <c r="T156" s="236"/>
      <c r="U156" s="209" t="s">
        <v>255</v>
      </c>
      <c r="V156" s="209"/>
      <c r="W156" s="209"/>
      <c r="X156" s="209"/>
      <c r="Y156" s="209"/>
      <c r="Z156" s="209"/>
      <c r="AA156" s="209"/>
      <c r="AB156" s="209"/>
      <c r="AC156" s="209"/>
      <c r="AD156" s="209"/>
      <c r="AE156" s="209"/>
      <c r="AF156" s="209"/>
      <c r="AG156" s="209"/>
      <c r="AH156" s="226"/>
      <c r="AI156" s="226"/>
      <c r="AJ156" s="226"/>
      <c r="AK156" s="226"/>
      <c r="AL156" s="209"/>
      <c r="AM156" s="235"/>
      <c r="AN156" s="213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232">
        <f t="shared" si="2"/>
        <v>36</v>
      </c>
      <c r="B157" s="237"/>
      <c r="C157" s="209" t="s">
        <v>25</v>
      </c>
      <c r="D157" s="209"/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  <c r="S157" s="235"/>
      <c r="T157" s="236"/>
      <c r="U157" s="209" t="s">
        <v>256</v>
      </c>
      <c r="V157" s="209"/>
      <c r="W157" s="209"/>
      <c r="X157" s="209"/>
      <c r="Y157" s="209"/>
      <c r="Z157" s="209"/>
      <c r="AA157" s="209"/>
      <c r="AB157" s="209"/>
      <c r="AC157" s="209"/>
      <c r="AD157" s="209"/>
      <c r="AE157" s="209"/>
      <c r="AF157" s="209"/>
      <c r="AG157" s="209"/>
      <c r="AH157" s="209"/>
      <c r="AI157" s="209"/>
      <c r="AJ157" s="209"/>
      <c r="AK157" s="209"/>
      <c r="AL157" s="209"/>
      <c r="AM157" s="235"/>
      <c r="AN157" s="213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232">
        <f t="shared" si="2"/>
        <v>37</v>
      </c>
      <c r="B158" s="237"/>
      <c r="C158" s="209" t="s">
        <v>257</v>
      </c>
      <c r="D158" s="209"/>
      <c r="E158" s="209"/>
      <c r="F158" s="209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35"/>
      <c r="T158" s="236"/>
      <c r="U158" s="234" t="s">
        <v>258</v>
      </c>
      <c r="V158" s="264"/>
      <c r="W158" s="209"/>
      <c r="X158" s="209"/>
      <c r="Y158" s="209"/>
      <c r="Z158" s="209"/>
      <c r="AA158" s="209"/>
      <c r="AB158" s="209"/>
      <c r="AC158" s="209"/>
      <c r="AD158" s="209"/>
      <c r="AE158" s="209"/>
      <c r="AF158" s="209"/>
      <c r="AG158" s="209"/>
      <c r="AH158" s="209"/>
      <c r="AI158" s="209"/>
      <c r="AJ158" s="209"/>
      <c r="AK158" s="209"/>
      <c r="AL158" s="209"/>
      <c r="AM158" s="235"/>
      <c r="AN158" s="213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232">
        <f t="shared" si="2"/>
        <v>38</v>
      </c>
      <c r="B159" s="237"/>
      <c r="C159" s="209" t="s">
        <v>181</v>
      </c>
      <c r="D159" s="209"/>
      <c r="E159" s="209"/>
      <c r="F159" s="226"/>
      <c r="G159" s="226"/>
      <c r="H159" s="226"/>
      <c r="I159" s="226"/>
      <c r="J159" s="226"/>
      <c r="K159" s="226"/>
      <c r="L159" s="226"/>
      <c r="M159" s="226"/>
      <c r="N159" s="226"/>
      <c r="O159" s="226"/>
      <c r="P159" s="226"/>
      <c r="Q159" s="226"/>
      <c r="R159" s="226"/>
      <c r="S159" s="235"/>
      <c r="T159" s="236"/>
      <c r="U159" s="209"/>
      <c r="V159" s="209"/>
      <c r="W159" s="209" t="s">
        <v>259</v>
      </c>
      <c r="X159" s="209"/>
      <c r="Y159" s="209"/>
      <c r="Z159" s="209"/>
      <c r="AA159" s="209"/>
      <c r="AB159" s="209"/>
      <c r="AC159" s="209"/>
      <c r="AD159" s="209"/>
      <c r="AE159" s="209"/>
      <c r="AF159" s="209" t="s">
        <v>260</v>
      </c>
      <c r="AG159" s="209"/>
      <c r="AH159" s="226"/>
      <c r="AI159" s="226"/>
      <c r="AJ159" s="226"/>
      <c r="AK159" s="226"/>
      <c r="AL159" s="209"/>
      <c r="AM159" s="235"/>
      <c r="AN159" s="213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232">
        <f t="shared" si="2"/>
        <v>39</v>
      </c>
      <c r="B160" s="237"/>
      <c r="C160" s="209" t="s">
        <v>261</v>
      </c>
      <c r="D160" s="209"/>
      <c r="E160" s="209"/>
      <c r="F160" s="209"/>
      <c r="G160" s="209"/>
      <c r="H160" s="226"/>
      <c r="I160" s="209"/>
      <c r="J160" s="209" t="s">
        <v>262</v>
      </c>
      <c r="K160" s="209"/>
      <c r="L160" s="209"/>
      <c r="M160" s="209"/>
      <c r="N160" s="209"/>
      <c r="O160" s="226"/>
      <c r="P160" s="209"/>
      <c r="Q160" s="226"/>
      <c r="R160" s="226"/>
      <c r="S160" s="235"/>
      <c r="T160" s="233"/>
      <c r="U160" s="209"/>
      <c r="V160" s="209"/>
      <c r="W160" s="209" t="s">
        <v>263</v>
      </c>
      <c r="X160" s="209"/>
      <c r="Y160" s="209"/>
      <c r="Z160" s="209"/>
      <c r="AA160" s="209"/>
      <c r="AB160" s="209"/>
      <c r="AC160" s="209"/>
      <c r="AD160" s="209"/>
      <c r="AE160" s="209"/>
      <c r="AF160" s="209"/>
      <c r="AG160" s="209"/>
      <c r="AH160" s="209"/>
      <c r="AI160" s="209"/>
      <c r="AJ160" s="209"/>
      <c r="AK160" s="209"/>
      <c r="AL160" s="209"/>
      <c r="AM160" s="235"/>
      <c r="AN160" s="213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232">
        <f t="shared" si="2"/>
        <v>40</v>
      </c>
      <c r="B161" s="237"/>
      <c r="C161" s="209" t="s">
        <v>264</v>
      </c>
      <c r="D161" s="209"/>
      <c r="E161" s="209"/>
      <c r="F161" s="209"/>
      <c r="G161" s="209"/>
      <c r="H161" s="209"/>
      <c r="I161" s="209"/>
      <c r="J161" s="226"/>
      <c r="K161" s="226"/>
      <c r="L161" s="226"/>
      <c r="M161" s="226"/>
      <c r="N161" s="226"/>
      <c r="O161" s="226"/>
      <c r="P161" s="209" t="s">
        <v>265</v>
      </c>
      <c r="Q161" s="209"/>
      <c r="R161" s="209"/>
      <c r="S161" s="235"/>
      <c r="T161" s="236"/>
      <c r="U161" s="209"/>
      <c r="V161" s="209"/>
      <c r="W161" s="209" t="s">
        <v>266</v>
      </c>
      <c r="X161" s="209"/>
      <c r="Y161" s="209"/>
      <c r="Z161" s="209"/>
      <c r="AA161" s="209"/>
      <c r="AB161" s="209"/>
      <c r="AC161" s="209"/>
      <c r="AD161" s="209"/>
      <c r="AE161" s="209"/>
      <c r="AF161" s="209" t="s">
        <v>260</v>
      </c>
      <c r="AG161" s="209"/>
      <c r="AH161" s="226"/>
      <c r="AI161" s="226"/>
      <c r="AJ161" s="226"/>
      <c r="AK161" s="226"/>
      <c r="AL161" s="209"/>
      <c r="AM161" s="235"/>
      <c r="AN161" s="213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232">
        <f t="shared" si="2"/>
        <v>41</v>
      </c>
      <c r="B162" s="237"/>
      <c r="C162" s="209" t="s">
        <v>267</v>
      </c>
      <c r="D162" s="209"/>
      <c r="E162" s="209"/>
      <c r="F162" s="209"/>
      <c r="G162" s="209"/>
      <c r="H162" s="209"/>
      <c r="I162" s="265"/>
      <c r="J162" s="209" t="s">
        <v>268</v>
      </c>
      <c r="K162" s="209"/>
      <c r="L162" s="226"/>
      <c r="M162" s="226"/>
      <c r="N162" s="226"/>
      <c r="O162" s="226"/>
      <c r="P162" s="226"/>
      <c r="Q162" s="226"/>
      <c r="R162" s="209"/>
      <c r="S162" s="235"/>
      <c r="T162" s="236"/>
      <c r="U162" s="209" t="s">
        <v>269</v>
      </c>
      <c r="V162" s="209"/>
      <c r="W162" s="209"/>
      <c r="X162" s="209"/>
      <c r="Y162" s="209"/>
      <c r="Z162" s="209"/>
      <c r="AA162" s="209"/>
      <c r="AB162" s="209"/>
      <c r="AC162" s="209"/>
      <c r="AD162" s="209"/>
      <c r="AE162" s="209"/>
      <c r="AF162" s="209"/>
      <c r="AG162" s="209"/>
      <c r="AH162" s="209"/>
      <c r="AI162" s="209"/>
      <c r="AJ162" s="209"/>
      <c r="AK162" s="209"/>
      <c r="AL162" s="209"/>
      <c r="AM162" s="235"/>
      <c r="AN162" s="213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232">
        <f t="shared" si="2"/>
        <v>42</v>
      </c>
      <c r="B163" s="233"/>
      <c r="C163" s="209" t="s">
        <v>270</v>
      </c>
      <c r="D163" s="209"/>
      <c r="E163" s="209"/>
      <c r="F163" s="209"/>
      <c r="G163" s="209"/>
      <c r="H163" s="209"/>
      <c r="I163" s="265"/>
      <c r="J163" s="209"/>
      <c r="K163" s="209"/>
      <c r="L163" s="209"/>
      <c r="M163" s="226"/>
      <c r="N163" s="226"/>
      <c r="O163" s="226"/>
      <c r="P163" s="226"/>
      <c r="Q163" s="226"/>
      <c r="R163" s="209"/>
      <c r="S163" s="235"/>
      <c r="T163" s="236"/>
      <c r="U163" s="266" t="s">
        <v>271</v>
      </c>
      <c r="V163" s="209"/>
      <c r="W163" s="209"/>
      <c r="X163" s="209"/>
      <c r="Y163" s="209"/>
      <c r="Z163" s="209"/>
      <c r="AA163" s="209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35"/>
      <c r="AN163" s="213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232">
        <f t="shared" si="2"/>
        <v>43</v>
      </c>
      <c r="B164" s="237"/>
      <c r="C164" s="209" t="s">
        <v>272</v>
      </c>
      <c r="D164" s="209"/>
      <c r="E164" s="209"/>
      <c r="F164" s="209"/>
      <c r="G164" s="209"/>
      <c r="H164" s="226"/>
      <c r="I164" s="226"/>
      <c r="J164" s="209" t="s">
        <v>151</v>
      </c>
      <c r="K164" s="209" t="s">
        <v>273</v>
      </c>
      <c r="L164" s="209"/>
      <c r="M164" s="209"/>
      <c r="N164" s="209"/>
      <c r="O164" s="209"/>
      <c r="P164" s="226"/>
      <c r="Q164" s="226"/>
      <c r="R164" s="209" t="s">
        <v>151</v>
      </c>
      <c r="S164" s="235"/>
      <c r="T164" s="236"/>
      <c r="U164" s="209" t="s">
        <v>274</v>
      </c>
      <c r="V164" s="209"/>
      <c r="W164" s="209"/>
      <c r="X164" s="209"/>
      <c r="Y164" s="209"/>
      <c r="Z164" s="209"/>
      <c r="AA164" s="209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35"/>
      <c r="AN164" s="213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232">
        <f t="shared" si="2"/>
        <v>44</v>
      </c>
      <c r="B165" s="237"/>
      <c r="C165" s="209" t="s">
        <v>297</v>
      </c>
      <c r="D165" s="209"/>
      <c r="E165" s="209"/>
      <c r="F165" s="209"/>
      <c r="G165" s="209"/>
      <c r="H165" s="209"/>
      <c r="I165" s="209"/>
      <c r="J165" s="209"/>
      <c r="K165" s="226"/>
      <c r="L165" s="226"/>
      <c r="M165" s="226"/>
      <c r="N165" s="226"/>
      <c r="O165" s="226"/>
      <c r="P165" s="226"/>
      <c r="Q165" s="226"/>
      <c r="R165" s="209"/>
      <c r="S165" s="235"/>
      <c r="T165" s="236"/>
      <c r="U165" s="209" t="s">
        <v>275</v>
      </c>
      <c r="V165" s="209"/>
      <c r="W165" s="209"/>
      <c r="X165" s="209"/>
      <c r="Y165" s="209"/>
      <c r="Z165" s="209"/>
      <c r="AA165" s="209"/>
      <c r="AB165" s="209"/>
      <c r="AC165" s="209"/>
      <c r="AD165" s="209"/>
      <c r="AE165" s="209"/>
      <c r="AF165" s="209"/>
      <c r="AG165" s="209"/>
      <c r="AH165" s="209"/>
      <c r="AI165" s="209"/>
      <c r="AJ165" s="209"/>
      <c r="AK165" s="209"/>
      <c r="AL165" s="209"/>
      <c r="AM165" s="235"/>
      <c r="AN165" s="213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232">
        <f t="shared" si="2"/>
        <v>45</v>
      </c>
      <c r="B166" s="233"/>
      <c r="C166" s="209" t="s">
        <v>276</v>
      </c>
      <c r="D166" s="209"/>
      <c r="E166" s="209"/>
      <c r="F166" s="209"/>
      <c r="G166" s="209"/>
      <c r="H166" s="209"/>
      <c r="I166" s="209"/>
      <c r="J166" s="209"/>
      <c r="K166" s="209"/>
      <c r="L166" s="209"/>
      <c r="M166" s="226"/>
      <c r="N166" s="226"/>
      <c r="O166" s="226"/>
      <c r="P166" s="209" t="s">
        <v>265</v>
      </c>
      <c r="Q166" s="209"/>
      <c r="R166" s="209"/>
      <c r="S166" s="235"/>
      <c r="T166" s="236"/>
      <c r="U166" s="209" t="s">
        <v>277</v>
      </c>
      <c r="V166" s="209"/>
      <c r="W166" s="209"/>
      <c r="X166" s="209"/>
      <c r="Y166" s="209"/>
      <c r="Z166" s="209"/>
      <c r="AA166" s="209"/>
      <c r="AB166" s="209"/>
      <c r="AC166" s="209"/>
      <c r="AD166" s="209"/>
      <c r="AE166" s="209"/>
      <c r="AF166" s="209"/>
      <c r="AG166" s="209"/>
      <c r="AH166" s="209"/>
      <c r="AI166" s="209"/>
      <c r="AJ166" s="209"/>
      <c r="AK166" s="209"/>
      <c r="AL166" s="209"/>
      <c r="AM166" s="235"/>
      <c r="AN166" s="213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232">
        <f t="shared" si="2"/>
        <v>46</v>
      </c>
      <c r="B167" s="249"/>
      <c r="C167" s="231" t="s">
        <v>278</v>
      </c>
      <c r="D167" s="231"/>
      <c r="E167" s="231"/>
      <c r="F167" s="231"/>
      <c r="G167" s="231"/>
      <c r="H167" s="231"/>
      <c r="I167" s="231"/>
      <c r="J167" s="231"/>
      <c r="K167" s="231"/>
      <c r="L167" s="231"/>
      <c r="M167" s="231"/>
      <c r="N167" s="231"/>
      <c r="O167" s="231"/>
      <c r="P167" s="231"/>
      <c r="Q167" s="231"/>
      <c r="R167" s="231"/>
      <c r="S167" s="250"/>
      <c r="T167" s="236"/>
      <c r="U167" s="209" t="s">
        <v>279</v>
      </c>
      <c r="V167" s="209"/>
      <c r="W167" s="209"/>
      <c r="X167" s="209"/>
      <c r="Y167" s="209"/>
      <c r="Z167" s="209"/>
      <c r="AA167" s="209"/>
      <c r="AB167" s="209"/>
      <c r="AC167" s="209"/>
      <c r="AD167" s="209"/>
      <c r="AE167" s="209"/>
      <c r="AF167" s="209"/>
      <c r="AG167" s="209"/>
      <c r="AH167" s="209"/>
      <c r="AI167" s="209"/>
      <c r="AJ167" s="209"/>
      <c r="AK167" s="209"/>
      <c r="AL167" s="209"/>
      <c r="AM167" s="235"/>
      <c r="AN167" s="213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232">
        <f t="shared" si="2"/>
        <v>47</v>
      </c>
      <c r="B168" s="209"/>
      <c r="C168" s="234" t="s">
        <v>66</v>
      </c>
      <c r="D168" s="209"/>
      <c r="E168" s="209"/>
      <c r="F168" s="209"/>
      <c r="G168" s="209"/>
      <c r="H168" s="209"/>
      <c r="I168" s="209"/>
      <c r="J168" s="209"/>
      <c r="K168" s="209"/>
      <c r="L168" s="209"/>
      <c r="M168" s="209"/>
      <c r="N168" s="209"/>
      <c r="O168" s="209"/>
      <c r="P168" s="209"/>
      <c r="Q168" s="209"/>
      <c r="R168" s="213"/>
      <c r="S168" s="235"/>
      <c r="T168" s="236"/>
      <c r="U168" s="234" t="s">
        <v>280</v>
      </c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09"/>
      <c r="AF168" s="209"/>
      <c r="AG168" s="209"/>
      <c r="AH168" s="209"/>
      <c r="AI168" s="209"/>
      <c r="AJ168" s="209"/>
      <c r="AK168" s="209"/>
      <c r="AL168" s="209"/>
      <c r="AM168" s="235"/>
      <c r="AN168" s="213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232">
        <f t="shared" si="2"/>
        <v>48</v>
      </c>
      <c r="B169" s="209"/>
      <c r="C169" s="209" t="s">
        <v>181</v>
      </c>
      <c r="D169" s="209"/>
      <c r="E169" s="209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13"/>
      <c r="S169" s="235"/>
      <c r="T169" s="236"/>
      <c r="U169" s="209" t="s">
        <v>281</v>
      </c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35"/>
      <c r="AN169" s="213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232">
        <f t="shared" si="2"/>
        <v>49</v>
      </c>
      <c r="B170" s="233"/>
      <c r="C170" s="209" t="s">
        <v>282</v>
      </c>
      <c r="D170" s="209"/>
      <c r="E170" s="209"/>
      <c r="F170" s="209"/>
      <c r="G170" s="209"/>
      <c r="H170" s="209"/>
      <c r="I170" s="226"/>
      <c r="J170" s="226"/>
      <c r="K170" s="226"/>
      <c r="L170" s="226"/>
      <c r="M170" s="226"/>
      <c r="N170" s="226"/>
      <c r="O170" s="226"/>
      <c r="P170" s="226"/>
      <c r="Q170" s="226"/>
      <c r="R170" s="213"/>
      <c r="S170" s="235"/>
      <c r="T170" s="236"/>
      <c r="U170" s="209"/>
      <c r="V170" s="209"/>
      <c r="W170" s="209" t="s">
        <v>73</v>
      </c>
      <c r="X170" s="209"/>
      <c r="Y170" s="226"/>
      <c r="Z170" s="226"/>
      <c r="AA170" s="226"/>
      <c r="AB170" s="226"/>
      <c r="AC170" s="226"/>
      <c r="AD170" s="226"/>
      <c r="AE170" s="209" t="s">
        <v>181</v>
      </c>
      <c r="AF170" s="209"/>
      <c r="AG170" s="209"/>
      <c r="AH170" s="226"/>
      <c r="AI170" s="226"/>
      <c r="AJ170" s="226"/>
      <c r="AK170" s="226"/>
      <c r="AL170" s="226"/>
      <c r="AM170" s="235"/>
      <c r="AN170" s="213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232">
        <f t="shared" si="2"/>
        <v>50</v>
      </c>
      <c r="B171" s="233"/>
      <c r="C171" s="209" t="s">
        <v>283</v>
      </c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13"/>
      <c r="S171" s="235"/>
      <c r="T171" s="236"/>
      <c r="U171" s="209" t="s">
        <v>284</v>
      </c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35"/>
      <c r="AN171" s="213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267">
        <f t="shared" si="2"/>
        <v>51</v>
      </c>
      <c r="B172" s="233"/>
      <c r="C172" s="209" t="s">
        <v>285</v>
      </c>
      <c r="D172" s="209"/>
      <c r="E172" s="209"/>
      <c r="F172" s="209"/>
      <c r="G172" s="209"/>
      <c r="H172" s="209"/>
      <c r="I172" s="209"/>
      <c r="J172" s="209"/>
      <c r="K172" s="226"/>
      <c r="L172" s="226"/>
      <c r="M172" s="226"/>
      <c r="N172" s="226"/>
      <c r="O172" s="226"/>
      <c r="P172" s="226"/>
      <c r="Q172" s="226"/>
      <c r="R172" s="213"/>
      <c r="S172" s="235"/>
      <c r="T172" s="236"/>
      <c r="U172" s="209"/>
      <c r="V172" s="209"/>
      <c r="W172" s="209" t="s">
        <v>73</v>
      </c>
      <c r="X172" s="209"/>
      <c r="Y172" s="226"/>
      <c r="Z172" s="226"/>
      <c r="AA172" s="226"/>
      <c r="AB172" s="226"/>
      <c r="AC172" s="226"/>
      <c r="AD172" s="226"/>
      <c r="AE172" s="209" t="s">
        <v>181</v>
      </c>
      <c r="AF172" s="209"/>
      <c r="AG172" s="209"/>
      <c r="AH172" s="226"/>
      <c r="AI172" s="226"/>
      <c r="AJ172" s="226"/>
      <c r="AK172" s="226"/>
      <c r="AL172" s="226"/>
      <c r="AM172" s="235"/>
      <c r="AN172" s="213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268"/>
      <c r="B173" s="231"/>
      <c r="C173" s="231"/>
      <c r="D173" s="231"/>
      <c r="E173" s="231"/>
      <c r="F173" s="231"/>
      <c r="G173" s="231"/>
      <c r="H173" s="231"/>
      <c r="I173" s="231"/>
      <c r="J173" s="231"/>
      <c r="K173" s="231"/>
      <c r="L173" s="231"/>
      <c r="M173" s="231"/>
      <c r="N173" s="231"/>
      <c r="O173" s="231"/>
      <c r="P173" s="231"/>
      <c r="Q173" s="231"/>
      <c r="R173" s="219"/>
      <c r="S173" s="250"/>
      <c r="T173" s="260"/>
      <c r="U173" s="231"/>
      <c r="V173" s="231"/>
      <c r="W173" s="231"/>
      <c r="X173" s="231"/>
      <c r="Y173" s="231"/>
      <c r="Z173" s="231"/>
      <c r="AA173" s="231"/>
      <c r="AB173" s="231"/>
      <c r="AC173" s="231"/>
      <c r="AD173" s="231"/>
      <c r="AE173" s="231"/>
      <c r="AF173" s="231"/>
      <c r="AG173" s="231"/>
      <c r="AH173" s="231"/>
      <c r="AI173" s="231"/>
      <c r="AJ173" s="231"/>
      <c r="AK173" s="231"/>
      <c r="AL173" s="231"/>
      <c r="AM173" s="250"/>
      <c r="AN173" s="213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213"/>
      <c r="B174" s="264" t="s">
        <v>286</v>
      </c>
      <c r="C174" s="213"/>
      <c r="D174" s="213"/>
      <c r="E174" s="213"/>
      <c r="F174" s="213"/>
      <c r="G174" s="213"/>
      <c r="H174" s="213"/>
      <c r="I174" s="213"/>
      <c r="J174" s="213"/>
      <c r="K174" s="213"/>
      <c r="L174" s="213"/>
      <c r="M174" s="213"/>
      <c r="N174" s="213"/>
      <c r="O174" s="213"/>
      <c r="P174" s="213"/>
      <c r="Q174" s="213"/>
      <c r="R174" s="213"/>
      <c r="S174" s="213"/>
      <c r="T174" s="213"/>
      <c r="U174" s="213"/>
      <c r="V174" s="213"/>
      <c r="W174" s="213"/>
      <c r="X174" s="213"/>
      <c r="Y174" s="213"/>
      <c r="Z174" s="213"/>
      <c r="AA174" s="213"/>
      <c r="AB174" s="213"/>
      <c r="AC174" s="213"/>
      <c r="AD174" s="213"/>
      <c r="AE174" s="213"/>
      <c r="AF174" s="213"/>
      <c r="AG174" s="213"/>
      <c r="AH174" s="213"/>
      <c r="AI174" s="213"/>
      <c r="AJ174" s="213"/>
      <c r="AK174" s="213"/>
      <c r="AL174" s="213"/>
      <c r="AM174" s="213"/>
      <c r="AN174" s="213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217"/>
      <c r="B175" s="217"/>
      <c r="C175" s="217"/>
      <c r="D175" s="217"/>
      <c r="E175" s="217"/>
      <c r="F175" s="217"/>
      <c r="G175" s="217"/>
      <c r="H175" s="217"/>
      <c r="I175" s="213"/>
      <c r="J175" s="217"/>
      <c r="K175" s="217"/>
      <c r="L175" s="217"/>
      <c r="M175" s="269"/>
      <c r="N175" s="217"/>
      <c r="O175" s="217"/>
      <c r="P175" s="217"/>
      <c r="Q175" s="217"/>
      <c r="R175" s="217"/>
      <c r="S175" s="213"/>
      <c r="T175" s="217"/>
      <c r="U175" s="217"/>
      <c r="V175" s="209"/>
      <c r="W175" s="217"/>
      <c r="X175" s="217"/>
      <c r="Y175" s="217"/>
      <c r="Z175" s="217"/>
      <c r="AA175" s="217"/>
      <c r="AB175" s="217"/>
      <c r="AC175" s="217"/>
      <c r="AD175" s="217"/>
      <c r="AE175" s="217"/>
      <c r="AF175" s="217"/>
      <c r="AG175" s="217"/>
      <c r="AH175" s="217"/>
      <c r="AI175" s="217"/>
      <c r="AJ175" s="217"/>
      <c r="AK175" s="217"/>
      <c r="AL175" s="213"/>
      <c r="AM175" s="213"/>
      <c r="AN175" s="213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</sheetData>
  <mergeCells count="132">
    <mergeCell ref="AQ24:AS24"/>
    <mergeCell ref="AQ29:AR29"/>
    <mergeCell ref="AQ30:AR30"/>
    <mergeCell ref="AQ31:AR31"/>
    <mergeCell ref="AQ32:AR32"/>
    <mergeCell ref="AQ33:AR33"/>
    <mergeCell ref="K82:M82"/>
    <mergeCell ref="B82:G82"/>
    <mergeCell ref="N86:P86"/>
    <mergeCell ref="AQ25:AR25"/>
    <mergeCell ref="AQ26:AR26"/>
    <mergeCell ref="AQ27:AR27"/>
    <mergeCell ref="AQ28:AR28"/>
    <mergeCell ref="X119:AA119"/>
    <mergeCell ref="AD119:AK119"/>
    <mergeCell ref="AH155:AK155"/>
    <mergeCell ref="N78:P78"/>
    <mergeCell ref="K78:M78"/>
    <mergeCell ref="B78:G78"/>
    <mergeCell ref="N80:P80"/>
    <mergeCell ref="K80:M80"/>
    <mergeCell ref="B80:G80"/>
    <mergeCell ref="N82:P82"/>
    <mergeCell ref="K89:M89"/>
    <mergeCell ref="N89:P89"/>
    <mergeCell ref="K90:M90"/>
    <mergeCell ref="N90:P90"/>
    <mergeCell ref="W118:AA118"/>
    <mergeCell ref="AE118:AK118"/>
    <mergeCell ref="N87:P87"/>
    <mergeCell ref="N88:P88"/>
    <mergeCell ref="B85:G85"/>
    <mergeCell ref="K85:M85"/>
    <mergeCell ref="N85:P85"/>
    <mergeCell ref="B83:G83"/>
    <mergeCell ref="K83:M83"/>
    <mergeCell ref="N83:P83"/>
    <mergeCell ref="B84:G84"/>
    <mergeCell ref="K84:M84"/>
    <mergeCell ref="N84:P84"/>
    <mergeCell ref="B81:G81"/>
    <mergeCell ref="K81:M81"/>
    <mergeCell ref="N81:P81"/>
    <mergeCell ref="B79:G79"/>
    <mergeCell ref="K79:M79"/>
    <mergeCell ref="N79:P79"/>
    <mergeCell ref="B77:G77"/>
    <mergeCell ref="K77:M77"/>
    <mergeCell ref="N77:P77"/>
    <mergeCell ref="B75:G75"/>
    <mergeCell ref="K75:M75"/>
    <mergeCell ref="N75:P75"/>
    <mergeCell ref="B76:G76"/>
    <mergeCell ref="K76:M76"/>
    <mergeCell ref="N76:P76"/>
    <mergeCell ref="B73:G73"/>
    <mergeCell ref="K73:M73"/>
    <mergeCell ref="N73:P73"/>
    <mergeCell ref="B74:G74"/>
    <mergeCell ref="K74:M74"/>
    <mergeCell ref="N74:P74"/>
    <mergeCell ref="B71:G71"/>
    <mergeCell ref="K71:M71"/>
    <mergeCell ref="N71:P71"/>
    <mergeCell ref="B72:G72"/>
    <mergeCell ref="K72:M72"/>
    <mergeCell ref="N72:P72"/>
    <mergeCell ref="B69:G69"/>
    <mergeCell ref="K69:M69"/>
    <mergeCell ref="N69:P69"/>
    <mergeCell ref="B70:G70"/>
    <mergeCell ref="K70:M70"/>
    <mergeCell ref="N70:P70"/>
    <mergeCell ref="W61:AA61"/>
    <mergeCell ref="AE61:AK61"/>
    <mergeCell ref="X62:AA62"/>
    <mergeCell ref="AD62:AK62"/>
    <mergeCell ref="K66:P66"/>
    <mergeCell ref="AD67:AL67"/>
    <mergeCell ref="T40:V40"/>
    <mergeCell ref="W40:Y40"/>
    <mergeCell ref="Z40:AB40"/>
    <mergeCell ref="AC40:AE40"/>
    <mergeCell ref="T41:V41"/>
    <mergeCell ref="W41:Y41"/>
    <mergeCell ref="Z41:AB41"/>
    <mergeCell ref="AC41:AE41"/>
    <mergeCell ref="T35:V35"/>
    <mergeCell ref="W35:Y35"/>
    <mergeCell ref="Z35:AB35"/>
    <mergeCell ref="AC35:AE35"/>
    <mergeCell ref="T36:Y36"/>
    <mergeCell ref="T38:Y38"/>
    <mergeCell ref="T31:V31"/>
    <mergeCell ref="W31:Y31"/>
    <mergeCell ref="Z31:AB31"/>
    <mergeCell ref="AC31:AE31"/>
    <mergeCell ref="T32:V32"/>
    <mergeCell ref="W32:Y32"/>
    <mergeCell ref="Z32:AB32"/>
    <mergeCell ref="AC32:AE32"/>
    <mergeCell ref="T24:V24"/>
    <mergeCell ref="W24:Y24"/>
    <mergeCell ref="Z24:AB24"/>
    <mergeCell ref="AC24:AE24"/>
    <mergeCell ref="AC27:AE27"/>
    <mergeCell ref="T29:V29"/>
    <mergeCell ref="W29:Y29"/>
    <mergeCell ref="Z29:AB29"/>
    <mergeCell ref="AC29:AE29"/>
    <mergeCell ref="T21:V21"/>
    <mergeCell ref="W21:Y21"/>
    <mergeCell ref="Z21:AB21"/>
    <mergeCell ref="AC21:AE21"/>
    <mergeCell ref="T23:V23"/>
    <mergeCell ref="W23:Y23"/>
    <mergeCell ref="Z23:AB23"/>
    <mergeCell ref="AC23:AE23"/>
    <mergeCell ref="T17:V17"/>
    <mergeCell ref="W17:Y17"/>
    <mergeCell ref="Z17:AB17"/>
    <mergeCell ref="AC17:AE17"/>
    <mergeCell ref="AF17:AH17"/>
    <mergeCell ref="AI17:AM17"/>
    <mergeCell ref="AD4:AK4"/>
    <mergeCell ref="E8:T8"/>
    <mergeCell ref="E9:T9"/>
    <mergeCell ref="E10:T10"/>
    <mergeCell ref="B15:AM15"/>
    <mergeCell ref="B16:R16"/>
    <mergeCell ref="T16:Y16"/>
    <mergeCell ref="Z16:AM1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3:AA22"/>
  <sheetViews>
    <sheetView tabSelected="1" workbookViewId="0">
      <selection activeCell="U20" sqref="U20"/>
    </sheetView>
  </sheetViews>
  <sheetFormatPr defaultRowHeight="15" x14ac:dyDescent="0.25"/>
  <cols>
    <col min="4" max="4" width="14" style="313" customWidth="1"/>
    <col min="5" max="5" width="9.140625" customWidth="1"/>
    <col min="6" max="6" width="9.5703125" customWidth="1"/>
    <col min="7" max="8" width="9.140625" customWidth="1"/>
    <col min="10" max="10" width="9.140625" customWidth="1"/>
  </cols>
  <sheetData>
    <row r="3" spans="2:27" ht="15.75" thickBot="1" x14ac:dyDescent="0.3">
      <c r="B3" s="317" t="s">
        <v>299</v>
      </c>
      <c r="C3" s="318"/>
      <c r="D3" s="319" t="s">
        <v>302</v>
      </c>
      <c r="F3" s="350" t="s">
        <v>303</v>
      </c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22"/>
      <c r="U3" s="322"/>
      <c r="V3" s="322"/>
      <c r="W3" s="322"/>
      <c r="X3" s="322"/>
      <c r="Y3" s="322"/>
      <c r="Z3" s="322"/>
      <c r="AA3" s="322"/>
    </row>
    <row r="4" spans="2:27" x14ac:dyDescent="0.25">
      <c r="B4" s="315" t="s">
        <v>324</v>
      </c>
      <c r="C4" s="316"/>
      <c r="D4" s="314">
        <v>0.31</v>
      </c>
      <c r="F4" s="352" t="s">
        <v>304</v>
      </c>
      <c r="G4" s="353"/>
      <c r="H4" s="354" t="s">
        <v>328</v>
      </c>
      <c r="I4" s="355"/>
      <c r="J4" s="352" t="s">
        <v>310</v>
      </c>
      <c r="K4" s="353"/>
      <c r="L4" s="356" t="s">
        <v>305</v>
      </c>
      <c r="M4" s="357"/>
      <c r="N4" s="357"/>
      <c r="O4" s="358"/>
      <c r="P4" s="356" t="s">
        <v>306</v>
      </c>
      <c r="Q4" s="357"/>
      <c r="R4" s="357"/>
      <c r="S4" s="358"/>
      <c r="T4" s="320"/>
      <c r="U4" s="320"/>
    </row>
    <row r="5" spans="2:27" x14ac:dyDescent="0.25">
      <c r="B5" s="315" t="s">
        <v>325</v>
      </c>
      <c r="C5" s="316"/>
      <c r="D5" s="314">
        <v>0.69</v>
      </c>
      <c r="F5" s="359"/>
      <c r="G5" s="360" t="s">
        <v>307</v>
      </c>
      <c r="H5" s="359"/>
      <c r="I5" s="360" t="s">
        <v>307</v>
      </c>
      <c r="J5" s="359"/>
      <c r="K5" s="360" t="s">
        <v>307</v>
      </c>
      <c r="L5" s="359" t="s">
        <v>308</v>
      </c>
      <c r="M5" s="361" t="s">
        <v>307</v>
      </c>
      <c r="N5" s="361" t="s">
        <v>309</v>
      </c>
      <c r="O5" s="360" t="s">
        <v>307</v>
      </c>
      <c r="P5" s="359" t="s">
        <v>308</v>
      </c>
      <c r="Q5" s="361" t="s">
        <v>307</v>
      </c>
      <c r="R5" s="361" t="s">
        <v>309</v>
      </c>
      <c r="S5" s="360" t="s">
        <v>307</v>
      </c>
      <c r="T5" s="321"/>
      <c r="U5" s="321"/>
    </row>
    <row r="6" spans="2:27" ht="15.75" thickBot="1" x14ac:dyDescent="0.3">
      <c r="B6" s="315" t="s">
        <v>99</v>
      </c>
      <c r="C6" s="316"/>
      <c r="D6" s="314">
        <v>0</v>
      </c>
      <c r="F6" s="325">
        <v>18500.400000000001</v>
      </c>
      <c r="G6" s="326" t="s">
        <v>311</v>
      </c>
      <c r="H6" s="325">
        <v>667.59924447945548</v>
      </c>
      <c r="I6" s="326" t="s">
        <v>327</v>
      </c>
      <c r="J6" s="329">
        <v>7031</v>
      </c>
      <c r="K6" s="326" t="s">
        <v>312</v>
      </c>
      <c r="L6" s="329">
        <v>33.69</v>
      </c>
      <c r="M6" s="331" t="s">
        <v>313</v>
      </c>
      <c r="N6" s="331">
        <v>24.05</v>
      </c>
      <c r="O6" s="326" t="s">
        <v>314</v>
      </c>
      <c r="P6" s="329">
        <v>46.57</v>
      </c>
      <c r="Q6" s="331" t="s">
        <v>313</v>
      </c>
      <c r="R6" s="332">
        <v>71.543550671649029</v>
      </c>
      <c r="S6" s="326" t="s">
        <v>314</v>
      </c>
      <c r="U6" s="323"/>
    </row>
    <row r="7" spans="2:27" x14ac:dyDescent="0.25">
      <c r="B7" s="315" t="s">
        <v>100</v>
      </c>
      <c r="C7" s="316"/>
      <c r="D7" s="314">
        <v>0</v>
      </c>
    </row>
    <row r="8" spans="2:27" ht="15.75" thickBot="1" x14ac:dyDescent="0.3">
      <c r="B8" s="315" t="s">
        <v>101</v>
      </c>
      <c r="C8" s="316"/>
      <c r="D8" s="314">
        <v>0</v>
      </c>
    </row>
    <row r="9" spans="2:27" ht="15.75" thickBot="1" x14ac:dyDescent="0.3">
      <c r="B9" s="315" t="s">
        <v>102</v>
      </c>
      <c r="C9" s="316"/>
      <c r="D9" s="314">
        <v>0</v>
      </c>
      <c r="F9" s="399" t="s">
        <v>337</v>
      </c>
      <c r="G9" s="400"/>
      <c r="H9" s="400"/>
      <c r="I9" s="401"/>
      <c r="J9" s="402" t="s">
        <v>338</v>
      </c>
      <c r="K9" s="403"/>
    </row>
    <row r="10" spans="2:27" x14ac:dyDescent="0.25">
      <c r="B10" s="315" t="s">
        <v>103</v>
      </c>
      <c r="C10" s="316"/>
      <c r="D10" s="314">
        <v>0</v>
      </c>
      <c r="F10" s="404" t="s">
        <v>329</v>
      </c>
      <c r="G10" s="391" t="s">
        <v>318</v>
      </c>
      <c r="H10" s="392" t="s">
        <v>326</v>
      </c>
      <c r="I10" s="393"/>
      <c r="J10" s="327" t="s">
        <v>339</v>
      </c>
      <c r="K10" s="328"/>
    </row>
    <row r="11" spans="2:27" ht="15.75" thickBot="1" x14ac:dyDescent="0.3">
      <c r="B11" s="315" t="s">
        <v>105</v>
      </c>
      <c r="C11" s="316"/>
      <c r="D11" s="314">
        <v>0</v>
      </c>
      <c r="F11" s="405"/>
      <c r="G11" s="365">
        <v>1.1823810481360224</v>
      </c>
      <c r="H11" s="369">
        <v>1.0422197898316912</v>
      </c>
      <c r="I11" s="375"/>
      <c r="J11" s="384"/>
      <c r="K11" s="385"/>
    </row>
    <row r="12" spans="2:27" x14ac:dyDescent="0.25">
      <c r="B12" s="315" t="s">
        <v>298</v>
      </c>
      <c r="C12" s="316"/>
      <c r="D12" s="314">
        <v>0</v>
      </c>
      <c r="F12" s="351" t="s">
        <v>316</v>
      </c>
      <c r="G12" s="324">
        <v>0.27365764053639985</v>
      </c>
      <c r="H12" s="330" t="s">
        <v>330</v>
      </c>
      <c r="I12" s="376"/>
      <c r="J12" s="382" t="s">
        <v>345</v>
      </c>
      <c r="K12" s="383"/>
    </row>
    <row r="13" spans="2:27" ht="15.75" thickBot="1" x14ac:dyDescent="0.3">
      <c r="B13" s="315" t="s">
        <v>107</v>
      </c>
      <c r="C13" s="316"/>
      <c r="D13" s="314">
        <v>0</v>
      </c>
      <c r="F13" s="405"/>
      <c r="G13" s="363"/>
      <c r="H13" s="374">
        <v>-1.2054376078141582E-2</v>
      </c>
      <c r="I13" s="377"/>
      <c r="J13" s="362"/>
      <c r="K13" s="390"/>
    </row>
    <row r="14" spans="2:27" x14ac:dyDescent="0.25">
      <c r="B14" s="315" t="s">
        <v>108</v>
      </c>
      <c r="C14" s="316"/>
      <c r="D14" s="314">
        <v>0</v>
      </c>
      <c r="F14" s="404" t="s">
        <v>317</v>
      </c>
      <c r="G14" s="364">
        <v>1478436.2448431537</v>
      </c>
      <c r="H14" s="394" t="s">
        <v>332</v>
      </c>
      <c r="I14" s="395"/>
      <c r="J14" s="362"/>
      <c r="K14" s="390"/>
    </row>
    <row r="15" spans="2:27" ht="15.75" thickBot="1" x14ac:dyDescent="0.3">
      <c r="B15" s="315" t="s">
        <v>109</v>
      </c>
      <c r="C15" s="316"/>
      <c r="D15" s="314">
        <v>0</v>
      </c>
      <c r="F15" s="406"/>
      <c r="G15" s="367"/>
      <c r="H15" s="370">
        <v>0.11633153943639898</v>
      </c>
      <c r="I15" s="378"/>
      <c r="J15" s="380"/>
      <c r="K15" s="381"/>
    </row>
    <row r="16" spans="2:27" x14ac:dyDescent="0.25">
      <c r="B16" s="315" t="s">
        <v>110</v>
      </c>
      <c r="C16" s="316"/>
      <c r="D16" s="314">
        <v>0</v>
      </c>
      <c r="F16" s="351" t="s">
        <v>331</v>
      </c>
      <c r="G16" s="324">
        <v>1.9944647920426401E-2</v>
      </c>
      <c r="H16" s="396" t="s">
        <v>346</v>
      </c>
      <c r="I16" s="397"/>
      <c r="J16" s="384" t="s">
        <v>340</v>
      </c>
      <c r="K16" s="385"/>
    </row>
    <row r="17" spans="2:11" ht="15.75" thickBot="1" x14ac:dyDescent="0.3">
      <c r="B17" s="315" t="s">
        <v>111</v>
      </c>
      <c r="C17" s="316"/>
      <c r="D17" s="314">
        <v>0</v>
      </c>
      <c r="F17" s="405"/>
      <c r="G17" s="363"/>
      <c r="H17" s="369">
        <v>1.0413523028460654</v>
      </c>
      <c r="I17" s="375"/>
      <c r="J17" s="386"/>
      <c r="K17" s="387"/>
    </row>
    <row r="18" spans="2:11" x14ac:dyDescent="0.25">
      <c r="B18" s="315" t="s">
        <v>112</v>
      </c>
      <c r="C18" s="316"/>
      <c r="D18" s="314">
        <v>0</v>
      </c>
      <c r="F18" s="407" t="s">
        <v>334</v>
      </c>
      <c r="G18" s="364">
        <v>6.2157630613255677</v>
      </c>
      <c r="H18" s="396" t="s">
        <v>347</v>
      </c>
      <c r="I18" s="398"/>
      <c r="J18" s="379"/>
      <c r="K18" s="379"/>
    </row>
    <row r="19" spans="2:11" ht="15.75" thickBot="1" x14ac:dyDescent="0.3">
      <c r="B19" s="315" t="s">
        <v>113</v>
      </c>
      <c r="C19" s="316"/>
      <c r="D19" s="314">
        <v>0</v>
      </c>
      <c r="F19" s="408"/>
      <c r="G19" s="367"/>
      <c r="H19" s="372">
        <v>1.0599840157158407</v>
      </c>
      <c r="I19" s="373"/>
      <c r="J19" s="379"/>
      <c r="K19" s="379"/>
    </row>
    <row r="20" spans="2:11" x14ac:dyDescent="0.25">
      <c r="B20" s="315" t="s">
        <v>301</v>
      </c>
      <c r="C20" s="316"/>
      <c r="D20" s="314">
        <v>0</v>
      </c>
      <c r="F20" s="409" t="s">
        <v>333</v>
      </c>
      <c r="G20" s="324">
        <v>319.19877982884128</v>
      </c>
      <c r="H20" s="371" t="s">
        <v>335</v>
      </c>
      <c r="I20" s="368"/>
      <c r="J20" s="379"/>
      <c r="K20" s="379"/>
    </row>
    <row r="21" spans="2:11" ht="15.75" thickBot="1" x14ac:dyDescent="0.3">
      <c r="F21" s="410"/>
      <c r="G21" s="363"/>
      <c r="H21" s="369">
        <v>4.4492687592690455E-2</v>
      </c>
      <c r="I21" s="366"/>
      <c r="J21" s="379"/>
      <c r="K21" s="379"/>
    </row>
    <row r="22" spans="2:11" x14ac:dyDescent="0.25">
      <c r="J22" s="379"/>
      <c r="K22" s="379"/>
    </row>
  </sheetData>
  <mergeCells count="52">
    <mergeCell ref="J9:K9"/>
    <mergeCell ref="J10:K11"/>
    <mergeCell ref="J16:K17"/>
    <mergeCell ref="J12:K15"/>
    <mergeCell ref="H18:I18"/>
    <mergeCell ref="H19:I19"/>
    <mergeCell ref="F20:F21"/>
    <mergeCell ref="G20:G21"/>
    <mergeCell ref="H20:I20"/>
    <mergeCell ref="H21:I21"/>
    <mergeCell ref="H12:I12"/>
    <mergeCell ref="H13:I13"/>
    <mergeCell ref="H14:I14"/>
    <mergeCell ref="H15:I15"/>
    <mergeCell ref="H16:I16"/>
    <mergeCell ref="H17:I17"/>
    <mergeCell ref="F16:F17"/>
    <mergeCell ref="F18:F19"/>
    <mergeCell ref="G12:G13"/>
    <mergeCell ref="G14:G15"/>
    <mergeCell ref="G16:G17"/>
    <mergeCell ref="G18:G19"/>
    <mergeCell ref="H4:I4"/>
    <mergeCell ref="F10:F11"/>
    <mergeCell ref="F12:F13"/>
    <mergeCell ref="F3:S3"/>
    <mergeCell ref="F14:F15"/>
    <mergeCell ref="H10:I10"/>
    <mergeCell ref="H11:I11"/>
    <mergeCell ref="B3:C3"/>
    <mergeCell ref="B20:C20"/>
    <mergeCell ref="F4:G4"/>
    <mergeCell ref="L4:O4"/>
    <mergeCell ref="P4:S4"/>
    <mergeCell ref="J4:K4"/>
    <mergeCell ref="B17:C17"/>
    <mergeCell ref="B16:C16"/>
    <mergeCell ref="B15:C15"/>
    <mergeCell ref="B14:C14"/>
    <mergeCell ref="B13:C13"/>
    <mergeCell ref="B12:C12"/>
    <mergeCell ref="B4:C4"/>
    <mergeCell ref="B5:C5"/>
    <mergeCell ref="B19:C19"/>
    <mergeCell ref="B18:C18"/>
    <mergeCell ref="B11:C11"/>
    <mergeCell ref="B10:C10"/>
    <mergeCell ref="B9:C9"/>
    <mergeCell ref="F9:I9"/>
    <mergeCell ref="B8:C8"/>
    <mergeCell ref="B7:C7"/>
    <mergeCell ref="B6:C6"/>
  </mergeCells>
  <conditionalFormatting sqref="H11:I11">
    <cfRule type="cellIs" dxfId="6" priority="12" operator="between">
      <formula>0.95</formula>
      <formula>1.05</formula>
    </cfRule>
    <cfRule type="cellIs" dxfId="5" priority="11" operator="between">
      <formula>0.95</formula>
      <formula>1.05</formula>
    </cfRule>
    <cfRule type="cellIs" dxfId="4" priority="10" operator="between">
      <formula>-100</formula>
      <formula>0.95</formula>
    </cfRule>
    <cfRule type="cellIs" dxfId="3" priority="9" operator="between">
      <formula>1.05</formula>
      <formula>1000</formula>
    </cfRule>
  </conditionalFormatting>
  <conditionalFormatting sqref="H17:I17">
    <cfRule type="cellIs" dxfId="2" priority="1" operator="between">
      <formula>1.04</formula>
      <formula>1000</formula>
    </cfRule>
    <cfRule type="cellIs" dxfId="1" priority="2" operator="between">
      <formula>-100</formula>
      <formula>0.96</formula>
    </cfRule>
    <cfRule type="cellIs" dxfId="0" priority="3" operator="between">
      <formula>0.96</formula>
      <formula>1.04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"/>
  <sheetViews>
    <sheetView workbookViewId="0">
      <selection activeCell="G33" sqref="G3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L36" sqref="L36"/>
    </sheetView>
  </sheetViews>
  <sheetFormatPr defaultRowHeight="15" x14ac:dyDescent="0.25"/>
  <sheetData>
    <row r="1" spans="1:9" x14ac:dyDescent="0.25">
      <c r="A1" s="388" t="s">
        <v>341</v>
      </c>
      <c r="B1" s="388"/>
      <c r="C1" s="388"/>
      <c r="D1" s="388"/>
      <c r="E1" s="389"/>
      <c r="F1" s="389"/>
      <c r="G1" s="388" t="s">
        <v>342</v>
      </c>
      <c r="H1" s="388"/>
      <c r="I1" s="388"/>
    </row>
    <row r="2" spans="1:9" x14ac:dyDescent="0.25">
      <c r="A2" s="389"/>
      <c r="B2" s="389"/>
      <c r="C2" s="389" t="s">
        <v>343</v>
      </c>
      <c r="D2" s="389" t="s">
        <v>344</v>
      </c>
      <c r="E2" s="389"/>
      <c r="F2" s="389"/>
      <c r="G2" s="389"/>
      <c r="H2" s="389" t="s">
        <v>343</v>
      </c>
      <c r="I2" s="389" t="s">
        <v>344</v>
      </c>
    </row>
    <row r="3" spans="1:9" x14ac:dyDescent="0.25">
      <c r="A3" s="389">
        <v>1</v>
      </c>
      <c r="B3" s="389"/>
      <c r="C3" s="389"/>
      <c r="D3" s="389"/>
      <c r="E3" s="389"/>
      <c r="F3" s="389"/>
      <c r="G3" s="389">
        <v>0</v>
      </c>
      <c r="H3" s="389">
        <f>-G3</f>
        <v>0</v>
      </c>
      <c r="I3" s="389">
        <f>-0.25*G3+0.286</f>
        <v>0.28599999999999998</v>
      </c>
    </row>
    <row r="4" spans="1:9" x14ac:dyDescent="0.25">
      <c r="A4" s="389">
        <v>2</v>
      </c>
      <c r="B4" s="389"/>
      <c r="C4" s="389"/>
      <c r="D4" s="389"/>
      <c r="E4" s="389"/>
      <c r="F4" s="389"/>
      <c r="G4" s="389">
        <v>0.1</v>
      </c>
      <c r="H4" s="389">
        <f>-G4</f>
        <v>-0.1</v>
      </c>
      <c r="I4" s="389">
        <f>-0.25*G4+0.286</f>
        <v>0.26099999999999995</v>
      </c>
    </row>
    <row r="5" spans="1:9" x14ac:dyDescent="0.25">
      <c r="A5" s="389">
        <v>3</v>
      </c>
      <c r="B5" s="389"/>
      <c r="C5" s="389"/>
      <c r="D5" s="389"/>
      <c r="E5" s="389"/>
      <c r="F5" s="389"/>
      <c r="G5" s="389">
        <v>0.2</v>
      </c>
      <c r="H5" s="389">
        <f>-G5</f>
        <v>-0.2</v>
      </c>
      <c r="I5" s="389">
        <f t="shared" ref="I5:I14" si="0">-0.25*G5+0.286</f>
        <v>0.23599999999999999</v>
      </c>
    </row>
    <row r="6" spans="1:9" x14ac:dyDescent="0.25">
      <c r="A6" s="389">
        <v>4</v>
      </c>
      <c r="B6" s="389"/>
      <c r="C6" s="389"/>
      <c r="D6" s="389"/>
      <c r="E6" s="389"/>
      <c r="F6" s="389"/>
      <c r="G6" s="389">
        <v>0.214</v>
      </c>
      <c r="H6" s="389">
        <f>-G6</f>
        <v>-0.214</v>
      </c>
      <c r="I6" s="389">
        <f t="shared" si="0"/>
        <v>0.23249999999999998</v>
      </c>
    </row>
    <row r="7" spans="1:9" x14ac:dyDescent="0.25">
      <c r="A7" s="389">
        <v>5</v>
      </c>
      <c r="B7" s="389"/>
      <c r="C7" s="389"/>
      <c r="D7" s="389"/>
      <c r="E7" s="389"/>
      <c r="F7" s="389"/>
      <c r="G7" s="389">
        <v>0.215</v>
      </c>
      <c r="H7" s="389">
        <f>0.266*G7-0.271</f>
        <v>-0.21381</v>
      </c>
      <c r="I7" s="389">
        <f t="shared" si="0"/>
        <v>0.23224999999999998</v>
      </c>
    </row>
    <row r="8" spans="1:9" x14ac:dyDescent="0.25">
      <c r="A8" s="389">
        <v>6</v>
      </c>
      <c r="B8" s="389"/>
      <c r="C8" s="389"/>
      <c r="D8" s="389"/>
      <c r="E8" s="389"/>
      <c r="F8" s="389"/>
      <c r="G8" s="389">
        <v>0.3</v>
      </c>
      <c r="H8" s="389">
        <f t="shared" ref="H8:H14" si="1">0.266*G8-0.271</f>
        <v>-0.19120000000000004</v>
      </c>
      <c r="I8" s="389">
        <f t="shared" si="0"/>
        <v>0.21099999999999997</v>
      </c>
    </row>
    <row r="9" spans="1:9" x14ac:dyDescent="0.25">
      <c r="A9" s="389">
        <v>7</v>
      </c>
      <c r="B9" s="389"/>
      <c r="C9" s="389"/>
      <c r="D9" s="389"/>
      <c r="E9" s="389"/>
      <c r="F9" s="389"/>
      <c r="G9" s="389">
        <v>0.4</v>
      </c>
      <c r="H9" s="389">
        <f t="shared" si="1"/>
        <v>-0.16460000000000002</v>
      </c>
      <c r="I9" s="389">
        <f t="shared" si="0"/>
        <v>0.18599999999999997</v>
      </c>
    </row>
    <row r="10" spans="1:9" x14ac:dyDescent="0.25">
      <c r="A10" s="389">
        <v>8</v>
      </c>
      <c r="B10" s="389"/>
      <c r="C10" s="389"/>
      <c r="D10" s="389"/>
      <c r="E10" s="389"/>
      <c r="F10" s="389"/>
      <c r="G10" s="389">
        <v>0.5</v>
      </c>
      <c r="H10" s="389">
        <f t="shared" si="1"/>
        <v>-0.13800000000000001</v>
      </c>
      <c r="I10" s="389">
        <f t="shared" si="0"/>
        <v>0.16099999999999998</v>
      </c>
    </row>
    <row r="11" spans="1:9" x14ac:dyDescent="0.25">
      <c r="A11" s="389">
        <v>9</v>
      </c>
      <c r="B11" s="389">
        <f>$A$11*10^4</f>
        <v>90000</v>
      </c>
      <c r="C11" s="389">
        <f t="shared" ref="C11:C21" si="2" xml:space="preserve"> 0.01 ^ ((B11 / 10 ^ 7) ^ 0.3)</f>
        <v>0.32602702390909377</v>
      </c>
      <c r="D11" s="389">
        <f>100 ^ (( B11/ 10 ^ 7) ^ 0.3)</f>
        <v>3.0672304032037254</v>
      </c>
      <c r="E11" s="389"/>
      <c r="F11" s="389"/>
      <c r="G11" s="389">
        <v>0.6</v>
      </c>
      <c r="H11" s="389">
        <f t="shared" si="1"/>
        <v>-0.11140000000000003</v>
      </c>
      <c r="I11" s="389">
        <f t="shared" si="0"/>
        <v>0.13599999999999998</v>
      </c>
    </row>
    <row r="12" spans="1:9" x14ac:dyDescent="0.25">
      <c r="A12" s="389"/>
      <c r="B12" s="389">
        <f>$A$3*10^5</f>
        <v>100000</v>
      </c>
      <c r="C12" s="389">
        <f t="shared" si="2"/>
        <v>0.31450149461575455</v>
      </c>
      <c r="D12" s="389">
        <f t="shared" ref="D12:D29" si="3">100 ^ (( B12/ 10 ^ 7) ^ 0.3)</f>
        <v>3.179635127717789</v>
      </c>
      <c r="E12" s="389"/>
      <c r="F12" s="389"/>
      <c r="G12" s="389">
        <v>0.7</v>
      </c>
      <c r="H12" s="389">
        <f t="shared" si="1"/>
        <v>-8.4800000000000014E-2</v>
      </c>
      <c r="I12" s="389">
        <f t="shared" si="0"/>
        <v>0.11099999999999999</v>
      </c>
    </row>
    <row r="13" spans="1:9" x14ac:dyDescent="0.25">
      <c r="A13" s="389"/>
      <c r="B13" s="389">
        <f>$A$4*10^5</f>
        <v>200000</v>
      </c>
      <c r="C13" s="389">
        <f t="shared" si="2"/>
        <v>0.24071381203141462</v>
      </c>
      <c r="D13" s="389">
        <f t="shared" si="3"/>
        <v>4.1543108455674913</v>
      </c>
      <c r="E13" s="389"/>
      <c r="F13" s="389"/>
      <c r="G13" s="389">
        <v>0.8</v>
      </c>
      <c r="H13" s="389">
        <f t="shared" si="1"/>
        <v>-5.8200000000000002E-2</v>
      </c>
      <c r="I13" s="389">
        <f t="shared" si="0"/>
        <v>8.5999999999999965E-2</v>
      </c>
    </row>
    <row r="14" spans="1:9" x14ac:dyDescent="0.25">
      <c r="A14" s="389"/>
      <c r="B14" s="389">
        <f>$A$5*10^5</f>
        <v>300000</v>
      </c>
      <c r="C14" s="389">
        <f t="shared" si="2"/>
        <v>0.20021659060962196</v>
      </c>
      <c r="D14" s="389">
        <f t="shared" si="3"/>
        <v>4.9945910923524757</v>
      </c>
      <c r="E14" s="389"/>
      <c r="F14" s="389"/>
      <c r="G14" s="389">
        <v>0.86</v>
      </c>
      <c r="H14" s="389">
        <f t="shared" si="1"/>
        <v>-4.224E-2</v>
      </c>
      <c r="I14" s="389">
        <f t="shared" si="0"/>
        <v>7.099999999999998E-2</v>
      </c>
    </row>
    <row r="15" spans="1:9" x14ac:dyDescent="0.25">
      <c r="A15" s="389"/>
      <c r="B15" s="389">
        <f>$A$6*10^5</f>
        <v>400000</v>
      </c>
      <c r="C15" s="389">
        <f t="shared" si="2"/>
        <v>0.1731962260566193</v>
      </c>
      <c r="D15" s="389">
        <f t="shared" si="3"/>
        <v>5.7737978636618337</v>
      </c>
      <c r="E15" s="389"/>
      <c r="F15" s="389"/>
      <c r="G15" s="389">
        <v>0.9</v>
      </c>
      <c r="H15" s="389">
        <v>-4.2000000000000003E-2</v>
      </c>
      <c r="I15" s="389">
        <v>7.0000000000000007E-2</v>
      </c>
    </row>
    <row r="16" spans="1:9" x14ac:dyDescent="0.25">
      <c r="A16" s="389"/>
      <c r="B16" s="389">
        <f>$A$7*10^5</f>
        <v>500000</v>
      </c>
      <c r="C16" s="389">
        <f t="shared" si="2"/>
        <v>0.15339773141749091</v>
      </c>
      <c r="D16" s="389">
        <f t="shared" si="3"/>
        <v>6.5190012313700816</v>
      </c>
      <c r="E16" s="389"/>
      <c r="F16" s="389"/>
      <c r="G16" s="389">
        <v>1</v>
      </c>
      <c r="H16" s="389">
        <v>-4.2000000000000003E-2</v>
      </c>
      <c r="I16" s="389">
        <v>7.0000000000000007E-2</v>
      </c>
    </row>
    <row r="17" spans="1:9" x14ac:dyDescent="0.25">
      <c r="A17" s="389"/>
      <c r="B17" s="389">
        <f>$A$8*10^5</f>
        <v>600000</v>
      </c>
      <c r="C17" s="389">
        <f t="shared" si="2"/>
        <v>0.1380529537863758</v>
      </c>
      <c r="D17" s="389">
        <f t="shared" si="3"/>
        <v>7.2435972760670371</v>
      </c>
      <c r="E17" s="389"/>
      <c r="F17" s="389"/>
      <c r="G17" s="389">
        <v>1.1000000000000001</v>
      </c>
      <c r="H17" s="389">
        <v>-4.2000000000000003E-2</v>
      </c>
      <c r="I17" s="389">
        <v>7.0000000000000007E-2</v>
      </c>
    </row>
    <row r="18" spans="1:9" x14ac:dyDescent="0.25">
      <c r="A18" s="389"/>
      <c r="B18" s="389">
        <f>$A$9*10^5</f>
        <v>700000</v>
      </c>
      <c r="C18" s="389">
        <f t="shared" si="2"/>
        <v>0.12570224778156519</v>
      </c>
      <c r="D18" s="389">
        <f t="shared" si="3"/>
        <v>7.955307225195499</v>
      </c>
      <c r="E18" s="389"/>
      <c r="F18" s="389"/>
      <c r="G18" s="389">
        <v>1.2</v>
      </c>
      <c r="H18" s="389">
        <v>-4.2000000000000003E-2</v>
      </c>
      <c r="I18" s="389">
        <v>7.0000000000000007E-2</v>
      </c>
    </row>
    <row r="19" spans="1:9" x14ac:dyDescent="0.25">
      <c r="A19" s="389"/>
      <c r="B19" s="389">
        <f>$A$10*10^5</f>
        <v>800000</v>
      </c>
      <c r="C19" s="389">
        <f t="shared" si="2"/>
        <v>0.11548639783308461</v>
      </c>
      <c r="D19" s="389">
        <f t="shared" si="3"/>
        <v>8.6590284116864176</v>
      </c>
      <c r="E19" s="389"/>
      <c r="F19" s="389"/>
      <c r="G19" s="389">
        <v>1.3</v>
      </c>
      <c r="H19" s="389">
        <v>-4.2000000000000003E-2</v>
      </c>
      <c r="I19" s="389">
        <v>7.0000000000000007E-2</v>
      </c>
    </row>
    <row r="20" spans="1:9" x14ac:dyDescent="0.25">
      <c r="A20" s="389"/>
      <c r="B20" s="389">
        <f>$A$11*10^5</f>
        <v>900000</v>
      </c>
      <c r="C20" s="389">
        <f t="shared" si="2"/>
        <v>0.10685952769812936</v>
      </c>
      <c r="D20" s="389">
        <f t="shared" si="3"/>
        <v>9.3580799161393458</v>
      </c>
      <c r="E20" s="389"/>
      <c r="F20" s="389"/>
      <c r="G20" s="389">
        <v>1.4</v>
      </c>
      <c r="H20" s="389">
        <v>-4.2000000000000003E-2</v>
      </c>
      <c r="I20" s="389">
        <v>7.0000000000000007E-2</v>
      </c>
    </row>
    <row r="21" spans="1:9" x14ac:dyDescent="0.25">
      <c r="A21" s="389"/>
      <c r="B21" s="389">
        <f>$A$3*10^6</f>
        <v>1000000</v>
      </c>
      <c r="C21" s="389">
        <f t="shared" si="2"/>
        <v>9.945475061958052E-2</v>
      </c>
      <c r="D21" s="389">
        <f t="shared" si="3"/>
        <v>10.054823864825234</v>
      </c>
      <c r="E21" s="389"/>
      <c r="F21" s="389"/>
      <c r="G21" s="389">
        <v>1.5</v>
      </c>
      <c r="H21" s="389">
        <v>-4.2000000000000003E-2</v>
      </c>
      <c r="I21" s="389">
        <v>7.0000000000000007E-2</v>
      </c>
    </row>
    <row r="22" spans="1:9" x14ac:dyDescent="0.25">
      <c r="A22" s="389"/>
      <c r="B22" s="389">
        <f>$A$4*10^6</f>
        <v>2000000</v>
      </c>
      <c r="C22" s="389">
        <v>0.1</v>
      </c>
      <c r="D22" s="389">
        <f t="shared" si="3"/>
        <v>17.142246090031101</v>
      </c>
      <c r="E22" s="389"/>
      <c r="F22" s="389"/>
      <c r="G22" s="389">
        <v>1.6</v>
      </c>
      <c r="H22" s="389">
        <v>-4.2000000000000003E-2</v>
      </c>
      <c r="I22" s="389">
        <v>7.0000000000000007E-2</v>
      </c>
    </row>
    <row r="23" spans="1:9" x14ac:dyDescent="0.25">
      <c r="A23" s="389"/>
      <c r="B23" s="389">
        <f>$A$5*10^6</f>
        <v>3000000</v>
      </c>
      <c r="C23" s="389">
        <v>0.1</v>
      </c>
      <c r="D23" s="389">
        <f t="shared" si="3"/>
        <v>24.756577436576972</v>
      </c>
      <c r="E23" s="389"/>
      <c r="F23" s="389"/>
      <c r="G23" s="389"/>
      <c r="H23" s="389"/>
      <c r="I23" s="389"/>
    </row>
    <row r="24" spans="1:9" x14ac:dyDescent="0.25">
      <c r="A24" s="389"/>
      <c r="B24" s="389">
        <f>$A$6*10^6</f>
        <v>4000000</v>
      </c>
      <c r="C24" s="389">
        <v>0.1</v>
      </c>
      <c r="D24" s="389">
        <f t="shared" si="3"/>
        <v>33.06096957055027</v>
      </c>
      <c r="E24" s="389"/>
      <c r="F24" s="389"/>
      <c r="G24" s="389"/>
      <c r="H24" s="389"/>
      <c r="I24" s="389"/>
    </row>
    <row r="25" spans="1:9" x14ac:dyDescent="0.25">
      <c r="A25" s="389"/>
      <c r="B25" s="389">
        <f>$A$7*10^6</f>
        <v>5000000</v>
      </c>
      <c r="C25" s="389">
        <v>0.1</v>
      </c>
      <c r="D25" s="389">
        <f t="shared" si="3"/>
        <v>42.121593511090794</v>
      </c>
      <c r="E25" s="389"/>
      <c r="F25" s="389"/>
      <c r="G25" s="389"/>
      <c r="H25" s="389"/>
      <c r="I25" s="389"/>
    </row>
    <row r="26" spans="1:9" x14ac:dyDescent="0.25">
      <c r="A26" s="389"/>
      <c r="B26" s="389">
        <f>$A$8*10^6</f>
        <v>6000000</v>
      </c>
      <c r="C26" s="389">
        <v>0.1</v>
      </c>
      <c r="D26" s="389">
        <f t="shared" si="3"/>
        <v>51.979775671342622</v>
      </c>
      <c r="E26" s="389"/>
      <c r="F26" s="389"/>
      <c r="G26" s="389"/>
      <c r="H26" s="389"/>
      <c r="I26" s="389"/>
    </row>
    <row r="27" spans="1:9" x14ac:dyDescent="0.25">
      <c r="A27" s="389"/>
      <c r="B27" s="389">
        <f>$A$9*10^6</f>
        <v>7000000</v>
      </c>
      <c r="C27" s="389">
        <v>0.1</v>
      </c>
      <c r="D27" s="389">
        <f t="shared" si="3"/>
        <v>62.668151344306395</v>
      </c>
      <c r="E27" s="389"/>
      <c r="F27" s="389"/>
      <c r="G27" s="389"/>
      <c r="H27" s="389"/>
      <c r="I27" s="389"/>
    </row>
    <row r="28" spans="1:9" x14ac:dyDescent="0.25">
      <c r="A28" s="389"/>
      <c r="B28" s="389">
        <f>$A$10*10^6</f>
        <v>8000000</v>
      </c>
      <c r="C28" s="389">
        <v>0.1</v>
      </c>
      <c r="D28" s="389">
        <f t="shared" si="3"/>
        <v>74.215889273774081</v>
      </c>
      <c r="E28" s="389"/>
      <c r="F28" s="389"/>
      <c r="G28" s="389"/>
      <c r="H28" s="389"/>
      <c r="I28" s="389"/>
    </row>
    <row r="29" spans="1:9" x14ac:dyDescent="0.25">
      <c r="A29" s="389"/>
      <c r="B29" s="389">
        <f>$A$11*10^6</f>
        <v>9000000</v>
      </c>
      <c r="C29" s="389">
        <v>0.1</v>
      </c>
      <c r="D29" s="389">
        <f t="shared" si="3"/>
        <v>86.650749265830541</v>
      </c>
      <c r="E29" s="389"/>
      <c r="F29" s="389"/>
      <c r="G29" s="389"/>
      <c r="H29" s="389"/>
      <c r="I29" s="389"/>
    </row>
    <row r="30" spans="1:9" x14ac:dyDescent="0.25">
      <c r="A30" s="389"/>
      <c r="B30" s="389">
        <f>$A$3*10^7</f>
        <v>10000000</v>
      </c>
      <c r="C30" s="389">
        <v>0.1</v>
      </c>
      <c r="D30" s="389">
        <v>100</v>
      </c>
      <c r="E30" s="389"/>
      <c r="F30" s="389"/>
      <c r="G30" s="389"/>
      <c r="H30" s="389"/>
      <c r="I30" s="389"/>
    </row>
    <row r="31" spans="1:9" x14ac:dyDescent="0.25">
      <c r="A31" s="389"/>
      <c r="B31" s="389">
        <f>$A$4*10^7</f>
        <v>20000000</v>
      </c>
      <c r="C31" s="389">
        <v>0.1</v>
      </c>
      <c r="D31" s="389">
        <v>100</v>
      </c>
      <c r="E31" s="389"/>
      <c r="F31" s="389"/>
      <c r="G31" s="389"/>
      <c r="H31" s="389"/>
      <c r="I31" s="389"/>
    </row>
    <row r="32" spans="1:9" x14ac:dyDescent="0.25">
      <c r="A32" s="389"/>
      <c r="B32" s="389">
        <f>$A$5*10^7</f>
        <v>30000000</v>
      </c>
      <c r="C32" s="389">
        <v>0.1</v>
      </c>
      <c r="D32" s="389">
        <v>100</v>
      </c>
      <c r="E32" s="389"/>
      <c r="F32" s="389"/>
      <c r="G32" s="389"/>
      <c r="H32" s="389"/>
      <c r="I32" s="389"/>
    </row>
    <row r="33" spans="1:9" x14ac:dyDescent="0.25">
      <c r="A33" s="389"/>
      <c r="B33" s="389">
        <f>$A$6*10^7</f>
        <v>40000000</v>
      </c>
      <c r="C33" s="389">
        <v>0.1</v>
      </c>
      <c r="D33" s="389">
        <v>100</v>
      </c>
      <c r="E33" s="389"/>
      <c r="F33" s="389"/>
      <c r="G33" s="389"/>
      <c r="H33" s="389"/>
      <c r="I33" s="389"/>
    </row>
    <row r="34" spans="1:9" x14ac:dyDescent="0.25">
      <c r="A34" s="389"/>
      <c r="B34" s="389">
        <f>$A$7*10^7</f>
        <v>50000000</v>
      </c>
      <c r="C34" s="389">
        <v>0.1</v>
      </c>
      <c r="D34" s="389">
        <v>100</v>
      </c>
      <c r="E34" s="389"/>
      <c r="F34" s="389"/>
      <c r="G34" s="389"/>
      <c r="H34" s="389"/>
      <c r="I34" s="389"/>
    </row>
    <row r="35" spans="1:9" x14ac:dyDescent="0.25">
      <c r="A35" s="389"/>
      <c r="B35" s="389">
        <f>$A$8*10^7</f>
        <v>60000000</v>
      </c>
      <c r="C35" s="389">
        <v>0.1</v>
      </c>
      <c r="D35" s="389">
        <v>100</v>
      </c>
      <c r="E35" s="389"/>
      <c r="F35" s="389"/>
      <c r="G35" s="389"/>
      <c r="H35" s="389"/>
      <c r="I35" s="389"/>
    </row>
    <row r="36" spans="1:9" x14ac:dyDescent="0.25">
      <c r="A36" s="389"/>
      <c r="B36" s="389">
        <f>$A$9*10^7</f>
        <v>70000000</v>
      </c>
      <c r="C36" s="389">
        <v>0.1</v>
      </c>
      <c r="D36" s="389">
        <v>100</v>
      </c>
      <c r="E36" s="389"/>
      <c r="F36" s="389"/>
      <c r="G36" s="389"/>
      <c r="H36" s="389"/>
      <c r="I36" s="389"/>
    </row>
    <row r="37" spans="1:9" x14ac:dyDescent="0.25">
      <c r="A37" s="389"/>
      <c r="B37" s="389">
        <f>$A$10*10^7</f>
        <v>80000000</v>
      </c>
      <c r="C37" s="389">
        <v>0.1</v>
      </c>
      <c r="D37" s="389">
        <v>100</v>
      </c>
      <c r="E37" s="389"/>
      <c r="F37" s="389"/>
      <c r="G37" s="389"/>
      <c r="H37" s="389"/>
      <c r="I37" s="389"/>
    </row>
    <row r="38" spans="1:9" x14ac:dyDescent="0.25">
      <c r="A38" s="389"/>
      <c r="B38" s="389">
        <f>$A$11*10^7</f>
        <v>90000000</v>
      </c>
      <c r="C38" s="389">
        <v>0.1</v>
      </c>
      <c r="D38" s="389">
        <v>100</v>
      </c>
      <c r="E38" s="389"/>
      <c r="F38" s="389"/>
      <c r="G38" s="389"/>
      <c r="H38" s="389"/>
      <c r="I38" s="389"/>
    </row>
    <row r="39" spans="1:9" x14ac:dyDescent="0.25">
      <c r="A39" s="389"/>
      <c r="B39" s="389">
        <f>$A$3*10^8</f>
        <v>100000000</v>
      </c>
      <c r="C39" s="389">
        <v>0.1</v>
      </c>
      <c r="D39" s="389">
        <v>100</v>
      </c>
      <c r="E39" s="389"/>
      <c r="F39" s="389"/>
      <c r="G39" s="389"/>
      <c r="H39" s="389"/>
      <c r="I39" s="389"/>
    </row>
    <row r="40" spans="1:9" x14ac:dyDescent="0.25">
      <c r="A40" s="389"/>
      <c r="B40" s="389">
        <f>$A$4*10^8</f>
        <v>200000000</v>
      </c>
      <c r="C40" s="389">
        <v>0.1</v>
      </c>
      <c r="D40" s="389">
        <v>100</v>
      </c>
      <c r="E40" s="389"/>
      <c r="F40" s="389"/>
      <c r="G40" s="389"/>
      <c r="H40" s="389"/>
      <c r="I40" s="389"/>
    </row>
    <row r="41" spans="1:9" x14ac:dyDescent="0.25">
      <c r="A41" s="389"/>
      <c r="B41" s="389">
        <f>$A$5*10^8</f>
        <v>300000000</v>
      </c>
      <c r="C41" s="389">
        <v>0.1</v>
      </c>
      <c r="D41" s="389">
        <v>100</v>
      </c>
      <c r="E41" s="389"/>
      <c r="F41" s="389"/>
      <c r="G41" s="389"/>
      <c r="H41" s="389"/>
      <c r="I41" s="389"/>
    </row>
    <row r="42" spans="1:9" x14ac:dyDescent="0.25">
      <c r="A42" s="389"/>
      <c r="B42" s="389">
        <f>$A$6*10^8</f>
        <v>400000000</v>
      </c>
      <c r="C42" s="389">
        <v>0.1</v>
      </c>
      <c r="D42" s="389">
        <v>100</v>
      </c>
      <c r="E42" s="389"/>
      <c r="F42" s="389"/>
      <c r="G42" s="389"/>
      <c r="H42" s="389"/>
      <c r="I42" s="389"/>
    </row>
    <row r="43" spans="1:9" x14ac:dyDescent="0.25">
      <c r="A43" s="389"/>
      <c r="B43" s="389">
        <f>$A$7*10^8</f>
        <v>500000000</v>
      </c>
      <c r="C43" s="389">
        <v>0.1</v>
      </c>
      <c r="D43" s="389">
        <v>100</v>
      </c>
      <c r="E43" s="389"/>
      <c r="F43" s="389"/>
      <c r="G43" s="389"/>
      <c r="H43" s="389"/>
      <c r="I43" s="389"/>
    </row>
    <row r="44" spans="1:9" x14ac:dyDescent="0.25">
      <c r="A44" s="389"/>
      <c r="B44" s="389">
        <f>$A$8*10^8</f>
        <v>600000000</v>
      </c>
      <c r="C44" s="389">
        <v>0.1</v>
      </c>
      <c r="D44" s="389">
        <v>100</v>
      </c>
      <c r="E44" s="389"/>
      <c r="F44" s="389"/>
      <c r="G44" s="389"/>
      <c r="H44" s="389"/>
      <c r="I44" s="389"/>
    </row>
    <row r="45" spans="1:9" x14ac:dyDescent="0.25">
      <c r="A45" s="389"/>
      <c r="B45" s="389">
        <f>$A$9*10^8</f>
        <v>700000000</v>
      </c>
      <c r="C45" s="389">
        <v>0.1</v>
      </c>
      <c r="D45" s="389">
        <v>100</v>
      </c>
      <c r="E45" s="389"/>
      <c r="F45" s="389"/>
      <c r="G45" s="389"/>
      <c r="H45" s="389"/>
      <c r="I45" s="389"/>
    </row>
    <row r="46" spans="1:9" x14ac:dyDescent="0.25">
      <c r="A46" s="389"/>
      <c r="B46" s="389">
        <f>$A$10*10^8</f>
        <v>800000000</v>
      </c>
      <c r="C46" s="389">
        <v>0.1</v>
      </c>
      <c r="D46" s="389">
        <v>100</v>
      </c>
      <c r="E46" s="389"/>
      <c r="F46" s="389"/>
      <c r="G46" s="389"/>
      <c r="H46" s="389"/>
      <c r="I46" s="389"/>
    </row>
    <row r="47" spans="1:9" x14ac:dyDescent="0.25">
      <c r="A47" s="389"/>
      <c r="B47" s="389">
        <f>$A$11*10^8</f>
        <v>900000000</v>
      </c>
      <c r="C47" s="389">
        <v>0.1</v>
      </c>
      <c r="D47" s="389">
        <v>100</v>
      </c>
      <c r="E47" s="389"/>
      <c r="F47" s="389"/>
      <c r="G47" s="389"/>
      <c r="H47" s="389"/>
      <c r="I47" s="389"/>
    </row>
    <row r="48" spans="1:9" x14ac:dyDescent="0.25">
      <c r="A48" s="389"/>
      <c r="B48" s="389">
        <f>$A$3*10^9</f>
        <v>1000000000</v>
      </c>
      <c r="C48" s="389">
        <v>0.1</v>
      </c>
      <c r="D48" s="389">
        <v>100</v>
      </c>
      <c r="E48" s="389"/>
      <c r="F48" s="389"/>
      <c r="G48" s="389"/>
      <c r="H48" s="389"/>
      <c r="I48" s="389"/>
    </row>
    <row r="49" spans="1:9" x14ac:dyDescent="0.25">
      <c r="A49" s="389"/>
      <c r="B49" s="389">
        <f>$A$4*10^9</f>
        <v>2000000000</v>
      </c>
      <c r="C49" s="389">
        <v>0.1</v>
      </c>
      <c r="D49" s="389">
        <v>100</v>
      </c>
      <c r="E49" s="389"/>
      <c r="F49" s="389"/>
      <c r="G49" s="389"/>
      <c r="H49" s="389"/>
      <c r="I49" s="389"/>
    </row>
    <row r="50" spans="1:9" x14ac:dyDescent="0.25">
      <c r="A50" s="389"/>
      <c r="B50" s="389">
        <f>$A$5*10^9</f>
        <v>3000000000</v>
      </c>
      <c r="C50" s="389">
        <v>0.1</v>
      </c>
      <c r="D50" s="389">
        <v>100</v>
      </c>
      <c r="E50" s="389"/>
      <c r="F50" s="389"/>
      <c r="G50" s="389"/>
      <c r="H50" s="389"/>
      <c r="I50" s="389"/>
    </row>
    <row r="51" spans="1:9" x14ac:dyDescent="0.25">
      <c r="A51" s="389"/>
      <c r="B51" s="389">
        <f>$A$6*10^9</f>
        <v>4000000000</v>
      </c>
      <c r="C51" s="389">
        <v>0.1</v>
      </c>
      <c r="D51" s="389">
        <v>100</v>
      </c>
      <c r="E51" s="389"/>
      <c r="F51" s="389"/>
      <c r="G51" s="389"/>
      <c r="H51" s="389"/>
      <c r="I51" s="389"/>
    </row>
    <row r="52" spans="1:9" x14ac:dyDescent="0.25">
      <c r="A52" s="389"/>
      <c r="B52" s="389">
        <f>$A$7*10^9</f>
        <v>5000000000</v>
      </c>
      <c r="C52" s="389">
        <v>0.1</v>
      </c>
      <c r="D52" s="389">
        <v>100</v>
      </c>
      <c r="E52" s="389"/>
      <c r="F52" s="389"/>
      <c r="G52" s="389"/>
      <c r="H52" s="389"/>
      <c r="I52" s="389"/>
    </row>
    <row r="53" spans="1:9" x14ac:dyDescent="0.25">
      <c r="A53" s="389"/>
      <c r="B53" s="389">
        <f>$A$8*10^9</f>
        <v>6000000000</v>
      </c>
      <c r="C53" s="389">
        <v>0.1</v>
      </c>
      <c r="D53" s="389">
        <v>100</v>
      </c>
      <c r="E53" s="389"/>
      <c r="F53" s="389"/>
      <c r="G53" s="389"/>
      <c r="H53" s="389"/>
      <c r="I53" s="389"/>
    </row>
    <row r="54" spans="1:9" x14ac:dyDescent="0.25">
      <c r="A54" s="389"/>
      <c r="B54" s="389">
        <f>$A$9*10^9</f>
        <v>7000000000</v>
      </c>
      <c r="C54" s="389">
        <v>0.1</v>
      </c>
      <c r="D54" s="389">
        <v>100</v>
      </c>
      <c r="E54" s="389"/>
      <c r="F54" s="389"/>
      <c r="G54" s="389"/>
      <c r="H54" s="389"/>
      <c r="I54" s="389"/>
    </row>
    <row r="55" spans="1:9" x14ac:dyDescent="0.25">
      <c r="A55" s="389"/>
      <c r="B55" s="389">
        <f>$A$10*10^9</f>
        <v>8000000000</v>
      </c>
      <c r="C55" s="389">
        <v>0.1</v>
      </c>
      <c r="D55" s="389">
        <v>100</v>
      </c>
      <c r="E55" s="389"/>
      <c r="F55" s="389"/>
      <c r="G55" s="389"/>
      <c r="H55" s="389"/>
      <c r="I55" s="389"/>
    </row>
    <row r="56" spans="1:9" x14ac:dyDescent="0.25">
      <c r="A56" s="389"/>
      <c r="B56" s="389">
        <f>$A$11*10^9</f>
        <v>9000000000</v>
      </c>
      <c r="C56" s="389">
        <v>0.1</v>
      </c>
      <c r="D56" s="389">
        <v>100</v>
      </c>
      <c r="E56" s="389"/>
      <c r="F56" s="389"/>
      <c r="G56" s="389"/>
      <c r="H56" s="389"/>
      <c r="I56" s="389"/>
    </row>
  </sheetData>
  <mergeCells count="2">
    <mergeCell ref="A1:D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DataSheet</vt:lpstr>
      <vt:lpstr>Test Procedure Data</vt:lpstr>
      <vt:lpstr>Actual Test Data</vt:lpstr>
      <vt:lpstr>GRAF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Albuquerque Thomas e Brandao</dc:creator>
  <cp:lastModifiedBy>Andre Albuquerque Thomas e Brandao</cp:lastModifiedBy>
  <dcterms:created xsi:type="dcterms:W3CDTF">2019-07-04T13:27:16Z</dcterms:created>
  <dcterms:modified xsi:type="dcterms:W3CDTF">2019-07-05T13:48:45Z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andrebrandao@petrobras.com.br</vt:lpwstr>
  </property>
  <property fmtid="{D5CDD505-2E9C-101B-9397-08002B2CF9AE}" pid="5" name="MSIP_Label_8e61996e-cafd-4c9a-8a94-2dc1b82131ae_SetDate">
    <vt:lpwstr>2019-07-04T16:48:20.4429169Z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5db9a622-4a6a-438b-af73-686278d5c9d7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