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"/>
    </mc:Choice>
  </mc:AlternateContent>
  <bookViews>
    <workbookView xWindow="0" yWindow="0" windowWidth="20490" windowHeight="7620" activeTab="2"/>
  </bookViews>
  <sheets>
    <sheet name="DataSheet" sheetId="1" r:id="rId1"/>
    <sheet name="Test Procedure Data" sheetId="2" r:id="rId2"/>
    <sheet name="Actual Test Data" sheetId="5" r:id="rId3"/>
    <sheet name="GRAF" sheetId="4" state="hidden" r:id="rId4"/>
  </sheets>
  <externalReferences>
    <externalReference r:id="rId5"/>
    <externalReference r:id="rId6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90" i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N91" i="1"/>
  <c r="K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descarga</t>
        </r>
      </text>
    </comment>
  </commentList>
</comments>
</file>

<file path=xl/sharedStrings.xml><?xml version="1.0" encoding="utf-8"?>
<sst xmlns="http://schemas.openxmlformats.org/spreadsheetml/2006/main" count="608" uniqueCount="393">
  <si>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</si>
  <si>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</si>
  <si>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</si>
  <si>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</si>
  <si>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</si>
  <si>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</si>
  <si>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</si>
  <si>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</si>
  <si>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</si>
  <si>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</si>
  <si>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</si>
  <si>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</si>
  <si>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</si>
  <si>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</si>
  <si>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</si>
  <si>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</si>
  <si>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</si>
  <si>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</si>
  <si>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</si>
  <si>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</si>
  <si>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</si>
  <si>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</si>
  <si>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</si>
  <si>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</si>
  <si>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</si>
  <si>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</si>
  <si>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</si>
  <si>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</si>
  <si>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</si>
  <si>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</si>
  <si>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</si>
  <si>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</si>
  <si>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</si>
  <si>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</si>
  <si>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</si>
  <si>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</si>
  <si>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</si>
  <si>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HANDLED (ALSO SEE PAGE</t>
  </si>
  <si>
    <t>)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</si>
  <si>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</si>
  <si>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</si>
  <si>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</si>
  <si>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</si>
  <si>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</si>
  <si>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</si>
  <si>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</si>
  <si>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</si>
  <si>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</si>
  <si>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</si>
  <si>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</si>
  <si>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</si>
  <si>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</si>
  <si>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</si>
  <si>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</si>
  <si>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</si>
  <si>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</si>
  <si>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</si>
  <si>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</si>
  <si>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</si>
  <si>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</si>
  <si>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</si>
  <si>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</si>
  <si>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</si>
  <si>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</si>
  <si>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</si>
  <si>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</si>
  <si>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</si>
  <si>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</si>
  <si>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</si>
  <si>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</si>
  <si>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</si>
  <si>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</si>
  <si>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</si>
  <si>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</si>
  <si>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</si>
  <si>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</si>
  <si>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</si>
  <si>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</si>
  <si>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</si>
  <si>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</si>
  <si>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</si>
  <si>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</si>
  <si>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</si>
  <si>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</si>
  <si>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</si>
  <si>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</si>
  <si>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</si>
  <si>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</si>
  <si>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</si>
  <si>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</si>
  <si>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</si>
  <si>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</si>
  <si>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A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</si>
  <si>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</si>
  <si>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</si>
  <si>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</si>
  <si>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</si>
  <si>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</si>
  <si>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</si>
  <si>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</si>
  <si>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</si>
  <si>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</si>
  <si>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</si>
  <si>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</si>
  <si>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</si>
  <si>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</si>
  <si>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</si>
  <si>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</si>
  <si>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</si>
  <si>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</si>
  <si>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</si>
  <si>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</si>
  <si>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</si>
  <si>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</si>
  <si>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</si>
  <si>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</si>
  <si>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</si>
  <si>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</si>
  <si>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</si>
  <si>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</si>
  <si>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</si>
  <si>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</si>
  <si>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</si>
  <si>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</si>
  <si>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</si>
  <si>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</si>
  <si>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</si>
  <si>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</si>
  <si>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</si>
  <si>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</si>
  <si>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</si>
  <si>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</si>
  <si>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</si>
  <si>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</si>
  <si>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</si>
  <si>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</si>
  <si>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</si>
  <si>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</si>
  <si>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</si>
  <si>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</si>
  <si>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</si>
  <si>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</si>
  <si>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</si>
  <si>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</si>
  <si>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</si>
  <si>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</si>
  <si>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</si>
  <si>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</si>
  <si>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</si>
  <si>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</si>
  <si>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</si>
  <si>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</si>
  <si>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</si>
  <si>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</si>
  <si>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</si>
  <si>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</si>
  <si>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</si>
  <si>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</si>
  <si>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</si>
  <si>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</si>
  <si>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</si>
  <si>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</si>
  <si>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</si>
  <si>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</si>
  <si>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</si>
  <si>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</si>
  <si>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</si>
  <si>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</si>
  <si>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</si>
  <si>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</si>
  <si>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</si>
  <si>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</si>
  <si>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</si>
  <si>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</si>
  <si>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</si>
  <si>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</si>
  <si>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</si>
  <si>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</si>
  <si>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</si>
  <si>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</si>
  <si>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</si>
  <si>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</si>
  <si>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</si>
  <si>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</si>
  <si>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</si>
  <si>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</si>
  <si>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</si>
  <si>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</si>
  <si>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</si>
  <si>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</si>
  <si>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</si>
  <si>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</si>
  <si>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</si>
  <si>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</si>
  <si>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</si>
  <si>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</si>
  <si>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</si>
  <si>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</si>
  <si>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</si>
  <si>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</si>
  <si>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</si>
  <si>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</si>
  <si>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</si>
  <si>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</si>
  <si>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</si>
  <si>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</si>
  <si>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</si>
  <si>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</si>
  <si>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</si>
  <si>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</si>
  <si>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</si>
  <si>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</si>
  <si>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</si>
  <si>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</si>
  <si>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</si>
  <si>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</si>
  <si>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</si>
  <si>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</si>
  <si>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</si>
  <si>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</si>
  <si>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</si>
  <si>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</si>
  <si>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</si>
  <si>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</si>
  <si>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</si>
  <si>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</si>
  <si>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</si>
  <si>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</si>
  <si>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</si>
  <si>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</si>
  <si>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</si>
  <si>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</si>
  <si>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</si>
  <si>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</si>
  <si>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</si>
  <si>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</si>
  <si>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</si>
  <si>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</si>
  <si>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</si>
  <si>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</si>
  <si>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</si>
  <si>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</si>
  <si>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</si>
  <si>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</si>
  <si>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</si>
  <si>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</si>
  <si>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</si>
  <si>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</si>
  <si>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</si>
  <si>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</si>
  <si>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</si>
  <si>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</si>
  <si>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</si>
  <si>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</si>
  <si>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</si>
  <si>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</si>
  <si>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</si>
  <si>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</si>
  <si>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</si>
  <si>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</si>
  <si>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</si>
  <si>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</si>
  <si>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</si>
  <si>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</si>
  <si>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</si>
  <si>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</si>
  <si>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</si>
  <si>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</si>
  <si>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</si>
  <si>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</si>
  <si>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</si>
  <si>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</si>
  <si>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</si>
  <si>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</si>
  <si>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</si>
  <si>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</si>
  <si>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</si>
  <si>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</si>
  <si>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</si>
  <si>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</si>
  <si>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</si>
  <si>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</si>
  <si>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</si>
  <si>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</si>
  <si>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</si>
  <si>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</si>
  <si>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</si>
  <si>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</si>
  <si>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</si>
  <si>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</si>
  <si>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</si>
  <si>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</si>
  <si>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</si>
  <si>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</si>
  <si>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</si>
  <si>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</si>
  <si>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</si>
  <si>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</si>
  <si>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</si>
  <si>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</si>
  <si>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</si>
  <si>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</si>
  <si>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</si>
  <si>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Test condition (Rated points)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</si>
  <si>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</si>
  <si>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</si>
  <si>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</si>
  <si>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</si>
  <si>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</si>
  <si>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</si>
  <si>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</si>
  <si>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</si>
  <si>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</si>
  <si>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</si>
  <si>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</si>
  <si>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</si>
  <si>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</si>
  <si>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</si>
  <si>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</si>
  <si>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</si>
  <si>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</si>
  <si>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</si>
  <si>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</si>
  <si>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Helium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</si>
  <si>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</si>
  <si>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</si>
  <si>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</si>
  <si>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</si>
  <si>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</si>
  <si>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</si>
  <si>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</si>
  <si>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</si>
  <si>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</si>
  <si>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</si>
  <si>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</si>
  <si>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</si>
  <si>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</si>
  <si>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</si>
  <si>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</si>
  <si>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</si>
  <si>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</si>
  <si>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</si>
  <si>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</si>
  <si>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</si>
  <si>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</si>
  <si>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</si>
  <si>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</si>
  <si>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</si>
  <si>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kPa</t>
  </si>
  <si>
    <t>Power conv. (KW)</t>
  </si>
  <si>
    <t>Wconv/Wsp</t>
  </si>
  <si>
    <t>Head (kJ/kg)</t>
  </si>
  <si>
    <t>Head conv. (kJ/kg)</t>
  </si>
  <si>
    <t>Ht/Hsp</t>
  </si>
  <si>
    <t>Hconv/Hsp</t>
  </si>
  <si>
    <t>Inlet Volume Flow</t>
  </si>
  <si>
    <t>Polytropic Efficiency</t>
  </si>
  <si>
    <t>Opções</t>
  </si>
  <si>
    <t>Reynolds corr.</t>
  </si>
  <si>
    <t>Rugosidade [in]</t>
  </si>
  <si>
    <t>Yes</t>
  </si>
  <si>
    <t>Reynolds correction</t>
  </si>
  <si>
    <t>Casing heat loss</t>
  </si>
  <si>
    <t>Surface area [m²]</t>
  </si>
  <si>
    <r>
      <t xml:space="preserve">Performance curve - </t>
    </r>
    <r>
      <rPr>
        <b/>
        <i/>
        <sz val="10"/>
        <color rgb="FF000000"/>
        <rFont val="Arial"/>
        <family val="2"/>
      </rPr>
      <t>input</t>
    </r>
  </si>
  <si>
    <t>Suggested points: 
- near surge,
- between surge and guarantee, 
- between stonewall and guarantee,
- stonewall.</t>
  </si>
  <si>
    <t>Qs</t>
  </si>
  <si>
    <t>Polytropic Head</t>
  </si>
  <si>
    <t>Pol. Eff.</t>
  </si>
  <si>
    <t>kJ/kg</t>
  </si>
  <si>
    <r>
      <t xml:space="preserve">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</si>
  <si>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Ms</t>
  </si>
  <si>
    <t>Ts</t>
  </si>
  <si>
    <t>Ps</t>
  </si>
  <si>
    <t>Td</t>
  </si>
  <si>
    <t>Pd</t>
  </si>
  <si>
    <r>
      <t xml:space="preserve">Tested points - </t>
    </r>
    <r>
      <rPr>
        <b/>
        <i/>
        <sz val="11"/>
        <color theme="1"/>
        <rFont val="Calibri"/>
        <family val="2"/>
        <scheme val="minor"/>
      </rPr>
      <t>Results</t>
    </r>
  </si>
  <si>
    <t>Polytropic Eff.</t>
  </si>
  <si>
    <t>Mt</t>
  </si>
  <si>
    <t>Re_t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</si>
  <si>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</si>
  <si>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</si>
  <si>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t>Ht</t>
  </si>
  <si>
    <t>Hconv</t>
  </si>
  <si>
    <t>Wt</t>
  </si>
  <si>
    <t>Wconv</t>
  </si>
  <si>
    <t>Mt - Msp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</si>
  <si>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</si>
  <si>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Flow conv. (m³/h)</t>
  </si>
  <si>
    <t>Qconv</t>
  </si>
  <si>
    <t>Qconv/Qsp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</si>
  <si>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</si>
  <si>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Garantee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</si>
</sst>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[$€-2]* #,##0.00_);_([$€-2]* \(#,##0.00\);_([$€-2]* &quot;-&quot;??_)"/>
    <numFmt numFmtId="165" formatCode="0.000"/>
    <numFmt numFmtId="166" formatCode="0.0"/>
    <numFmt numFmtId="167" formatCode="0.000%"/>
    <numFmt numFmtId="168" formatCode="0.0%"/>
    <numFmt numFmtId="169" formatCode="0.0000"/>
    <numFmt numFmtId="170" formatCode="0.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7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535">
    <xf numFmtId="0" fontId="0" fillId="0" borderId="0" xfId="0"/>
    <xf numFmtId="164" fontId="8" fillId="3" borderId="1" xfId="2" applyNumberFormat="1" applyFont="1" applyFill="1" applyBorder="1" applyAlignment="1" applyProtection="1">
      <alignment horizontal="left"/>
    </xf>
    <xf numFmtId="164" fontId="9" fillId="3" borderId="2" xfId="2" applyNumberFormat="1" applyFont="1" applyFill="1" applyBorder="1" applyProtection="1"/>
    <xf numFmtId="164" fontId="9" fillId="3" borderId="3" xfId="2" applyNumberFormat="1" applyFont="1" applyFill="1" applyBorder="1" applyProtection="1"/>
    <xf numFmtId="164" fontId="8" fillId="3" borderId="1" xfId="2" applyNumberFormat="1" applyFont="1" applyFill="1" applyBorder="1" applyProtection="1"/>
    <xf numFmtId="164" fontId="8" fillId="3" borderId="2" xfId="2" applyNumberFormat="1" applyFont="1" applyFill="1" applyBorder="1" applyProtection="1"/>
    <xf numFmtId="164" fontId="8" fillId="3" borderId="2" xfId="2" applyNumberFormat="1" applyFont="1" applyFill="1" applyBorder="1" applyAlignment="1" applyProtection="1">
      <alignment horizontal="left"/>
    </xf>
    <xf numFmtId="164" fontId="8" fillId="3" borderId="4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/>
    <xf numFmtId="164" fontId="9" fillId="3" borderId="0" xfId="2" applyNumberFormat="1" applyFont="1" applyFill="1" applyBorder="1" applyProtection="1"/>
    <xf numFmtId="164" fontId="9" fillId="3" borderId="0" xfId="3" applyNumberFormat="1" applyFont="1" applyFill="1" applyBorder="1" applyProtection="1"/>
    <xf numFmtId="164" fontId="10" fillId="3" borderId="0" xfId="2" applyNumberFormat="1" applyFont="1" applyFill="1" applyBorder="1" applyAlignment="1" applyProtection="1">
      <alignment horizontal="left" vertical="top"/>
    </xf>
    <xf numFmtId="164" fontId="8" fillId="3" borderId="0" xfId="2" applyNumberFormat="1" applyFont="1" applyFill="1" applyBorder="1" applyAlignment="1" applyProtection="1">
      <alignment horizontal="left"/>
    </xf>
    <xf numFmtId="164" fontId="8" fillId="3" borderId="0" xfId="2" applyNumberFormat="1" applyFont="1" applyFill="1" applyBorder="1" applyProtection="1"/>
    <xf numFmtId="164" fontId="8" fillId="3" borderId="23" xfId="2" applyNumberFormat="1" applyFont="1" applyFill="1" applyBorder="1" applyAlignment="1" applyProtection="1">
      <alignment horizontal="left"/>
    </xf>
    <xf numFmtId="164" fontId="8" fillId="3" borderId="7" xfId="2" applyNumberFormat="1" applyFont="1" applyFill="1" applyBorder="1" applyAlignment="1" applyProtection="1">
      <alignment horizontal="left"/>
    </xf>
    <xf numFmtId="164" fontId="10" fillId="3" borderId="6" xfId="2" applyNumberFormat="1" applyFont="1" applyFill="1" applyBorder="1" applyAlignment="1" applyProtection="1">
      <alignment horizontal="left"/>
    </xf>
    <xf numFmtId="164" fontId="9" fillId="3" borderId="8" xfId="2" applyNumberFormat="1" applyFont="1" applyFill="1" applyBorder="1" applyProtection="1"/>
    <xf numFmtId="164" fontId="9" fillId="3" borderId="9" xfId="2" applyNumberFormat="1" applyFont="1" applyFill="1" applyBorder="1" applyProtection="1"/>
    <xf numFmtId="164" fontId="9" fillId="3" borderId="10" xfId="2" applyNumberFormat="1" applyFont="1" applyFill="1" applyBorder="1" applyProtection="1"/>
    <xf numFmtId="164" fontId="9" fillId="3" borderId="6" xfId="2" applyNumberFormat="1" applyFont="1" applyFill="1" applyBorder="1" applyProtection="1"/>
    <xf numFmtId="164" fontId="8" fillId="3" borderId="7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/>
    <xf numFmtId="164" fontId="8" fillId="3" borderId="23" xfId="2" applyNumberFormat="1" applyFont="1" applyFill="1" applyBorder="1" applyAlignment="1" applyProtection="1"/>
    <xf numFmtId="164" fontId="12" fillId="3" borderId="9" xfId="2" applyNumberFormat="1" applyFont="1" applyFill="1" applyBorder="1" applyAlignment="1" applyProtection="1">
      <alignment horizontal="center" vertical="center"/>
    </xf>
    <xf numFmtId="164" fontId="8" fillId="3" borderId="9" xfId="2" applyNumberFormat="1" applyFont="1" applyFill="1" applyBorder="1" applyProtection="1"/>
    <xf numFmtId="0" fontId="8" fillId="3" borderId="12" xfId="2" applyNumberFormat="1" applyFont="1" applyFill="1" applyBorder="1" applyProtection="1"/>
    <xf numFmtId="164" fontId="12" fillId="3" borderId="2" xfId="2" applyNumberFormat="1" applyFont="1" applyFill="1" applyBorder="1" applyAlignment="1" applyProtection="1">
      <alignment horizontal="center" vertical="center"/>
    </xf>
    <xf numFmtId="164" fontId="8" fillId="3" borderId="2" xfId="2" applyNumberFormat="1" applyFont="1" applyFill="1" applyBorder="1" applyAlignment="1" applyProtection="1">
      <alignment horizontal="center" vertical="center"/>
    </xf>
    <xf numFmtId="164" fontId="8" fillId="3" borderId="3" xfId="2" applyNumberFormat="1" applyFont="1" applyFill="1" applyBorder="1" applyProtection="1"/>
    <xf numFmtId="0" fontId="8" fillId="3" borderId="13" xfId="2" applyNumberFormat="1" applyFont="1" applyFill="1" applyBorder="1" applyProtection="1"/>
    <xf numFmtId="164" fontId="8" fillId="3" borderId="5" xfId="2" applyNumberFormat="1" applyFont="1" applyFill="1" applyBorder="1" applyProtection="1"/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Protection="1"/>
    <xf numFmtId="164" fontId="12" fillId="3" borderId="0" xfId="2" applyNumberFormat="1" applyFont="1" applyFill="1" applyBorder="1" applyAlignment="1" applyProtection="1">
      <alignment horizontal="center" vertical="center"/>
    </xf>
    <xf numFmtId="164" fontId="13" fillId="3" borderId="0" xfId="2" applyNumberFormat="1" applyFont="1" applyFill="1" applyBorder="1" applyProtection="1"/>
    <xf numFmtId="164" fontId="12" fillId="3" borderId="5" xfId="2" applyNumberFormat="1" applyFont="1" applyFill="1" applyBorder="1" applyAlignment="1" applyProtection="1">
      <alignment horizontal="center" vertical="center"/>
    </xf>
    <xf numFmtId="164" fontId="8" fillId="3" borderId="8" xfId="2" applyNumberFormat="1" applyFont="1" applyFill="1" applyBorder="1" applyAlignment="1" applyProtection="1">
      <alignment horizontal="left"/>
    </xf>
    <xf numFmtId="164" fontId="8" fillId="3" borderId="9" xfId="2" applyNumberFormat="1" applyFont="1" applyFill="1" applyBorder="1" applyAlignment="1" applyProtection="1">
      <alignment horizontal="left"/>
    </xf>
    <xf numFmtId="164" fontId="8" fillId="3" borderId="10" xfId="2" applyNumberFormat="1" applyFont="1" applyFill="1" applyBorder="1" applyAlignment="1" applyProtection="1">
      <alignment horizontal="left"/>
    </xf>
    <xf numFmtId="164" fontId="8" fillId="3" borderId="5" xfId="2" applyNumberFormat="1" applyFont="1" applyFill="1" applyBorder="1" applyAlignment="1" applyProtection="1">
      <alignment horizontal="left"/>
    </xf>
    <xf numFmtId="164" fontId="8" fillId="3" borderId="6" xfId="2" applyNumberFormat="1" applyFont="1" applyFill="1" applyBorder="1" applyAlignment="1" applyProtection="1">
      <alignment horizontal="left"/>
    </xf>
    <xf numFmtId="164" fontId="12" fillId="3" borderId="0" xfId="2" applyNumberFormat="1" applyFont="1" applyFill="1" applyBorder="1" applyProtection="1"/>
    <xf numFmtId="0" fontId="8" fillId="3" borderId="5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Alignment="1" applyProtection="1">
      <alignment horizontal="left"/>
    </xf>
    <xf numFmtId="0" fontId="8" fillId="3" borderId="6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Alignment="1" applyProtection="1">
      <alignment horizontal="left"/>
    </xf>
    <xf numFmtId="164" fontId="8" fillId="3" borderId="14" xfId="2" applyNumberFormat="1" applyFont="1" applyFill="1" applyBorder="1" applyAlignment="1" applyProtection="1">
      <alignment horizontal="left"/>
    </xf>
    <xf numFmtId="164" fontId="8" fillId="3" borderId="16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0" fontId="8" fillId="3" borderId="14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</xf>
    <xf numFmtId="0" fontId="8" fillId="3" borderId="16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  <protection locked="0"/>
    </xf>
    <xf numFmtId="0" fontId="8" fillId="3" borderId="16" xfId="2" applyNumberFormat="1" applyFont="1" applyFill="1" applyBorder="1" applyAlignment="1" applyProtection="1">
      <alignment horizontal="left"/>
      <protection locked="0"/>
    </xf>
    <xf numFmtId="2" fontId="8" fillId="3" borderId="14" xfId="2" applyNumberFormat="1" applyFont="1" applyFill="1" applyBorder="1" applyAlignment="1" applyProtection="1">
      <alignment horizontal="left"/>
    </xf>
    <xf numFmtId="2" fontId="5" fillId="3" borderId="15" xfId="2" applyNumberFormat="1" applyFont="1" applyFill="1" applyBorder="1" applyAlignment="1" applyProtection="1">
      <alignment horizontal="left"/>
    </xf>
    <xf numFmtId="2" fontId="8" fillId="3" borderId="16" xfId="2" applyNumberFormat="1" applyFont="1" applyFill="1" applyBorder="1" applyAlignment="1" applyProtection="1">
      <alignment horizontal="left"/>
    </xf>
    <xf numFmtId="165" fontId="8" fillId="3" borderId="15" xfId="2" applyNumberFormat="1" applyFont="1" applyFill="1" applyBorder="1" applyAlignment="1" applyProtection="1">
      <alignment horizontal="left"/>
    </xf>
    <xf numFmtId="165" fontId="8" fillId="3" borderId="16" xfId="2" applyNumberFormat="1" applyFont="1" applyFill="1" applyBorder="1" applyAlignment="1" applyProtection="1">
      <alignment horizontal="left"/>
    </xf>
    <xf numFmtId="0" fontId="9" fillId="3" borderId="0" xfId="2" applyNumberFormat="1" applyFont="1" applyFill="1" applyBorder="1" applyProtection="1"/>
    <xf numFmtId="2" fontId="8" fillId="3" borderId="15" xfId="2" applyNumberFormat="1" applyFont="1" applyFill="1" applyBorder="1" applyAlignment="1" applyProtection="1">
      <alignment horizontal="left"/>
    </xf>
    <xf numFmtId="164" fontId="8" fillId="3" borderId="0" xfId="2" quotePrefix="1" applyNumberFormat="1" applyFont="1" applyFill="1" applyBorder="1" applyAlignment="1" applyProtection="1">
      <alignment horizontal="left"/>
    </xf>
    <xf numFmtId="2" fontId="8" fillId="3" borderId="0" xfId="2" applyNumberFormat="1" applyFont="1" applyFill="1" applyBorder="1" applyAlignment="1" applyProtection="1">
      <alignment horizontal="left"/>
    </xf>
    <xf numFmtId="165" fontId="8" fillId="3" borderId="0" xfId="2" applyNumberFormat="1" applyFont="1" applyFill="1" applyBorder="1" applyAlignment="1" applyProtection="1">
      <alignment horizontal="left"/>
    </xf>
    <xf numFmtId="0" fontId="8" fillId="3" borderId="14" xfId="2" applyNumberFormat="1" applyFont="1" applyFill="1" applyBorder="1" applyAlignment="1" applyProtection="1">
      <alignment horizontal="left"/>
      <protection locked="0"/>
    </xf>
    <xf numFmtId="165" fontId="8" fillId="3" borderId="14" xfId="2" applyNumberFormat="1" applyFont="1" applyFill="1" applyBorder="1" applyAlignment="1" applyProtection="1">
      <alignment horizontal="left"/>
    </xf>
    <xf numFmtId="164" fontId="9" fillId="3" borderId="15" xfId="2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left"/>
    </xf>
    <xf numFmtId="0" fontId="8" fillId="3" borderId="9" xfId="2" applyNumberFormat="1" applyFont="1" applyFill="1" applyBorder="1" applyAlignment="1" applyProtection="1">
      <alignment horizontal="left"/>
    </xf>
    <xf numFmtId="0" fontId="8" fillId="3" borderId="10" xfId="2" applyNumberFormat="1" applyFont="1" applyFill="1" applyBorder="1" applyAlignment="1" applyProtection="1">
      <alignment horizontal="left"/>
    </xf>
    <xf numFmtId="165" fontId="8" fillId="3" borderId="9" xfId="2" applyNumberFormat="1" applyFont="1" applyFill="1" applyBorder="1" applyAlignment="1" applyProtection="1">
      <alignment horizontal="left"/>
    </xf>
    <xf numFmtId="165" fontId="8" fillId="3" borderId="10" xfId="2" applyNumberFormat="1" applyFont="1" applyFill="1" applyBorder="1" applyAlignment="1" applyProtection="1">
      <alignment horizontal="left"/>
    </xf>
    <xf numFmtId="164" fontId="8" fillId="3" borderId="3" xfId="2" applyNumberFormat="1" applyFont="1" applyFill="1" applyBorder="1" applyAlignment="1" applyProtection="1">
      <alignment horizontal="left"/>
    </xf>
    <xf numFmtId="164" fontId="13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12" fillId="3" borderId="5" xfId="2" applyNumberFormat="1" applyFont="1" applyFill="1" applyBorder="1" applyProtection="1"/>
    <xf numFmtId="164" fontId="16" fillId="3" borderId="7" xfId="2" applyNumberFormat="1" applyFont="1" applyFill="1" applyBorder="1" applyAlignment="1" applyProtection="1">
      <alignment horizontal="left"/>
    </xf>
    <xf numFmtId="164" fontId="17" fillId="3" borderId="7" xfId="2" applyNumberFormat="1" applyFont="1" applyFill="1" applyBorder="1" applyAlignment="1" applyProtection="1">
      <alignment horizontal="left"/>
    </xf>
    <xf numFmtId="0" fontId="8" fillId="3" borderId="2" xfId="3" applyNumberFormat="1" applyFont="1" applyFill="1" applyBorder="1" applyProtection="1"/>
    <xf numFmtId="164" fontId="8" fillId="3" borderId="2" xfId="3" quotePrefix="1" applyNumberFormat="1" applyFont="1" applyFill="1" applyBorder="1" applyAlignment="1" applyProtection="1">
      <alignment horizontal="left"/>
    </xf>
    <xf numFmtId="164" fontId="8" fillId="3" borderId="2" xfId="3" applyNumberFormat="1" applyFont="1" applyFill="1" applyBorder="1" applyProtection="1"/>
    <xf numFmtId="0" fontId="8" fillId="3" borderId="0" xfId="2" applyNumberFormat="1" applyFont="1" applyFill="1" applyBorder="1" applyProtection="1"/>
    <xf numFmtId="0" fontId="9" fillId="3" borderId="1" xfId="3" applyNumberFormat="1" applyFont="1" applyFill="1" applyBorder="1" applyProtection="1"/>
    <xf numFmtId="164" fontId="9" fillId="3" borderId="2" xfId="3" applyNumberFormat="1" applyFont="1" applyFill="1" applyBorder="1" applyProtection="1"/>
    <xf numFmtId="164" fontId="9" fillId="3" borderId="3" xfId="3" applyNumberFormat="1" applyFont="1" applyFill="1" applyBorder="1" applyProtection="1"/>
    <xf numFmtId="164" fontId="8" fillId="3" borderId="1" xfId="3" applyNumberFormat="1" applyFont="1" applyFill="1" applyBorder="1" applyProtection="1"/>
    <xf numFmtId="164" fontId="8" fillId="3" borderId="2" xfId="3" applyNumberFormat="1" applyFont="1" applyFill="1" applyBorder="1" applyAlignment="1" applyProtection="1">
      <alignment horizontal="left"/>
    </xf>
    <xf numFmtId="0" fontId="10" fillId="3" borderId="5" xfId="3" applyNumberFormat="1" applyFont="1" applyFill="1" applyBorder="1" applyAlignment="1" applyProtection="1">
      <alignment horizontal="left" vertical="top"/>
    </xf>
    <xf numFmtId="164" fontId="10" fillId="3" borderId="0" xfId="3" applyNumberFormat="1" applyFont="1" applyFill="1" applyBorder="1" applyAlignment="1" applyProtection="1">
      <alignment horizontal="left" vertical="top"/>
    </xf>
    <xf numFmtId="164" fontId="9" fillId="3" borderId="6" xfId="3" applyNumberFormat="1" applyFont="1" applyFill="1" applyBorder="1" applyProtection="1"/>
    <xf numFmtId="164" fontId="8" fillId="3" borderId="0" xfId="3" applyNumberFormat="1" applyFont="1" applyFill="1" applyBorder="1" applyProtection="1"/>
    <xf numFmtId="164" fontId="8" fillId="3" borderId="0" xfId="3" applyNumberFormat="1" applyFont="1" applyFill="1" applyBorder="1" applyAlignment="1" applyProtection="1">
      <alignment horizontal="left"/>
    </xf>
    <xf numFmtId="164" fontId="10" fillId="3" borderId="6" xfId="3" applyNumberFormat="1" applyFont="1" applyFill="1" applyBorder="1" applyAlignment="1" applyProtection="1">
      <alignment horizontal="left"/>
    </xf>
    <xf numFmtId="0" fontId="9" fillId="3" borderId="8" xfId="3" applyNumberFormat="1" applyFont="1" applyFill="1" applyBorder="1" applyProtection="1"/>
    <xf numFmtId="164" fontId="9" fillId="3" borderId="9" xfId="3" applyNumberFormat="1" applyFont="1" applyFill="1" applyBorder="1" applyProtection="1"/>
    <xf numFmtId="164" fontId="9" fillId="3" borderId="10" xfId="3" applyNumberFormat="1" applyFont="1" applyFill="1" applyBorder="1" applyProtection="1"/>
    <xf numFmtId="164" fontId="8" fillId="3" borderId="0" xfId="3" applyNumberFormat="1" applyFont="1" applyFill="1" applyBorder="1" applyAlignment="1" applyProtection="1"/>
    <xf numFmtId="164" fontId="8" fillId="3" borderId="23" xfId="3" applyNumberFormat="1" applyFont="1" applyFill="1" applyBorder="1" applyAlignment="1" applyProtection="1"/>
    <xf numFmtId="164" fontId="9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12" fillId="3" borderId="9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Protection="1"/>
    <xf numFmtId="0" fontId="8" fillId="3" borderId="12" xfId="3" applyNumberFormat="1" applyFont="1" applyFill="1" applyBorder="1" applyProtection="1"/>
    <xf numFmtId="0" fontId="8" fillId="3" borderId="13" xfId="3" applyNumberFormat="1" applyFont="1" applyFill="1" applyBorder="1" applyProtection="1"/>
    <xf numFmtId="164" fontId="8" fillId="3" borderId="1" xfId="3" applyNumberFormat="1" applyFont="1" applyFill="1" applyBorder="1" applyAlignment="1" applyProtection="1">
      <alignment horizontal="left"/>
    </xf>
    <xf numFmtId="164" fontId="12" fillId="3" borderId="2" xfId="3" applyNumberFormat="1" applyFont="1" applyFill="1" applyBorder="1" applyAlignment="1" applyProtection="1">
      <alignment horizontal="left"/>
    </xf>
    <xf numFmtId="164" fontId="8" fillId="3" borderId="3" xfId="3" applyNumberFormat="1" applyFont="1" applyFill="1" applyBorder="1" applyAlignment="1" applyProtection="1">
      <alignment horizontal="left"/>
    </xf>
    <xf numFmtId="164" fontId="18" fillId="3" borderId="2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left" vertical="top"/>
    </xf>
    <xf numFmtId="164" fontId="12" fillId="3" borderId="14" xfId="3" applyNumberFormat="1" applyFont="1" applyFill="1" applyBorder="1" applyAlignment="1" applyProtection="1">
      <alignment horizontal="center" vertical="center"/>
    </xf>
    <xf numFmtId="164" fontId="12" fillId="3" borderId="15" xfId="3" applyNumberFormat="1" applyFont="1" applyFill="1" applyBorder="1" applyAlignment="1" applyProtection="1">
      <alignment horizontal="center" vertical="center"/>
    </xf>
    <xf numFmtId="164" fontId="12" fillId="3" borderId="16" xfId="3" applyNumberFormat="1" applyFont="1" applyFill="1" applyBorder="1" applyAlignment="1" applyProtection="1">
      <alignment horizontal="center" vertical="center"/>
    </xf>
    <xf numFmtId="164" fontId="8" fillId="3" borderId="10" xfId="3" applyNumberFormat="1" applyFont="1" applyFill="1" applyBorder="1" applyAlignment="1" applyProtection="1">
      <alignment horizontal="left"/>
    </xf>
    <xf numFmtId="164" fontId="8" fillId="3" borderId="8" xfId="3" applyNumberFormat="1" applyFont="1" applyFill="1" applyBorder="1" applyAlignment="1" applyProtection="1">
      <alignment horizontal="left"/>
    </xf>
    <xf numFmtId="164" fontId="8" fillId="3" borderId="9" xfId="3" applyNumberFormat="1" applyFont="1" applyFill="1" applyBorder="1" applyAlignment="1" applyProtection="1">
      <alignment horizontal="center" vertical="center"/>
    </xf>
    <xf numFmtId="164" fontId="8" fillId="3" borderId="8" xfId="3" applyNumberFormat="1" applyFont="1" applyFill="1" applyBorder="1" applyAlignment="1" applyProtection="1">
      <alignment horizontal="center" vertical="center"/>
    </xf>
    <xf numFmtId="164" fontId="8" fillId="3" borderId="10" xfId="3" applyNumberFormat="1" applyFont="1" applyFill="1" applyBorder="1" applyAlignment="1" applyProtection="1">
      <alignment horizontal="center" vertical="center"/>
    </xf>
    <xf numFmtId="164" fontId="8" fillId="3" borderId="15" xfId="3" applyNumberFormat="1" applyFont="1" applyFill="1" applyBorder="1" applyAlignment="1" applyProtection="1">
      <alignment horizontal="center" vertical="center"/>
    </xf>
    <xf numFmtId="164" fontId="8" fillId="3" borderId="16" xfId="3" applyNumberFormat="1" applyFont="1" applyFill="1" applyBorder="1" applyAlignment="1" applyProtection="1">
      <alignment horizontal="center" vertical="center"/>
    </xf>
    <xf numFmtId="164" fontId="8" fillId="3" borderId="14" xfId="3" applyNumberFormat="1" applyFont="1" applyFill="1" applyBorder="1" applyAlignment="1" applyProtection="1">
      <alignment horizontal="center" vertical="center"/>
    </xf>
    <xf numFmtId="164" fontId="9" fillId="3" borderId="5" xfId="3" applyNumberFormat="1" applyFont="1" applyFill="1" applyBorder="1" applyAlignment="1" applyProtection="1">
      <alignment vertical="center" textRotation="255" wrapText="1"/>
    </xf>
    <xf numFmtId="164" fontId="19" fillId="3" borderId="0" xfId="3" applyNumberFormat="1" applyFont="1" applyFill="1" applyBorder="1" applyProtection="1"/>
    <xf numFmtId="164" fontId="19" fillId="3" borderId="0" xfId="2" applyNumberFormat="1" applyFont="1" applyFill="1" applyBorder="1" applyProtection="1"/>
    <xf numFmtId="164" fontId="8" fillId="3" borderId="8" xfId="3" quotePrefix="1" applyNumberFormat="1" applyFont="1" applyFill="1" applyBorder="1" applyAlignment="1" applyProtection="1">
      <alignment horizontal="left"/>
    </xf>
    <xf numFmtId="164" fontId="8" fillId="3" borderId="9" xfId="3" quotePrefix="1" applyNumberFormat="1" applyFont="1" applyFill="1" applyBorder="1" applyAlignment="1" applyProtection="1">
      <alignment horizontal="left"/>
    </xf>
    <xf numFmtId="164" fontId="12" fillId="3" borderId="9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8" fillId="3" borderId="6" xfId="3" applyNumberFormat="1" applyFont="1" applyFill="1" applyBorder="1" applyProtection="1"/>
    <xf numFmtId="164" fontId="12" fillId="3" borderId="0" xfId="3" applyNumberFormat="1" applyFont="1" applyFill="1" applyBorder="1" applyAlignment="1" applyProtection="1">
      <alignment horizontal="center" vertical="center"/>
    </xf>
    <xf numFmtId="164" fontId="8" fillId="3" borderId="0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/>
    </xf>
    <xf numFmtId="164" fontId="8" fillId="3" borderId="0" xfId="3" applyNumberFormat="1" applyFont="1" applyFill="1" applyBorder="1" applyAlignment="1" applyProtection="1">
      <alignment horizontal="center" vertical="center"/>
    </xf>
    <xf numFmtId="164" fontId="13" fillId="3" borderId="0" xfId="3" applyNumberFormat="1" applyFont="1" applyFill="1" applyBorder="1" applyAlignment="1" applyProtection="1">
      <alignment horizontal="left"/>
    </xf>
    <xf numFmtId="164" fontId="13" fillId="3" borderId="0" xfId="3" applyNumberFormat="1" applyFont="1" applyFill="1" applyBorder="1" applyProtection="1"/>
    <xf numFmtId="164" fontId="18" fillId="3" borderId="0" xfId="3" applyNumberFormat="1" applyFont="1" applyFill="1" applyBorder="1" applyAlignment="1" applyProtection="1">
      <alignment horizontal="center" vertical="center"/>
    </xf>
    <xf numFmtId="164" fontId="17" fillId="3" borderId="0" xfId="2" applyNumberFormat="1" applyFont="1" applyFill="1" applyBorder="1" applyProtection="1"/>
    <xf numFmtId="164" fontId="12" fillId="3" borderId="7" xfId="3" applyNumberFormat="1" applyFont="1" applyFill="1" applyBorder="1" applyAlignment="1" applyProtection="1">
      <alignment horizontal="center" vertical="center"/>
    </xf>
    <xf numFmtId="164" fontId="12" fillId="3" borderId="5" xfId="3" applyNumberFormat="1" applyFont="1" applyFill="1" applyBorder="1" applyAlignment="1" applyProtection="1">
      <alignment horizontal="left"/>
    </xf>
    <xf numFmtId="164" fontId="8" fillId="3" borderId="0" xfId="3" quotePrefix="1" applyNumberFormat="1" applyFont="1" applyFill="1" applyBorder="1" applyAlignment="1" applyProtection="1">
      <alignment horizontal="left"/>
    </xf>
    <xf numFmtId="0" fontId="8" fillId="3" borderId="0" xfId="3" applyNumberFormat="1" applyFont="1" applyFill="1" applyBorder="1" applyProtection="1"/>
    <xf numFmtId="0" fontId="9" fillId="3" borderId="1" xfId="0" applyNumberFormat="1" applyFont="1" applyFill="1" applyBorder="1" applyProtection="1"/>
    <xf numFmtId="164" fontId="9" fillId="3" borderId="2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164" fontId="9" fillId="3" borderId="3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8" fillId="3" borderId="2" xfId="0" applyNumberFormat="1" applyFont="1" applyFill="1" applyBorder="1" applyAlignment="1" applyProtection="1">
      <alignment horizontal="left"/>
    </xf>
    <xf numFmtId="164" fontId="9" fillId="3" borderId="0" xfId="0" applyNumberFormat="1" applyFont="1" applyFill="1" applyBorder="1" applyProtection="1"/>
    <xf numFmtId="0" fontId="10" fillId="3" borderId="5" xfId="0" applyNumberFormat="1" applyFont="1" applyFill="1" applyBorder="1" applyAlignment="1" applyProtection="1">
      <alignment horizontal="left" vertical="top"/>
    </xf>
    <xf numFmtId="164" fontId="10" fillId="3" borderId="0" xfId="0" applyNumberFormat="1" applyFont="1" applyFill="1" applyBorder="1" applyAlignment="1" applyProtection="1">
      <alignment horizontal="left" vertical="top"/>
    </xf>
    <xf numFmtId="164" fontId="9" fillId="3" borderId="6" xfId="0" applyNumberFormat="1" applyFont="1" applyFill="1" applyBorder="1" applyProtection="1"/>
    <xf numFmtId="164" fontId="8" fillId="3" borderId="0" xfId="0" applyNumberFormat="1" applyFont="1" applyFill="1" applyBorder="1" applyProtection="1"/>
    <xf numFmtId="0" fontId="9" fillId="3" borderId="8" xfId="0" applyNumberFormat="1" applyFont="1" applyFill="1" applyBorder="1" applyProtection="1"/>
    <xf numFmtId="164" fontId="9" fillId="3" borderId="9" xfId="0" applyNumberFormat="1" applyFont="1" applyFill="1" applyBorder="1" applyProtection="1"/>
    <xf numFmtId="164" fontId="9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/>
    <xf numFmtId="164" fontId="8" fillId="3" borderId="23" xfId="0" applyNumberFormat="1" applyFont="1" applyFill="1" applyBorder="1" applyAlignment="1" applyProtection="1"/>
    <xf numFmtId="164" fontId="9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9" fillId="3" borderId="0" xfId="0" applyNumberFormat="1" applyFont="1" applyFill="1" applyBorder="1" applyAlignment="1" applyProtection="1">
      <alignment horizontal="left"/>
    </xf>
    <xf numFmtId="0" fontId="8" fillId="3" borderId="12" xfId="0" applyNumberFormat="1" applyFont="1" applyFill="1" applyBorder="1" applyProtection="1"/>
    <xf numFmtId="164" fontId="8" fillId="3" borderId="9" xfId="0" applyNumberFormat="1" applyFont="1" applyFill="1" applyBorder="1" applyAlignment="1" applyProtection="1">
      <alignment horizontal="left"/>
    </xf>
    <xf numFmtId="0" fontId="8" fillId="3" borderId="13" xfId="0" applyNumberFormat="1" applyFont="1" applyFill="1" applyBorder="1" applyProtection="1"/>
    <xf numFmtId="164" fontId="12" fillId="3" borderId="5" xfId="0" applyNumberFormat="1" applyFont="1" applyFill="1" applyBorder="1" applyAlignment="1" applyProtection="1">
      <alignment horizontal="center" vertical="center"/>
    </xf>
    <xf numFmtId="164" fontId="12" fillId="3" borderId="0" xfId="0" applyNumberFormat="1" applyFont="1" applyFill="1" applyBorder="1" applyAlignment="1" applyProtection="1">
      <alignment horizontal="left"/>
    </xf>
    <xf numFmtId="164" fontId="8" fillId="3" borderId="6" xfId="0" applyNumberFormat="1" applyFont="1" applyFill="1" applyBorder="1" applyAlignment="1" applyProtection="1">
      <alignment horizontal="left"/>
    </xf>
    <xf numFmtId="164" fontId="12" fillId="3" borderId="0" xfId="0" applyNumberFormat="1" applyFont="1" applyFill="1" applyBorder="1" applyAlignment="1" applyProtection="1">
      <alignment horizontal="center" vertical="center"/>
    </xf>
    <xf numFmtId="164" fontId="8" fillId="3" borderId="5" xfId="0" applyNumberFormat="1" applyFont="1" applyFill="1" applyBorder="1" applyAlignment="1" applyProtection="1">
      <alignment horizontal="left"/>
    </xf>
    <xf numFmtId="0" fontId="8" fillId="4" borderId="21" xfId="0" applyNumberFormat="1" applyFont="1" applyFill="1" applyBorder="1" applyAlignment="1" applyProtection="1">
      <alignment horizontal="left"/>
      <protection locked="0"/>
    </xf>
    <xf numFmtId="0" fontId="8" fillId="3" borderId="7" xfId="0" applyNumberFormat="1" applyFont="1" applyFill="1" applyBorder="1" applyAlignment="1" applyProtection="1">
      <alignment horizontal="left"/>
    </xf>
    <xf numFmtId="0" fontId="8" fillId="3" borderId="6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4" borderId="20" xfId="0" applyNumberFormat="1" applyFont="1" applyFill="1" applyBorder="1" applyAlignment="1" applyProtection="1">
      <alignment horizontal="left"/>
      <protection locked="0"/>
    </xf>
    <xf numFmtId="0" fontId="5" fillId="3" borderId="21" xfId="0" applyNumberFormat="1" applyFont="1" applyFill="1" applyBorder="1" applyAlignment="1" applyProtection="1">
      <alignment horizontal="left"/>
      <protection locked="0"/>
    </xf>
    <xf numFmtId="0" fontId="5" fillId="3" borderId="22" xfId="0" applyNumberFormat="1" applyFont="1" applyFill="1" applyBorder="1" applyAlignment="1" applyProtection="1">
      <alignment horizontal="left"/>
      <protection locked="0"/>
    </xf>
    <xf numFmtId="0" fontId="5" fillId="3" borderId="20" xfId="0" applyNumberFormat="1" applyFont="1" applyFill="1" applyBorder="1" applyAlignment="1" applyProtection="1">
      <alignment horizontal="left"/>
      <protection locked="0"/>
    </xf>
    <xf numFmtId="0" fontId="9" fillId="3" borderId="0" xfId="0" applyNumberFormat="1" applyFont="1" applyFill="1" applyBorder="1" applyProtection="1"/>
    <xf numFmtId="0" fontId="8" fillId="3" borderId="0" xfId="0" applyNumberFormat="1" applyFont="1" applyFill="1" applyBorder="1" applyProtection="1"/>
    <xf numFmtId="164" fontId="20" fillId="3" borderId="0" xfId="0" applyNumberFormat="1" applyFont="1" applyFill="1" applyBorder="1" applyAlignment="1" applyProtection="1">
      <alignment horizontal="left"/>
    </xf>
    <xf numFmtId="164" fontId="12" fillId="3" borderId="8" xfId="0" applyNumberFormat="1" applyFont="1" applyFill="1" applyBorder="1" applyAlignment="1" applyProtection="1">
      <alignment horizontal="center" vertical="center"/>
    </xf>
    <xf numFmtId="164" fontId="8" fillId="3" borderId="10" xfId="0" applyNumberFormat="1" applyFont="1" applyFill="1" applyBorder="1" applyAlignment="1" applyProtection="1">
      <alignment horizontal="left"/>
    </xf>
    <xf numFmtId="164" fontId="12" fillId="3" borderId="14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left" vertical="center"/>
    </xf>
    <xf numFmtId="164" fontId="8" fillId="3" borderId="15" xfId="0" applyNumberFormat="1" applyFont="1" applyFill="1" applyBorder="1" applyAlignment="1" applyProtection="1">
      <alignment horizontal="left"/>
    </xf>
    <xf numFmtId="164" fontId="8" fillId="3" borderId="15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center" vertical="center"/>
    </xf>
    <xf numFmtId="164" fontId="12" fillId="3" borderId="16" xfId="0" applyNumberFormat="1" applyFont="1" applyFill="1" applyBorder="1" applyAlignment="1" applyProtection="1">
      <alignment horizontal="left"/>
    </xf>
    <xf numFmtId="0" fontId="12" fillId="3" borderId="0" xfId="0" applyNumberFormat="1" applyFont="1" applyFill="1" applyBorder="1" applyAlignment="1" applyProtection="1">
      <alignment horizontal="center" vertical="center"/>
    </xf>
    <xf numFmtId="0" fontId="8" fillId="3" borderId="0" xfId="0" quotePrefix="1" applyNumberFormat="1" applyFont="1" applyFill="1" applyBorder="1" applyAlignment="1" applyProtection="1">
      <alignment horizontal="left"/>
    </xf>
    <xf numFmtId="164" fontId="8" fillId="3" borderId="8" xfId="0" applyNumberFormat="1" applyFont="1" applyFill="1" applyBorder="1" applyAlignment="1" applyProtection="1">
      <alignment horizontal="left"/>
    </xf>
    <xf numFmtId="164" fontId="12" fillId="3" borderId="9" xfId="0" applyNumberFormat="1" applyFont="1" applyFill="1" applyBorder="1" applyAlignment="1" applyProtection="1">
      <alignment horizontal="center" vertical="center"/>
    </xf>
    <xf numFmtId="164" fontId="8" fillId="3" borderId="0" xfId="0" quotePrefix="1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Alignment="1" applyProtection="1">
      <alignment horizontal="center"/>
    </xf>
    <xf numFmtId="164" fontId="12" fillId="3" borderId="0" xfId="0" applyNumberFormat="1" applyFont="1" applyFill="1" applyBorder="1" applyAlignment="1" applyProtection="1">
      <alignment vertical="center"/>
    </xf>
    <xf numFmtId="0" fontId="8" fillId="3" borderId="6" xfId="0" applyNumberFormat="1" applyFont="1" applyFill="1" applyBorder="1" applyProtection="1"/>
    <xf numFmtId="0" fontId="8" fillId="3" borderId="10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10" fillId="3" borderId="5" xfId="2" applyNumberFormat="1" applyFont="1" applyFill="1" applyBorder="1" applyAlignment="1" applyProtection="1">
      <alignment horizontal="center"/>
    </xf>
    <xf numFmtId="164" fontId="9" fillId="3" borderId="0" xfId="2" applyNumberFormat="1" applyFont="1" applyFill="1" applyBorder="1" applyAlignment="1" applyProtection="1">
      <alignment horizontal="center"/>
    </xf>
    <xf numFmtId="164" fontId="9" fillId="3" borderId="6" xfId="2" applyNumberFormat="1" applyFont="1" applyFill="1" applyBorder="1" applyAlignment="1" applyProtection="1">
      <alignment horizontal="center"/>
    </xf>
    <xf numFmtId="164" fontId="11" fillId="3" borderId="1" xfId="2" applyNumberFormat="1" applyFont="1" applyFill="1" applyBorder="1" applyAlignment="1" applyProtection="1">
      <alignment horizontal="center"/>
    </xf>
    <xf numFmtId="164" fontId="9" fillId="3" borderId="2" xfId="2" applyNumberFormat="1" applyFont="1" applyFill="1" applyBorder="1" applyAlignment="1" applyProtection="1">
      <alignment horizontal="center"/>
    </xf>
    <xf numFmtId="164" fontId="11" fillId="3" borderId="5" xfId="2" applyNumberFormat="1" applyFont="1" applyFill="1" applyBorder="1" applyAlignment="1" applyProtection="1">
      <alignment horizontal="center"/>
    </xf>
    <xf numFmtId="164" fontId="8" fillId="3" borderId="23" xfId="2" applyNumberFormat="1" applyFont="1" applyFill="1" applyBorder="1" applyAlignment="1" applyProtection="1">
      <alignment horizontal="center"/>
    </xf>
    <xf numFmtId="164" fontId="9" fillId="3" borderId="9" xfId="2" applyNumberFormat="1" applyFont="1" applyFill="1" applyBorder="1" applyAlignment="1" applyProtection="1">
      <alignment horizontal="center"/>
    </xf>
    <xf numFmtId="164" fontId="9" fillId="3" borderId="10" xfId="2" applyNumberFormat="1" applyFont="1" applyFill="1" applyBorder="1" applyAlignment="1" applyProtection="1">
      <alignment horizontal="center"/>
    </xf>
    <xf numFmtId="164" fontId="8" fillId="3" borderId="5" xfId="2" applyNumberFormat="1" applyFont="1" applyFill="1" applyBorder="1" applyAlignment="1" applyProtection="1">
      <alignment horizontal="center" vertical="top"/>
    </xf>
    <xf numFmtId="164" fontId="8" fillId="3" borderId="0" xfId="2" applyNumberFormat="1" applyFont="1" applyFill="1" applyBorder="1" applyAlignment="1" applyProtection="1">
      <alignment horizontal="center" vertical="top"/>
    </xf>
    <xf numFmtId="164" fontId="9" fillId="3" borderId="0" xfId="3" applyNumberFormat="1" applyFont="1" applyFill="1" applyBorder="1" applyAlignment="1" applyProtection="1">
      <alignment horizontal="center"/>
    </xf>
    <xf numFmtId="164" fontId="8" fillId="3" borderId="7" xfId="3" applyNumberFormat="1" applyFont="1" applyFill="1" applyBorder="1" applyAlignment="1" applyProtection="1">
      <alignment horizontal="center"/>
    </xf>
    <xf numFmtId="0" fontId="11" fillId="3" borderId="1" xfId="3" applyNumberFormat="1" applyFont="1" applyFill="1" applyBorder="1" applyAlignment="1" applyProtection="1">
      <alignment horizontal="center"/>
    </xf>
    <xf numFmtId="0" fontId="11" fillId="3" borderId="5" xfId="3" applyNumberFormat="1" applyFont="1" applyFill="1" applyBorder="1" applyAlignment="1" applyProtection="1">
      <alignment horizontal="center"/>
    </xf>
    <xf numFmtId="164" fontId="8" fillId="3" borderId="23" xfId="3" applyNumberFormat="1" applyFont="1" applyFill="1" applyBorder="1" applyAlignment="1" applyProtection="1">
      <alignment horizontal="center"/>
    </xf>
    <xf numFmtId="164" fontId="8" fillId="3" borderId="0" xfId="3" applyNumberFormat="1" applyFont="1" applyFill="1" applyBorder="1" applyAlignment="1" applyProtection="1">
      <alignment horizontal="center"/>
    </xf>
    <xf numFmtId="164" fontId="9" fillId="3" borderId="9" xfId="3" applyNumberFormat="1" applyFont="1" applyFill="1" applyBorder="1" applyAlignment="1" applyProtection="1">
      <alignment horizontal="center"/>
    </xf>
    <xf numFmtId="164" fontId="12" fillId="3" borderId="2" xfId="3" applyNumberFormat="1" applyFont="1" applyFill="1" applyBorder="1" applyAlignment="1" applyProtection="1">
      <alignment horizontal="center" vertical="center"/>
    </xf>
    <xf numFmtId="164" fontId="8" fillId="3" borderId="2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center" vertical="top"/>
    </xf>
    <xf numFmtId="164" fontId="8" fillId="3" borderId="8" xfId="3" applyNumberFormat="1" applyFont="1" applyFill="1" applyBorder="1" applyAlignment="1" applyProtection="1">
      <alignment horizontal="center" vertical="top"/>
    </xf>
    <xf numFmtId="164" fontId="12" fillId="3" borderId="8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8" fillId="3" borderId="10" xfId="3" applyNumberFormat="1" applyFont="1" applyFill="1" applyBorder="1" applyAlignment="1" applyProtection="1">
      <alignment horizont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" fontId="8" fillId="3" borderId="8" xfId="3" applyNumberFormat="1" applyFont="1" applyFill="1" applyBorder="1" applyAlignment="1" applyProtection="1">
      <alignment horizontal="center"/>
    </xf>
    <xf numFmtId="1" fontId="8" fillId="3" borderId="9" xfId="3" applyNumberFormat="1" applyFont="1" applyFill="1" applyBorder="1" applyAlignment="1" applyProtection="1">
      <alignment horizontal="center"/>
    </xf>
    <xf numFmtId="164" fontId="8" fillId="3" borderId="6" xfId="3" applyNumberFormat="1" applyFont="1" applyFill="1" applyBorder="1" applyAlignment="1" applyProtection="1">
      <alignment horizontal="center" vertical="center"/>
    </xf>
    <xf numFmtId="164" fontId="9" fillId="3" borderId="0" xfId="0" applyNumberFormat="1" applyFont="1" applyFill="1" applyBorder="1" applyAlignment="1" applyProtection="1">
      <alignment horizontal="center"/>
    </xf>
    <xf numFmtId="164" fontId="8" fillId="3" borderId="7" xfId="0" applyNumberFormat="1" applyFont="1" applyFill="1" applyBorder="1" applyAlignment="1" applyProtection="1">
      <alignment horizontal="center"/>
    </xf>
    <xf numFmtId="0" fontId="11" fillId="3" borderId="1" xfId="0" applyNumberFormat="1" applyFont="1" applyFill="1" applyBorder="1" applyAlignment="1" applyProtection="1">
      <alignment horizontal="center"/>
    </xf>
    <xf numFmtId="0" fontId="11" fillId="3" borderId="5" xfId="0" applyNumberFormat="1" applyFont="1" applyFill="1" applyBorder="1" applyAlignment="1" applyProtection="1">
      <alignment horizontal="center"/>
    </xf>
    <xf numFmtId="164" fontId="8" fillId="3" borderId="23" xfId="0" applyNumberFormat="1" applyFont="1" applyFill="1" applyBorder="1" applyAlignment="1" applyProtection="1">
      <alignment horizontal="center"/>
    </xf>
    <xf numFmtId="164" fontId="9" fillId="3" borderId="9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9" fillId="3" borderId="15" xfId="0" applyNumberFormat="1" applyFont="1" applyFill="1" applyBorder="1" applyAlignment="1" applyProtection="1">
      <alignment horizontal="center"/>
    </xf>
    <xf numFmtId="164" fontId="8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2" fillId="3" borderId="24" xfId="1" applyFont="1" applyFill="1" applyBorder="1" applyAlignment="1" applyProtection="1">
      <alignment horizontal="center" vertical="center"/>
    </xf>
    <xf numFmtId="9" fontId="24" fillId="3" borderId="24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9" xfId="0" applyFill="1" applyBorder="1"/>
    <xf numFmtId="0" fontId="0" fillId="0" borderId="30" xfId="0" applyBorder="1"/>
    <xf numFmtId="0" fontId="0" fillId="0" borderId="29" xfId="0" applyBorder="1"/>
    <xf numFmtId="0" fontId="0" fillId="0" borderId="32" xfId="0" applyBorder="1"/>
    <xf numFmtId="0" fontId="0" fillId="6" borderId="32" xfId="0" applyFill="1" applyBorder="1"/>
    <xf numFmtId="0" fontId="9" fillId="9" borderId="28" xfId="2" applyNumberFormat="1" applyFont="1" applyFill="1" applyBorder="1" applyProtection="1"/>
    <xf numFmtId="168" fontId="9" fillId="9" borderId="28" xfId="1" applyNumberFormat="1" applyFont="1" applyFill="1" applyBorder="1" applyProtection="1"/>
    <xf numFmtId="0" fontId="9" fillId="7" borderId="28" xfId="2" applyNumberFormat="1" applyFont="1" applyFill="1" applyBorder="1" applyProtection="1"/>
    <xf numFmtId="165" fontId="9" fillId="9" borderId="30" xfId="2" applyNumberFormat="1" applyFont="1" applyFill="1" applyBorder="1" applyProtection="1"/>
    <xf numFmtId="170" fontId="9" fillId="9" borderId="28" xfId="2" applyNumberFormat="1" applyFont="1" applyFill="1" applyBorder="1" applyProtection="1"/>
    <xf numFmtId="170" fontId="9" fillId="9" borderId="37" xfId="2" applyNumberFormat="1" applyFont="1" applyFill="1" applyBorder="1" applyProtection="1"/>
    <xf numFmtId="0" fontId="27" fillId="12" borderId="27" xfId="0" applyFont="1" applyFill="1" applyBorder="1" applyAlignment="1">
      <alignment horizontal="center" vertical="center"/>
    </xf>
    <xf numFmtId="0" fontId="27" fillId="12" borderId="28" xfId="0" applyFont="1" applyFill="1" applyBorder="1" applyAlignment="1">
      <alignment horizontal="center" vertical="center"/>
    </xf>
    <xf numFmtId="0" fontId="27" fillId="12" borderId="2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11" fontId="25" fillId="0" borderId="30" xfId="0" applyNumberFormat="1" applyFont="1" applyBorder="1" applyAlignment="1">
      <alignment vertical="center"/>
    </xf>
    <xf numFmtId="170" fontId="11" fillId="16" borderId="29" xfId="2" applyNumberFormat="1" applyFont="1" applyFill="1" applyBorder="1" applyAlignment="1" applyProtection="1">
      <alignment horizontal="center"/>
    </xf>
    <xf numFmtId="170" fontId="11" fillId="16" borderId="30" xfId="2" applyNumberFormat="1" applyFont="1" applyFill="1" applyBorder="1" applyAlignment="1" applyProtection="1">
      <alignment horizontal="center"/>
    </xf>
    <xf numFmtId="170" fontId="30" fillId="16" borderId="43" xfId="2" applyNumberFormat="1" applyFont="1" applyFill="1" applyBorder="1" applyAlignment="1" applyProtection="1">
      <alignment horizontal="center"/>
    </xf>
    <xf numFmtId="170" fontId="30" fillId="16" borderId="37" xfId="2" applyNumberFormat="1" applyFont="1" applyFill="1" applyBorder="1" applyAlignment="1" applyProtection="1">
      <alignment horizontal="center"/>
    </xf>
    <xf numFmtId="168" fontId="9" fillId="0" borderId="28" xfId="1" applyNumberFormat="1" applyFont="1" applyFill="1" applyBorder="1" applyProtection="1"/>
    <xf numFmtId="0" fontId="0" fillId="15" borderId="33" xfId="0" applyFill="1" applyBorder="1"/>
    <xf numFmtId="0" fontId="2" fillId="6" borderId="27" xfId="0" applyFont="1" applyFill="1" applyBorder="1" applyAlignment="1">
      <alignment horizontal="center" vertical="center"/>
    </xf>
    <xf numFmtId="0" fontId="27" fillId="12" borderId="29" xfId="0" applyFont="1" applyFill="1" applyBorder="1" applyAlignment="1">
      <alignment horizontal="center" vertical="center"/>
    </xf>
    <xf numFmtId="0" fontId="27" fillId="12" borderId="32" xfId="0" applyFont="1" applyFill="1" applyBorder="1" applyAlignment="1">
      <alignment horizontal="center" vertical="center"/>
    </xf>
    <xf numFmtId="0" fontId="27" fillId="12" borderId="30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8" xfId="0" applyBorder="1"/>
    <xf numFmtId="0" fontId="2" fillId="6" borderId="29" xfId="0" applyFont="1" applyFill="1" applyBorder="1" applyAlignment="1">
      <alignment horizontal="center" vertical="center"/>
    </xf>
    <xf numFmtId="0" fontId="0" fillId="17" borderId="49" xfId="0" applyFill="1" applyBorder="1"/>
    <xf numFmtId="0" fontId="0" fillId="0" borderId="62" xfId="0" applyBorder="1"/>
    <xf numFmtId="0" fontId="27" fillId="17" borderId="62" xfId="0" applyFont="1" applyFill="1" applyBorder="1"/>
    <xf numFmtId="0" fontId="0" fillId="15" borderId="62" xfId="0" applyFill="1" applyBorder="1"/>
    <xf numFmtId="0" fontId="0" fillId="15" borderId="50" xfId="0" applyFill="1" applyBorder="1"/>
    <xf numFmtId="0" fontId="2" fillId="6" borderId="31" xfId="0" applyFont="1" applyFill="1" applyBorder="1" applyAlignment="1">
      <alignment horizontal="center" vertical="center"/>
    </xf>
    <xf numFmtId="0" fontId="0" fillId="5" borderId="24" xfId="0" applyFill="1" applyBorder="1"/>
    <xf numFmtId="0" fontId="0" fillId="5" borderId="32" xfId="0" applyFill="1" applyBorder="1"/>
    <xf numFmtId="164" fontId="11" fillId="10" borderId="25" xfId="2" applyNumberFormat="1" applyFont="1" applyFill="1" applyBorder="1" applyAlignment="1" applyProtection="1">
      <alignment horizontal="center"/>
    </xf>
    <xf numFmtId="164" fontId="11" fillId="10" borderId="31" xfId="2" applyNumberFormat="1" applyFont="1" applyFill="1" applyBorder="1" applyAlignment="1" applyProtection="1">
      <alignment horizontal="center"/>
    </xf>
    <xf numFmtId="164" fontId="11" fillId="10" borderId="26" xfId="2" applyNumberFormat="1" applyFont="1" applyFill="1" applyBorder="1" applyAlignment="1" applyProtection="1">
      <alignment horizontal="center"/>
    </xf>
    <xf numFmtId="164" fontId="23" fillId="3" borderId="41" xfId="2" applyNumberFormat="1" applyFont="1" applyFill="1" applyBorder="1" applyAlignment="1" applyProtection="1">
      <alignment horizontal="left" vertical="center" wrapText="1"/>
    </xf>
    <xf numFmtId="164" fontId="11" fillId="16" borderId="32" xfId="2" applyNumberFormat="1" applyFont="1" applyFill="1" applyBorder="1" applyAlignment="1" applyProtection="1">
      <alignment horizontal="center"/>
    </xf>
    <xf numFmtId="164" fontId="30" fillId="16" borderId="61" xfId="2" applyNumberFormat="1" applyFont="1" applyFill="1" applyBorder="1" applyAlignment="1" applyProtection="1">
      <alignment horizontal="center"/>
    </xf>
    <xf numFmtId="164" fontId="8" fillId="3" borderId="14" xfId="2" applyNumberFormat="1" applyFont="1" applyFill="1" applyBorder="1" applyAlignment="1" applyProtection="1">
      <alignment horizontal="center"/>
    </xf>
    <xf numFmtId="164" fontId="8" fillId="3" borderId="15" xfId="2" applyNumberFormat="1" applyFont="1" applyFill="1" applyBorder="1" applyAlignment="1" applyProtection="1">
      <alignment horizontal="center"/>
    </xf>
    <xf numFmtId="164" fontId="8" fillId="3" borderId="16" xfId="2" applyNumberFormat="1" applyFont="1" applyFill="1" applyBorder="1" applyAlignment="1" applyProtection="1">
      <alignment horizontal="center"/>
    </xf>
    <xf numFmtId="164" fontId="9" fillId="8" borderId="34" xfId="2" applyNumberFormat="1" applyFont="1" applyFill="1" applyBorder="1" applyAlignment="1" applyProtection="1">
      <alignment horizontal="center"/>
    </xf>
    <xf numFmtId="164" fontId="9" fillId="8" borderId="35" xfId="2" applyNumberFormat="1" applyFont="1" applyFill="1" applyBorder="1" applyAlignment="1" applyProtection="1">
      <alignment horizontal="center"/>
    </xf>
    <xf numFmtId="164" fontId="12" fillId="3" borderId="14" xfId="2" applyNumberFormat="1" applyFont="1" applyFill="1" applyBorder="1" applyAlignment="1" applyProtection="1">
      <alignment horizontal="center" vertical="center"/>
    </xf>
    <xf numFmtId="164" fontId="12" fillId="3" borderId="15" xfId="2" applyNumberFormat="1" applyFont="1" applyFill="1" applyBorder="1" applyAlignment="1" applyProtection="1">
      <alignment horizontal="center" vertical="center"/>
    </xf>
    <xf numFmtId="164" fontId="12" fillId="3" borderId="16" xfId="2" applyNumberFormat="1" applyFont="1" applyFill="1" applyBorder="1" applyAlignment="1" applyProtection="1">
      <alignment horizontal="center" vertical="center"/>
    </xf>
    <xf numFmtId="164" fontId="8" fillId="3" borderId="11" xfId="2" applyNumberFormat="1" applyFont="1" applyFill="1" applyBorder="1" applyAlignment="1" applyProtection="1">
      <alignment horizontal="center"/>
    </xf>
    <xf numFmtId="164" fontId="8" fillId="3" borderId="7" xfId="2" applyNumberFormat="1" applyFont="1" applyFill="1" applyBorder="1" applyAlignment="1" applyProtection="1">
      <alignment horizontal="center"/>
    </xf>
    <xf numFmtId="164" fontId="8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0" fontId="8" fillId="5" borderId="14" xfId="2" applyNumberFormat="1" applyFont="1" applyFill="1" applyBorder="1" applyAlignment="1" applyProtection="1">
      <alignment horizontal="center"/>
    </xf>
    <xf numFmtId="0" fontId="8" fillId="5" borderId="15" xfId="2" applyNumberFormat="1" applyFont="1" applyFill="1" applyBorder="1" applyAlignment="1" applyProtection="1">
      <alignment horizontal="center"/>
    </xf>
    <xf numFmtId="0" fontId="8" fillId="5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  <protection locked="0"/>
    </xf>
    <xf numFmtId="0" fontId="5" fillId="3" borderId="15" xfId="2" applyNumberFormat="1" applyFont="1" applyFill="1" applyBorder="1" applyAlignment="1" applyProtection="1">
      <alignment horizontal="center"/>
      <protection locked="0"/>
    </xf>
    <xf numFmtId="0" fontId="5" fillId="3" borderId="16" xfId="2" applyNumberFormat="1" applyFont="1" applyFill="1" applyBorder="1" applyAlignment="1" applyProtection="1">
      <alignment horizontal="center"/>
      <protection locked="0"/>
    </xf>
    <xf numFmtId="0" fontId="6" fillId="3" borderId="14" xfId="2" applyNumberFormat="1" applyFont="1" applyFill="1" applyBorder="1" applyAlignment="1" applyProtection="1">
      <alignment horizontal="center"/>
    </xf>
    <xf numFmtId="0" fontId="6" fillId="3" borderId="15" xfId="2" applyNumberFormat="1" applyFont="1" applyFill="1" applyBorder="1" applyAlignment="1" applyProtection="1">
      <alignment horizontal="center"/>
    </xf>
    <xf numFmtId="0" fontId="6" fillId="3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0" fontId="8" fillId="0" borderId="14" xfId="2" applyNumberFormat="1" applyFont="1" applyFill="1" applyBorder="1" applyAlignment="1" applyProtection="1">
      <alignment horizontal="center"/>
    </xf>
    <xf numFmtId="0" fontId="8" fillId="0" borderId="15" xfId="2" applyNumberFormat="1" applyFont="1" applyFill="1" applyBorder="1" applyAlignment="1" applyProtection="1">
      <alignment horizontal="center"/>
    </xf>
    <xf numFmtId="0" fontId="8" fillId="0" borderId="16" xfId="2" applyNumberFormat="1" applyFont="1" applyFill="1" applyBorder="1" applyAlignment="1" applyProtection="1">
      <alignment horizontal="center"/>
    </xf>
    <xf numFmtId="2" fontId="8" fillId="3" borderId="14" xfId="2" applyNumberFormat="1" applyFont="1" applyFill="1" applyBorder="1" applyAlignment="1" applyProtection="1">
      <alignment horizontal="center"/>
    </xf>
    <xf numFmtId="2" fontId="8" fillId="3" borderId="15" xfId="2" applyNumberFormat="1" applyFont="1" applyFill="1" applyBorder="1" applyAlignment="1" applyProtection="1">
      <alignment horizontal="center"/>
    </xf>
    <xf numFmtId="2" fontId="8" fillId="3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65" fontId="8" fillId="3" borderId="14" xfId="2" applyNumberFormat="1" applyFont="1" applyFill="1" applyBorder="1" applyAlignment="1" applyProtection="1">
      <alignment horizontal="center"/>
    </xf>
    <xf numFmtId="165" fontId="8" fillId="3" borderId="15" xfId="2" applyNumberFormat="1" applyFont="1" applyFill="1" applyBorder="1" applyAlignment="1" applyProtection="1">
      <alignment horizontal="center"/>
    </xf>
    <xf numFmtId="165" fontId="8" fillId="3" borderId="16" xfId="2" applyNumberFormat="1" applyFont="1" applyFill="1" applyBorder="1" applyAlignment="1" applyProtection="1">
      <alignment horizontal="center"/>
    </xf>
    <xf numFmtId="0" fontId="8" fillId="0" borderId="14" xfId="2" applyNumberFormat="1" applyFont="1" applyFill="1" applyBorder="1" applyAlignment="1" applyProtection="1">
      <alignment horizontal="center"/>
      <protection locked="0"/>
    </xf>
    <xf numFmtId="0" fontId="8" fillId="0" borderId="15" xfId="2" applyNumberFormat="1" applyFont="1" applyFill="1" applyBorder="1" applyAlignment="1" applyProtection="1">
      <alignment horizontal="center"/>
      <protection locked="0"/>
    </xf>
    <xf numFmtId="0" fontId="8" fillId="0" borderId="16" xfId="2" applyNumberFormat="1" applyFont="1" applyFill="1" applyBorder="1" applyAlignment="1" applyProtection="1">
      <alignment horizontal="center"/>
      <protection locked="0"/>
    </xf>
    <xf numFmtId="164" fontId="8" fillId="3" borderId="7" xfId="3" applyNumberFormat="1" applyFont="1" applyFill="1" applyBorder="1" applyAlignment="1" applyProtection="1">
      <alignment horizontal="center"/>
    </xf>
    <xf numFmtId="164" fontId="8" fillId="3" borderId="11" xfId="3" applyNumberFormat="1" applyFont="1" applyFill="1" applyBorder="1" applyAlignment="1" applyProtection="1">
      <alignment horizontal="center"/>
    </xf>
    <xf numFmtId="164" fontId="12" fillId="3" borderId="14" xfId="3" applyNumberFormat="1" applyFont="1" applyFill="1" applyBorder="1" applyAlignment="1" applyProtection="1">
      <alignment horizontal="center" vertical="top"/>
    </xf>
    <xf numFmtId="164" fontId="12" fillId="3" borderId="15" xfId="3" applyNumberFormat="1" applyFont="1" applyFill="1" applyBorder="1" applyAlignment="1" applyProtection="1">
      <alignment horizontal="center" vertical="top"/>
    </xf>
    <xf numFmtId="164" fontId="12" fillId="3" borderId="8" xfId="3" applyNumberFormat="1" applyFont="1" applyFill="1" applyBorder="1" applyAlignment="1" applyProtection="1">
      <alignment horizontal="center" vertical="top"/>
    </xf>
    <xf numFmtId="164" fontId="12" fillId="3" borderId="9" xfId="3" applyNumberFormat="1" applyFont="1" applyFill="1" applyBorder="1" applyAlignment="1" applyProtection="1">
      <alignment horizontal="center" vertical="top"/>
    </xf>
    <xf numFmtId="1" fontId="8" fillId="3" borderId="14" xfId="2" applyNumberFormat="1" applyFont="1" applyFill="1" applyBorder="1" applyAlignment="1" applyProtection="1">
      <alignment horizontal="center"/>
    </xf>
    <xf numFmtId="1" fontId="8" fillId="3" borderId="15" xfId="2" applyNumberFormat="1" applyFont="1" applyFill="1" applyBorder="1" applyAlignment="1" applyProtection="1">
      <alignment horizontal="center"/>
    </xf>
    <xf numFmtId="1" fontId="8" fillId="3" borderId="16" xfId="2" applyNumberFormat="1" applyFont="1" applyFill="1" applyBorder="1" applyAlignment="1" applyProtection="1">
      <alignment horizontal="center"/>
    </xf>
    <xf numFmtId="10" fontId="8" fillId="0" borderId="14" xfId="1" applyNumberFormat="1" applyFont="1" applyFill="1" applyBorder="1" applyAlignment="1" applyProtection="1">
      <alignment horizontal="center"/>
    </xf>
    <xf numFmtId="10" fontId="8" fillId="0" borderId="15" xfId="1" applyNumberFormat="1" applyFont="1" applyFill="1" applyBorder="1" applyAlignment="1" applyProtection="1">
      <alignment horizontal="center"/>
    </xf>
    <xf numFmtId="10" fontId="8" fillId="0" borderId="16" xfId="1" applyNumberFormat="1" applyFont="1" applyFill="1" applyBorder="1" applyAlignment="1" applyProtection="1">
      <alignment horizontal="center"/>
    </xf>
    <xf numFmtId="166" fontId="8" fillId="3" borderId="14" xfId="2" applyNumberFormat="1" applyFont="1" applyFill="1" applyBorder="1" applyAlignment="1" applyProtection="1">
      <alignment horizontal="center"/>
    </xf>
    <xf numFmtId="166" fontId="8" fillId="3" borderId="15" xfId="2" applyNumberFormat="1" applyFont="1" applyFill="1" applyBorder="1" applyAlignment="1" applyProtection="1">
      <alignment horizontal="center"/>
    </xf>
    <xf numFmtId="166" fontId="8" fillId="3" borderId="16" xfId="2" applyNumberFormat="1" applyFont="1" applyFill="1" applyBorder="1" applyAlignment="1" applyProtection="1">
      <alignment horizont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67" fontId="23" fillId="4" borderId="14" xfId="4" applyNumberFormat="1" applyFont="1" applyFill="1" applyBorder="1" applyAlignment="1" applyProtection="1">
      <alignment horizontal="center"/>
    </xf>
    <xf numFmtId="167" fontId="23" fillId="4" borderId="15" xfId="4" applyNumberFormat="1" applyFont="1" applyFill="1" applyBorder="1" applyAlignment="1" applyProtection="1">
      <alignment horizontal="center"/>
    </xf>
    <xf numFmtId="167" fontId="23" fillId="4" borderId="16" xfId="4" applyNumberFormat="1" applyFont="1" applyFill="1" applyBorder="1" applyAlignment="1" applyProtection="1">
      <alignment horizontal="center"/>
    </xf>
    <xf numFmtId="167" fontId="5" fillId="3" borderId="14" xfId="4" applyNumberFormat="1" applyFont="1" applyFill="1" applyBorder="1" applyAlignment="1" applyProtection="1">
      <alignment horizontal="center"/>
      <protection locked="0"/>
    </xf>
    <xf numFmtId="167" fontId="5" fillId="3" borderId="15" xfId="4" applyNumberFormat="1" applyFont="1" applyFill="1" applyBorder="1" applyAlignment="1" applyProtection="1">
      <alignment horizontal="center"/>
      <protection locked="0"/>
    </xf>
    <xf numFmtId="167" fontId="5" fillId="3" borderId="16" xfId="4" applyNumberFormat="1" applyFont="1" applyFill="1" applyBorder="1" applyAlignment="1" applyProtection="1">
      <alignment horizontal="center"/>
      <protection locked="0"/>
    </xf>
    <xf numFmtId="164" fontId="8" fillId="3" borderId="11" xfId="0" applyNumberFormat="1" applyFont="1" applyFill="1" applyBorder="1" applyAlignment="1" applyProtection="1">
      <alignment horizontal="center"/>
    </xf>
    <xf numFmtId="164" fontId="8" fillId="3" borderId="7" xfId="0" applyNumberFormat="1" applyFont="1" applyFill="1" applyBorder="1" applyAlignment="1" applyProtection="1">
      <alignment horizontal="center"/>
    </xf>
    <xf numFmtId="0" fontId="8" fillId="4" borderId="17" xfId="0" applyNumberFormat="1" applyFont="1" applyFill="1" applyBorder="1" applyAlignment="1" applyProtection="1">
      <alignment horizontal="center"/>
    </xf>
    <xf numFmtId="0" fontId="8" fillId="4" borderId="18" xfId="0" applyNumberFormat="1" applyFont="1" applyFill="1" applyBorder="1" applyAlignment="1" applyProtection="1">
      <alignment horizontal="center"/>
    </xf>
    <xf numFmtId="0" fontId="8" fillId="4" borderId="19" xfId="0" applyNumberFormat="1" applyFont="1" applyFill="1" applyBorder="1" applyAlignment="1" applyProtection="1">
      <alignment horizontal="center"/>
    </xf>
    <xf numFmtId="168" fontId="8" fillId="3" borderId="14" xfId="1" applyNumberFormat="1" applyFont="1" applyFill="1" applyBorder="1" applyAlignment="1" applyProtection="1">
      <alignment horizontal="center"/>
    </xf>
    <xf numFmtId="168" fontId="8" fillId="3" borderId="15" xfId="1" applyNumberFormat="1" applyFont="1" applyFill="1" applyBorder="1" applyAlignment="1" applyProtection="1">
      <alignment horizontal="center"/>
    </xf>
    <xf numFmtId="168" fontId="8" fillId="3" borderId="16" xfId="1" applyNumberFormat="1" applyFont="1" applyFill="1" applyBorder="1" applyAlignment="1" applyProtection="1">
      <alignment horizontal="center"/>
    </xf>
    <xf numFmtId="0" fontId="8" fillId="3" borderId="14" xfId="4" applyNumberFormat="1" applyFont="1" applyFill="1" applyBorder="1" applyAlignment="1" applyProtection="1">
      <alignment horizontal="center"/>
    </xf>
    <xf numFmtId="0" fontId="8" fillId="3" borderId="15" xfId="4" applyNumberFormat="1" applyFont="1" applyFill="1" applyBorder="1" applyAlignment="1" applyProtection="1">
      <alignment horizontal="center"/>
    </xf>
    <xf numFmtId="0" fontId="8" fillId="3" borderId="16" xfId="4" applyNumberFormat="1" applyFont="1" applyFill="1" applyBorder="1" applyAlignment="1" applyProtection="1">
      <alignment horizontal="center"/>
    </xf>
    <xf numFmtId="2" fontId="8" fillId="3" borderId="14" xfId="3" applyNumberFormat="1" applyFont="1" applyFill="1" applyBorder="1" applyAlignment="1" applyProtection="1">
      <alignment horizontal="center"/>
    </xf>
    <xf numFmtId="2" fontId="8" fillId="3" borderId="15" xfId="3" applyNumberFormat="1" applyFont="1" applyFill="1" applyBorder="1" applyAlignment="1" applyProtection="1">
      <alignment horizontal="center"/>
    </xf>
    <xf numFmtId="2" fontId="8" fillId="3" borderId="16" xfId="3" applyNumberFormat="1" applyFont="1" applyFill="1" applyBorder="1" applyAlignment="1" applyProtection="1">
      <alignment horizontal="center"/>
    </xf>
    <xf numFmtId="0" fontId="8" fillId="3" borderId="14" xfId="3" applyNumberFormat="1" applyFont="1" applyFill="1" applyBorder="1" applyAlignment="1" applyProtection="1">
      <alignment horizontal="center"/>
    </xf>
    <xf numFmtId="0" fontId="8" fillId="3" borderId="15" xfId="3" applyNumberFormat="1" applyFont="1" applyFill="1" applyBorder="1" applyAlignment="1" applyProtection="1">
      <alignment horizontal="center"/>
    </xf>
    <xf numFmtId="0" fontId="8" fillId="3" borderId="16" xfId="3" applyNumberFormat="1" applyFont="1" applyFill="1" applyBorder="1" applyAlignment="1" applyProtection="1">
      <alignment horizontal="center"/>
    </xf>
    <xf numFmtId="164" fontId="11" fillId="10" borderId="38" xfId="2" applyNumberFormat="1" applyFont="1" applyFill="1" applyBorder="1" applyAlignment="1" applyProtection="1">
      <alignment horizontal="center"/>
    </xf>
    <xf numFmtId="164" fontId="11" fillId="10" borderId="39" xfId="2" applyNumberFormat="1" applyFont="1" applyFill="1" applyBorder="1" applyAlignment="1" applyProtection="1">
      <alignment horizontal="center"/>
    </xf>
    <xf numFmtId="164" fontId="11" fillId="10" borderId="40" xfId="2" applyNumberFormat="1" applyFont="1" applyFill="1" applyBorder="1" applyAlignment="1" applyProtection="1">
      <alignment horizontal="center"/>
    </xf>
    <xf numFmtId="164" fontId="9" fillId="8" borderId="33" xfId="2" applyNumberFormat="1" applyFont="1" applyFill="1" applyBorder="1" applyAlignment="1" applyProtection="1">
      <alignment horizontal="center"/>
    </xf>
    <xf numFmtId="164" fontId="9" fillId="8" borderId="16" xfId="2" applyNumberFormat="1" applyFont="1" applyFill="1" applyBorder="1" applyAlignment="1" applyProtection="1">
      <alignment horizontal="center"/>
    </xf>
    <xf numFmtId="164" fontId="9" fillId="7" borderId="33" xfId="2" applyNumberFormat="1" applyFont="1" applyFill="1" applyBorder="1" applyAlignment="1" applyProtection="1">
      <alignment horizontal="center"/>
    </xf>
    <xf numFmtId="164" fontId="9" fillId="7" borderId="16" xfId="2" applyNumberFormat="1" applyFont="1" applyFill="1" applyBorder="1" applyAlignment="1" applyProtection="1">
      <alignment horizontal="center"/>
    </xf>
    <xf numFmtId="164" fontId="9" fillId="8" borderId="36" xfId="2" applyNumberFormat="1" applyFont="1" applyFill="1" applyBorder="1" applyAlignment="1" applyProtection="1">
      <alignment horizontal="center"/>
    </xf>
    <xf numFmtId="164" fontId="9" fillId="8" borderId="10" xfId="2" applyNumberFormat="1" applyFont="1" applyFill="1" applyBorder="1" applyAlignment="1" applyProtection="1">
      <alignment horizontal="center"/>
    </xf>
    <xf numFmtId="0" fontId="2" fillId="13" borderId="49" xfId="0" applyFont="1" applyFill="1" applyBorder="1" applyAlignment="1">
      <alignment horizontal="center" vertical="center" wrapText="1"/>
    </xf>
    <xf numFmtId="0" fontId="2" fillId="13" borderId="54" xfId="0" applyFont="1" applyFill="1" applyBorder="1" applyAlignment="1">
      <alignment horizontal="center" vertical="center" wrapText="1"/>
    </xf>
    <xf numFmtId="0" fontId="2" fillId="14" borderId="59" xfId="0" applyFont="1" applyFill="1" applyBorder="1" applyAlignment="1">
      <alignment horizontal="center"/>
    </xf>
    <xf numFmtId="0" fontId="2" fillId="14" borderId="52" xfId="0" applyFont="1" applyFill="1" applyBorder="1" applyAlignment="1">
      <alignment horizontal="center"/>
    </xf>
    <xf numFmtId="0" fontId="2" fillId="14" borderId="53" xfId="0" applyFont="1" applyFill="1" applyBorder="1" applyAlignment="1">
      <alignment horizontal="center"/>
    </xf>
    <xf numFmtId="0" fontId="25" fillId="0" borderId="49" xfId="0" applyFont="1" applyBorder="1" applyAlignment="1">
      <alignment horizontal="center" vertical="center" wrapText="1"/>
    </xf>
    <xf numFmtId="0" fontId="25" fillId="0" borderId="54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0" fontId="27" fillId="6" borderId="57" xfId="0" applyFont="1" applyFill="1" applyBorder="1" applyAlignment="1">
      <alignment horizontal="center"/>
    </xf>
    <xf numFmtId="0" fontId="27" fillId="6" borderId="58" xfId="0" applyFont="1" applyFill="1" applyBorder="1" applyAlignment="1">
      <alignment horizont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/>
    </xf>
    <xf numFmtId="10" fontId="0" fillId="0" borderId="30" xfId="1" applyNumberFormat="1" applyFont="1" applyBorder="1" applyAlignment="1">
      <alignment horizont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164" fontId="24" fillId="3" borderId="14" xfId="3" applyNumberFormat="1" applyFont="1" applyFill="1" applyBorder="1" applyAlignment="1" applyProtection="1">
      <alignment horizontal="center" vertical="center"/>
    </xf>
    <xf numFmtId="164" fontId="24" fillId="3" borderId="16" xfId="3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11" borderId="46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/>
    </xf>
    <xf numFmtId="0" fontId="2" fillId="11" borderId="60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6" fillId="6" borderId="25" xfId="0" applyFont="1" applyFill="1" applyBorder="1" applyAlignment="1">
      <alignment horizontal="center" vertical="center"/>
    </xf>
    <xf numFmtId="0" fontId="26" fillId="6" borderId="26" xfId="0" applyFont="1" applyFill="1" applyBorder="1" applyAlignment="1">
      <alignment horizontal="center" vertical="center"/>
    </xf>
    <xf numFmtId="0" fontId="2" fillId="14" borderId="38" xfId="0" applyFont="1" applyFill="1" applyBorder="1" applyAlignment="1">
      <alignment horizontal="center"/>
    </xf>
    <xf numFmtId="0" fontId="2" fillId="14" borderId="39" xfId="0" applyFont="1" applyFill="1" applyBorder="1" applyAlignment="1">
      <alignment horizontal="center"/>
    </xf>
    <xf numFmtId="0" fontId="2" fillId="14" borderId="40" xfId="0" applyFont="1" applyFill="1" applyBorder="1" applyAlignment="1">
      <alignment horizontal="center"/>
    </xf>
    <xf numFmtId="10" fontId="0" fillId="0" borderId="48" xfId="1" applyNumberFormat="1" applyFont="1" applyBorder="1" applyAlignment="1">
      <alignment horizont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0" fontId="0" fillId="0" borderId="44" xfId="1" applyNumberFormat="1" applyFont="1" applyBorder="1" applyAlignment="1">
      <alignment horizontal="center"/>
    </xf>
    <xf numFmtId="10" fontId="0" fillId="0" borderId="45" xfId="1" applyNumberFormat="1" applyFont="1" applyBorder="1" applyAlignment="1">
      <alignment horizontal="center"/>
    </xf>
    <xf numFmtId="0" fontId="25" fillId="0" borderId="43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70" fontId="0" fillId="0" borderId="29" xfId="1" applyNumberFormat="1" applyFont="1" applyBorder="1" applyAlignment="1">
      <alignment horizontal="center"/>
    </xf>
    <xf numFmtId="170" fontId="0" fillId="0" borderId="48" xfId="1" applyNumberFormat="1" applyFont="1" applyBorder="1" applyAlignment="1">
      <alignment horizontal="center"/>
    </xf>
    <xf numFmtId="169" fontId="0" fillId="0" borderId="44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62" xfId="0" applyFont="1" applyFill="1" applyBorder="1" applyAlignment="1">
      <alignment horizontal="center"/>
    </xf>
    <xf numFmtId="0" fontId="2" fillId="11" borderId="5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17" borderId="25" xfId="0" applyFont="1" applyFill="1" applyBorder="1" applyAlignment="1">
      <alignment horizontal="center" vertical="center" wrapText="1"/>
    </xf>
    <xf numFmtId="0" fontId="2" fillId="17" borderId="26" xfId="0" applyFont="1" applyFill="1" applyBorder="1" applyAlignment="1">
      <alignment horizontal="center" vertical="center" wrapText="1"/>
    </xf>
    <xf numFmtId="0" fontId="27" fillId="18" borderId="29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2" fillId="17" borderId="65" xfId="0" applyFont="1" applyFill="1" applyBorder="1" applyAlignment="1">
      <alignment horizontal="center" vertical="center" wrapText="1"/>
    </xf>
    <xf numFmtId="0" fontId="2" fillId="17" borderId="57" xfId="0" applyFont="1" applyFill="1" applyBorder="1" applyAlignment="1">
      <alignment horizontal="center" vertical="center" wrapText="1"/>
    </xf>
    <xf numFmtId="0" fontId="2" fillId="17" borderId="58" xfId="0" applyFont="1" applyFill="1" applyBorder="1" applyAlignment="1">
      <alignment horizontal="center" vertical="center" wrapText="1"/>
    </xf>
    <xf numFmtId="0" fontId="2" fillId="17" borderId="67" xfId="0" applyFont="1" applyFill="1" applyBorder="1" applyAlignment="1">
      <alignment horizontal="center" vertical="center" wrapText="1"/>
    </xf>
    <xf numFmtId="0" fontId="27" fillId="18" borderId="35" xfId="0" applyFont="1" applyFill="1" applyBorder="1" applyAlignment="1">
      <alignment horizontal="center" vertical="center" wrapText="1"/>
    </xf>
    <xf numFmtId="0" fontId="27" fillId="18" borderId="48" xfId="0" applyFont="1" applyFill="1" applyBorder="1" applyAlignment="1">
      <alignment horizontal="center" vertical="center" wrapText="1"/>
    </xf>
    <xf numFmtId="0" fontId="35" fillId="18" borderId="30" xfId="0" applyFont="1" applyFill="1" applyBorder="1" applyAlignment="1">
      <alignment horizontal="center" vertical="center" wrapText="1"/>
    </xf>
    <xf numFmtId="0" fontId="35" fillId="18" borderId="35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right" vertical="center" wrapText="1"/>
    </xf>
    <xf numFmtId="0" fontId="35" fillId="18" borderId="68" xfId="0" applyFont="1" applyFill="1" applyBorder="1" applyAlignment="1">
      <alignment horizontal="center" vertical="center" wrapText="1"/>
    </xf>
    <xf numFmtId="0" fontId="35" fillId="18" borderId="69" xfId="0" applyFont="1" applyFill="1" applyBorder="1" applyAlignment="1">
      <alignment horizontal="center" vertical="center" wrapText="1"/>
    </xf>
    <xf numFmtId="0" fontId="28" fillId="18" borderId="35" xfId="0" applyFont="1" applyFill="1" applyBorder="1" applyAlignment="1">
      <alignment horizontal="center" vertical="center" wrapText="1"/>
    </xf>
    <xf numFmtId="0" fontId="0" fillId="15" borderId="41" xfId="0" applyFill="1" applyBorder="1"/>
    <xf numFmtId="0" fontId="0" fillId="15" borderId="71" xfId="0" applyFill="1" applyBorder="1"/>
    <xf numFmtId="0" fontId="2" fillId="0" borderId="72" xfId="1" applyNumberFormat="1" applyFont="1" applyBorder="1" applyAlignment="1">
      <alignment horizontal="center" vertical="center"/>
    </xf>
    <xf numFmtId="0" fontId="2" fillId="6" borderId="73" xfId="0" applyFont="1" applyFill="1" applyBorder="1" applyAlignment="1">
      <alignment horizontal="center" vertical="center"/>
    </xf>
    <xf numFmtId="0" fontId="2" fillId="6" borderId="74" xfId="0" applyFont="1" applyFill="1" applyBorder="1" applyAlignment="1">
      <alignment horizontal="center" vertical="center"/>
    </xf>
    <xf numFmtId="2" fontId="9" fillId="0" borderId="27" xfId="2" applyNumberFormat="1" applyFont="1" applyFill="1" applyBorder="1" applyProtection="1"/>
    <xf numFmtId="2" fontId="9" fillId="0" borderId="14" xfId="2" applyNumberFormat="1" applyFont="1" applyFill="1" applyBorder="1" applyAlignment="1" applyProtection="1">
      <alignment horizontal="center"/>
    </xf>
    <xf numFmtId="2" fontId="9" fillId="0" borderId="16" xfId="2" applyNumberFormat="1" applyFont="1" applyFill="1" applyBorder="1" applyAlignment="1" applyProtection="1">
      <alignment horizontal="center"/>
    </xf>
    <xf numFmtId="2" fontId="9" fillId="0" borderId="24" xfId="2" applyNumberFormat="1" applyFont="1" applyFill="1" applyBorder="1" applyAlignment="1" applyProtection="1">
      <alignment horizontal="center"/>
    </xf>
    <xf numFmtId="2" fontId="9" fillId="0" borderId="29" xfId="2" applyNumberFormat="1" applyFont="1" applyFill="1" applyBorder="1" applyProtection="1"/>
    <xf numFmtId="2" fontId="9" fillId="0" borderId="32" xfId="2" applyNumberFormat="1" applyFont="1" applyFill="1" applyBorder="1" applyAlignment="1" applyProtection="1">
      <alignment horizontal="center"/>
    </xf>
    <xf numFmtId="168" fontId="9" fillId="0" borderId="30" xfId="1" applyNumberFormat="1" applyFont="1" applyFill="1" applyBorder="1" applyProtection="1"/>
    <xf numFmtId="2" fontId="0" fillId="0" borderId="25" xfId="0" applyNumberFormat="1" applyFont="1" applyFill="1" applyBorder="1" applyAlignment="1">
      <alignment horizontal="right"/>
    </xf>
    <xf numFmtId="10" fontId="0" fillId="0" borderId="26" xfId="1" applyNumberFormat="1" applyFont="1" applyBorder="1" applyAlignment="1">
      <alignment horizontal="right"/>
    </xf>
    <xf numFmtId="2" fontId="0" fillId="0" borderId="65" xfId="1" applyNumberFormat="1" applyFont="1" applyBorder="1" applyAlignment="1">
      <alignment horizontal="right"/>
    </xf>
    <xf numFmtId="0" fontId="0" fillId="0" borderId="26" xfId="0" applyFont="1" applyFill="1" applyBorder="1" applyAlignment="1">
      <alignment horizontal="right" vertical="center"/>
    </xf>
    <xf numFmtId="0" fontId="0" fillId="0" borderId="6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10" fontId="1" fillId="0" borderId="26" xfId="1" applyNumberFormat="1" applyFont="1" applyFill="1" applyBorder="1" applyAlignment="1">
      <alignment horizontal="right" vertical="center"/>
    </xf>
    <xf numFmtId="168" fontId="1" fillId="0" borderId="66" xfId="1" applyNumberFormat="1" applyFont="1" applyFill="1" applyBorder="1" applyAlignment="1">
      <alignment horizontal="right" vertical="center"/>
    </xf>
    <xf numFmtId="10" fontId="1" fillId="0" borderId="58" xfId="1" applyNumberFormat="1" applyFont="1" applyFill="1" applyBorder="1" applyAlignment="1">
      <alignment horizontal="right" vertical="center"/>
    </xf>
    <xf numFmtId="168" fontId="1" fillId="0" borderId="67" xfId="1" applyNumberFormat="1" applyFont="1" applyFill="1" applyBorder="1" applyAlignment="1">
      <alignment horizontal="right" vertical="center"/>
    </xf>
    <xf numFmtId="10" fontId="1" fillId="0" borderId="65" xfId="1" applyNumberFormat="1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/>
    </xf>
    <xf numFmtId="10" fontId="0" fillId="0" borderId="28" xfId="1" applyNumberFormat="1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0" fontId="0" fillId="0" borderId="14" xfId="1" applyNumberFormat="1" applyFont="1" applyFill="1" applyBorder="1" applyAlignment="1">
      <alignment horizontal="right"/>
    </xf>
    <xf numFmtId="10" fontId="1" fillId="0" borderId="37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0" fillId="0" borderId="37" xfId="1" applyNumberFormat="1" applyFont="1" applyBorder="1" applyAlignment="1">
      <alignment horizontal="right"/>
    </xf>
    <xf numFmtId="10" fontId="1" fillId="0" borderId="70" xfId="1" applyNumberFormat="1" applyFont="1" applyFill="1" applyBorder="1" applyAlignment="1">
      <alignment horizontal="right" vertical="center"/>
    </xf>
    <xf numFmtId="168" fontId="1" fillId="0" borderId="9" xfId="1" applyNumberFormat="1" applyFont="1" applyFill="1" applyBorder="1" applyAlignment="1">
      <alignment horizontal="right" vertical="center"/>
    </xf>
    <xf numFmtId="10" fontId="1" fillId="0" borderId="16" xfId="1" applyNumberFormat="1" applyFont="1" applyFill="1" applyBorder="1" applyAlignment="1">
      <alignment horizontal="right"/>
    </xf>
    <xf numFmtId="10" fontId="1" fillId="0" borderId="28" xfId="1" applyNumberFormat="1" applyFont="1" applyFill="1" applyBorder="1" applyAlignment="1">
      <alignment horizontal="right"/>
    </xf>
    <xf numFmtId="169" fontId="0" fillId="0" borderId="27" xfId="0" applyNumberFormat="1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0" fontId="0" fillId="0" borderId="30" xfId="1" applyNumberFormat="1" applyFont="1" applyFill="1" applyBorder="1" applyAlignment="1">
      <alignment horizontal="right"/>
    </xf>
    <xf numFmtId="0" fontId="0" fillId="0" borderId="35" xfId="0" applyFont="1" applyFill="1" applyBorder="1" applyAlignment="1">
      <alignment horizontal="right"/>
    </xf>
    <xf numFmtId="0" fontId="0" fillId="0" borderId="30" xfId="0" applyFont="1" applyFill="1" applyBorder="1" applyAlignment="1">
      <alignment horizontal="right"/>
    </xf>
    <xf numFmtId="10" fontId="0" fillId="0" borderId="48" xfId="1" applyNumberFormat="1" applyFont="1" applyFill="1" applyBorder="1" applyAlignment="1">
      <alignment horizontal="right"/>
    </xf>
    <xf numFmtId="10" fontId="1" fillId="0" borderId="64" xfId="1" applyNumberFormat="1" applyFont="1" applyFill="1" applyBorder="1" applyAlignment="1">
      <alignment horizontal="right" vertical="center"/>
    </xf>
    <xf numFmtId="0" fontId="0" fillId="0" borderId="48" xfId="0" applyFont="1" applyFill="1" applyBorder="1" applyAlignment="1">
      <alignment horizontal="right"/>
    </xf>
    <xf numFmtId="10" fontId="0" fillId="0" borderId="64" xfId="1" applyNumberFormat="1" applyFont="1" applyBorder="1" applyAlignment="1">
      <alignment horizontal="right"/>
    </xf>
    <xf numFmtId="10" fontId="1" fillId="0" borderId="56" xfId="1" applyNumberFormat="1" applyFont="1" applyFill="1" applyBorder="1" applyAlignment="1">
      <alignment horizontal="right" vertical="center"/>
    </xf>
    <xf numFmtId="168" fontId="1" fillId="0" borderId="75" xfId="1" applyNumberFormat="1" applyFont="1" applyFill="1" applyBorder="1" applyAlignment="1">
      <alignment horizontal="right" vertical="center"/>
    </xf>
    <xf numFmtId="10" fontId="1" fillId="0" borderId="35" xfId="1" applyNumberFormat="1" applyFont="1" applyFill="1" applyBorder="1" applyAlignment="1">
      <alignment horizontal="right"/>
    </xf>
    <xf numFmtId="10" fontId="1" fillId="0" borderId="30" xfId="1" applyNumberFormat="1" applyFont="1" applyFill="1" applyBorder="1" applyAlignment="1">
      <alignment horizontal="right"/>
    </xf>
    <xf numFmtId="0" fontId="34" fillId="19" borderId="7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right"/>
    </xf>
    <xf numFmtId="10" fontId="2" fillId="0" borderId="30" xfId="1" applyNumberFormat="1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10" fontId="2" fillId="0" borderId="48" xfId="1" applyNumberFormat="1" applyFont="1" applyFill="1" applyBorder="1" applyAlignment="1">
      <alignment horizontal="right"/>
    </xf>
    <xf numFmtId="10" fontId="2" fillId="0" borderId="64" xfId="1" applyNumberFormat="1" applyFont="1" applyFill="1" applyBorder="1" applyAlignment="1">
      <alignment horizontal="right" vertical="center"/>
    </xf>
    <xf numFmtId="0" fontId="2" fillId="0" borderId="48" xfId="0" applyFont="1" applyFill="1" applyBorder="1" applyAlignment="1">
      <alignment horizontal="right"/>
    </xf>
    <xf numFmtId="10" fontId="2" fillId="0" borderId="64" xfId="1" applyNumberFormat="1" applyFont="1" applyBorder="1" applyAlignment="1">
      <alignment horizontal="right"/>
    </xf>
    <xf numFmtId="10" fontId="2" fillId="0" borderId="56" xfId="1" applyNumberFormat="1" applyFont="1" applyFill="1" applyBorder="1" applyAlignment="1">
      <alignment horizontal="right" vertical="center"/>
    </xf>
    <xf numFmtId="168" fontId="2" fillId="0" borderId="75" xfId="1" applyNumberFormat="1" applyFont="1" applyFill="1" applyBorder="1" applyAlignment="1">
      <alignment horizontal="right" vertical="center"/>
    </xf>
    <xf numFmtId="10" fontId="2" fillId="0" borderId="35" xfId="1" applyNumberFormat="1" applyFont="1" applyFill="1" applyBorder="1" applyAlignment="1">
      <alignment horizontal="right"/>
    </xf>
    <xf numFmtId="2" fontId="0" fillId="0" borderId="0" xfId="0" applyNumberFormat="1"/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40"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89C064"/>
      <color rgb="FF05FF76"/>
      <color rgb="FF4BFF9C"/>
      <color rgb="FF006C31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11571935.651680376</c:v>
                </c:pt>
              </c:numCache>
            </c:numRef>
          </c:xVal>
          <c:yVal>
            <c:numRef>
              <c:f>'Test Procedure Data'!$H$15:$I$15</c:f>
              <c:numCache>
                <c:formatCode>0.0000</c:formatCode>
                <c:ptCount val="2"/>
                <c:pt idx="0">
                  <c:v>0.11513798972727746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0.55924644749270025</c:v>
                </c:pt>
              </c:numCache>
            </c:numRef>
          </c:xVal>
          <c:yVal>
            <c:numRef>
              <c:f>'Test Procedure Data'!$H$13:$I$13</c:f>
              <c:numCache>
                <c:formatCode>0.00000</c:formatCode>
                <c:ptCount val="2"/>
                <c:pt idx="0">
                  <c:v>-1.7242585162534851E-2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DataSheet!$AP$39:$AP$46</c:f>
              <c:numCache>
                <c:formatCode>0.00</c:formatCode>
                <c:ptCount val="8"/>
                <c:pt idx="0">
                  <c:v>8943</c:v>
                </c:pt>
                <c:pt idx="1">
                  <c:v>9911</c:v>
                </c:pt>
                <c:pt idx="2">
                  <c:v>10418.636490360617</c:v>
                </c:pt>
              </c:numCache>
            </c:numRef>
          </c:xVal>
          <c:yVal>
            <c:numRef>
              <c:f>DataSheet!$AQ$39:$AQ$46</c:f>
              <c:numCache>
                <c:formatCode>0.00</c:formatCode>
                <c:ptCount val="8"/>
                <c:pt idx="0">
                  <c:v>223.71</c:v>
                </c:pt>
                <c:pt idx="1">
                  <c:v>213.53</c:v>
                </c:pt>
                <c:pt idx="2">
                  <c:v>205.78537918281884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0-4C81-B997-DB359C6A4620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6193.711567662227</c:v>
                </c:pt>
                <c:pt idx="1">
                  <c:v>8299.1038320877724</c:v>
                </c:pt>
                <c:pt idx="2" formatCode="0.0000">
                  <c:v>10321.5996183813</c:v>
                </c:pt>
                <c:pt idx="3">
                  <c:v>10456.288277945619</c:v>
                </c:pt>
                <c:pt idx="4">
                  <c:v>11949.75353792336</c:v>
                </c:pt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  <c:pt idx="0">
                  <c:v>256.16633162529126</c:v>
                </c:pt>
                <c:pt idx="1">
                  <c:v>233.85120769493298</c:v>
                </c:pt>
                <c:pt idx="2">
                  <c:v>210.17507359377501</c:v>
                </c:pt>
                <c:pt idx="3">
                  <c:v>205.42227396672689</c:v>
                </c:pt>
                <c:pt idx="4">
                  <c:v>170.77485261645475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0-4C81-B997-DB359C6A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DataSheet!$AP$39:$AP$46</c:f>
              <c:numCache>
                <c:formatCode>0.00</c:formatCode>
                <c:ptCount val="8"/>
                <c:pt idx="0">
                  <c:v>8943</c:v>
                </c:pt>
                <c:pt idx="1">
                  <c:v>9911</c:v>
                </c:pt>
                <c:pt idx="2">
                  <c:v>10418.636490360617</c:v>
                </c:pt>
              </c:numCache>
            </c:numRef>
          </c:xVal>
          <c:yVal>
            <c:numRef>
              <c:f>DataSheet!$AS$39:$AS$46</c:f>
              <c:numCache>
                <c:formatCode>0.0%</c:formatCode>
                <c:ptCount val="8"/>
                <c:pt idx="0">
                  <c:v>0.82199999999999995</c:v>
                </c:pt>
                <c:pt idx="1">
                  <c:v>0.83299999999999996</c:v>
                </c:pt>
                <c:pt idx="2">
                  <c:v>0.84289488128800871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4634-B68A-FE3FE54D146D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6193.711567662227</c:v>
                </c:pt>
                <c:pt idx="1">
                  <c:v>8299.1038320877724</c:v>
                </c:pt>
                <c:pt idx="2" formatCode="0.0000">
                  <c:v>10321.5996183813</c:v>
                </c:pt>
                <c:pt idx="3">
                  <c:v>10456.288277945619</c:v>
                </c:pt>
                <c:pt idx="4">
                  <c:v>11949.75353792336</c:v>
                </c:pt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  <c:pt idx="0">
                  <c:v>0.78582446069871026</c:v>
                </c:pt>
                <c:pt idx="1">
                  <c:v>0.82859937794636251</c:v>
                </c:pt>
                <c:pt idx="2">
                  <c:v>0.87165103500875141</c:v>
                </c:pt>
                <c:pt idx="3">
                  <c:v>0.86727044060340286</c:v>
                </c:pt>
                <c:pt idx="4">
                  <c:v>0.78285286921396124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3-4634-B68A-FE3FE54D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C-40B9-BDAB-49F192F9D76D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C-40B9-BDAB-49F192F9D76D}"/>
            </c:ext>
          </c:extLst>
        </c:ser>
        <c:ser>
          <c:idx val="2"/>
          <c:order val="2"/>
          <c:tx>
            <c:v>Test_Gar_point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FAC-40B9-BDAB-49F192F9D76D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11571935.651680376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0.11427065019906929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C-40B9-BDAB-49F192F9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F-447F-9044-9840423DA15A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F-447F-9044-9840423DA15A}"/>
            </c:ext>
          </c:extLst>
        </c:ser>
        <c:ser>
          <c:idx val="2"/>
          <c:order val="2"/>
          <c:tx>
            <c:v>Test_Gar_point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0.55924644749270025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-1.7272086445389981E-2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F-447F-9044-9840423D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7</xdr:row>
      <xdr:rowOff>4762</xdr:rowOff>
    </xdr:from>
    <xdr:to>
      <xdr:col>18</xdr:col>
      <xdr:colOff>523875</xdr:colOff>
      <xdr:row>21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21</xdr:row>
      <xdr:rowOff>4762</xdr:rowOff>
    </xdr:from>
    <xdr:to>
      <xdr:col>18</xdr:col>
      <xdr:colOff>523875</xdr:colOff>
      <xdr:row>35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</xdr:row>
      <xdr:rowOff>128587</xdr:rowOff>
    </xdr:from>
    <xdr:to>
      <xdr:col>19</xdr:col>
      <xdr:colOff>466725</xdr:colOff>
      <xdr:row>17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485775</xdr:colOff>
      <xdr:row>1</xdr:row>
      <xdr:rowOff>119062</xdr:rowOff>
    </xdr:from>
    <xdr:to>
      <xdr:col>26</xdr:col>
      <xdr:colOff>457200</xdr:colOff>
      <xdr:row>17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26</xdr:row>
      <xdr:rowOff>76199</xdr:rowOff>
    </xdr:from>
    <xdr:to>
      <xdr:col>4</xdr:col>
      <xdr:colOff>409575</xdr:colOff>
      <xdr:row>37</xdr:row>
      <xdr:rowOff>95249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37</xdr:row>
      <xdr:rowOff>121179</xdr:rowOff>
    </xdr:from>
    <xdr:to>
      <xdr:col>4</xdr:col>
      <xdr:colOff>400050</xdr:colOff>
      <xdr:row>48</xdr:row>
      <xdr:rowOff>179255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_C1238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heet"/>
      <sheetName val="Test Procedure Data"/>
      <sheetName val="Actual Test Data"/>
      <sheetName val="Tools"/>
      <sheetName val="GRAF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zoomScale="110" zoomScaleNormal="110" workbookViewId="0">
      <selection activeCell="AV32" sqref="AV32"/>
    </sheetView>
  </sheetViews>
  <sheetFormatPr defaultRowHeight="15" x14ac:dyDescent="0.25"/>
  <cols>
    <col min="1" max="2" width="2.5703125" customWidth="1"/>
    <col min="3" max="18" width="3.140625" customWidth="1"/>
    <col min="19" max="19" width="2.570312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2" max="42" width="10.85546875" bestFit="1" customWidth="1"/>
    <col min="45" max="45" width="12" bestFit="1" customWidth="1"/>
    <col min="46" max="46" width="20.85546875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207"/>
      <c r="B2" s="208"/>
      <c r="C2" s="208"/>
      <c r="D2" s="208"/>
      <c r="E2" s="11"/>
      <c r="F2" s="12"/>
      <c r="G2" s="11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9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210" t="s">
        <v>5</v>
      </c>
      <c r="B4" s="211"/>
      <c r="C4" s="211"/>
      <c r="D4" s="211"/>
      <c r="E4" s="211"/>
      <c r="F4" s="211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9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311"/>
      <c r="AE4" s="311"/>
      <c r="AF4" s="311"/>
      <c r="AG4" s="311"/>
      <c r="AH4" s="311"/>
      <c r="AI4" s="311"/>
      <c r="AJ4" s="311"/>
      <c r="AK4" s="311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212" t="s">
        <v>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9"/>
      <c r="S5" s="13" t="s">
        <v>9</v>
      </c>
      <c r="T5" s="13"/>
      <c r="U5" s="13"/>
      <c r="V5" s="213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212" t="s">
        <v>287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5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308" t="s">
        <v>31</v>
      </c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10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313" t="s">
        <v>32</v>
      </c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13"/>
      <c r="T16" s="308" t="s">
        <v>33</v>
      </c>
      <c r="U16" s="309"/>
      <c r="V16" s="309"/>
      <c r="W16" s="309"/>
      <c r="X16" s="309"/>
      <c r="Y16" s="310"/>
      <c r="Z16" s="308" t="s">
        <v>34</v>
      </c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10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13"/>
      <c r="T17" s="308" t="s">
        <v>35</v>
      </c>
      <c r="U17" s="309"/>
      <c r="V17" s="310"/>
      <c r="W17" s="308" t="s">
        <v>36</v>
      </c>
      <c r="X17" s="309"/>
      <c r="Y17" s="310"/>
      <c r="Z17" s="308" t="s">
        <v>35</v>
      </c>
      <c r="AA17" s="309"/>
      <c r="AB17" s="310"/>
      <c r="AC17" s="308" t="s">
        <v>36</v>
      </c>
      <c r="AD17" s="309"/>
      <c r="AE17" s="310"/>
      <c r="AF17" s="308" t="s">
        <v>35</v>
      </c>
      <c r="AG17" s="309"/>
      <c r="AH17" s="310"/>
      <c r="AI17" s="308" t="s">
        <v>36</v>
      </c>
      <c r="AJ17" s="309"/>
      <c r="AK17" s="309"/>
      <c r="AL17" s="309"/>
      <c r="AM17" s="310"/>
      <c r="AN17" s="10"/>
      <c r="AO17" s="9"/>
      <c r="AP17" s="9"/>
      <c r="AQ17" s="60"/>
      <c r="AR17" s="60"/>
      <c r="AS17" s="60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 t="s">
        <v>37</v>
      </c>
      <c r="D18" s="13"/>
      <c r="E18" s="13"/>
      <c r="F18" s="13"/>
      <c r="G18" s="13"/>
      <c r="H18" s="13"/>
      <c r="I18" s="13"/>
      <c r="J18" s="13"/>
      <c r="K18" s="15"/>
      <c r="L18" s="15"/>
      <c r="M18" s="13" t="s">
        <v>38</v>
      </c>
      <c r="N18" s="13"/>
      <c r="O18" s="13"/>
      <c r="P18" s="12"/>
      <c r="Q18" s="13"/>
      <c r="R18" s="13"/>
      <c r="S18" s="13"/>
      <c r="T18" s="303"/>
      <c r="U18" s="304"/>
      <c r="V18" s="305"/>
      <c r="W18" s="303"/>
      <c r="X18" s="304"/>
      <c r="Y18" s="305"/>
      <c r="Z18" s="303"/>
      <c r="AA18" s="304"/>
      <c r="AB18" s="305"/>
      <c r="AC18" s="303"/>
      <c r="AD18" s="304"/>
      <c r="AE18" s="305"/>
      <c r="AF18" s="303"/>
      <c r="AG18" s="304"/>
      <c r="AH18" s="305"/>
      <c r="AI18" s="303"/>
      <c r="AJ18" s="304"/>
      <c r="AK18" s="304"/>
      <c r="AL18" s="304"/>
      <c r="AM18" s="305"/>
      <c r="AN18" s="10"/>
      <c r="AO18" s="9"/>
      <c r="AP18" s="9"/>
      <c r="AQ18" s="60"/>
      <c r="AR18" s="60"/>
      <c r="AS18" s="60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39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03"/>
      <c r="U19" s="304"/>
      <c r="V19" s="305"/>
      <c r="W19" s="303"/>
      <c r="X19" s="304"/>
      <c r="Y19" s="305"/>
      <c r="Z19" s="303"/>
      <c r="AA19" s="304"/>
      <c r="AB19" s="305"/>
      <c r="AC19" s="303"/>
      <c r="AD19" s="304"/>
      <c r="AE19" s="305"/>
      <c r="AF19" s="303"/>
      <c r="AG19" s="304"/>
      <c r="AH19" s="305"/>
      <c r="AI19" s="47"/>
      <c r="AJ19" s="46"/>
      <c r="AK19" s="46"/>
      <c r="AL19" s="67"/>
      <c r="AM19" s="48"/>
      <c r="AN19" s="10"/>
      <c r="AO19" s="9"/>
      <c r="AP19" s="9"/>
      <c r="AQ19" s="60"/>
      <c r="AR19" s="60"/>
      <c r="AS19" s="60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288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37"/>
      <c r="U20" s="38"/>
      <c r="V20" s="39"/>
      <c r="W20" s="38"/>
      <c r="X20" s="38"/>
      <c r="Y20" s="39"/>
      <c r="Z20" s="38"/>
      <c r="AA20" s="38"/>
      <c r="AB20" s="39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60"/>
      <c r="AR20" s="60"/>
      <c r="AS20" s="60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15">
        <v>223763</v>
      </c>
      <c r="U21" s="316"/>
      <c r="V21" s="317"/>
      <c r="W21" s="318">
        <v>327439.09999999998</v>
      </c>
      <c r="X21" s="319"/>
      <c r="Y21" s="320"/>
      <c r="Z21" s="321"/>
      <c r="AA21" s="322"/>
      <c r="AB21" s="323"/>
      <c r="AC21" s="324"/>
      <c r="AD21" s="325"/>
      <c r="AE21" s="326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60"/>
      <c r="AR21" s="60"/>
      <c r="AS21" s="60"/>
      <c r="AT21" s="9"/>
      <c r="AU21" s="9"/>
      <c r="AV21" s="9"/>
      <c r="AW21" s="9"/>
      <c r="AX21" s="9"/>
    </row>
    <row r="22" spans="1:50" x14ac:dyDescent="0.25">
      <c r="A22" s="30">
        <f t="shared" si="0"/>
        <v>16</v>
      </c>
      <c r="B22" s="36"/>
      <c r="C22" s="42" t="s">
        <v>41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3"/>
      <c r="U22" s="44"/>
      <c r="V22" s="45"/>
      <c r="W22" s="44"/>
      <c r="X22" s="44"/>
      <c r="Y22" s="44"/>
      <c r="Z22" s="44"/>
      <c r="AA22" s="44"/>
      <c r="AB22" s="44"/>
      <c r="AC22" s="44"/>
      <c r="AD22" s="44"/>
      <c r="AE22" s="44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60"/>
      <c r="AR22" s="60"/>
      <c r="AS22" s="60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27">
        <v>26.18</v>
      </c>
      <c r="U23" s="328"/>
      <c r="V23" s="329"/>
      <c r="W23" s="318">
        <v>499.4</v>
      </c>
      <c r="X23" s="319"/>
      <c r="Y23" s="320"/>
      <c r="Z23" s="330"/>
      <c r="AA23" s="331"/>
      <c r="AB23" s="332"/>
      <c r="AC23" s="333"/>
      <c r="AD23" s="334"/>
      <c r="AE23" s="335"/>
      <c r="AF23" s="46"/>
      <c r="AG23" s="46"/>
      <c r="AH23" s="46"/>
      <c r="AI23" s="47"/>
      <c r="AJ23" s="46"/>
      <c r="AK23" s="46"/>
      <c r="AL23" s="9"/>
      <c r="AM23" s="48"/>
      <c r="AN23" s="10"/>
      <c r="AO23" s="9"/>
      <c r="AP23" s="9"/>
      <c r="AQ23" s="60"/>
      <c r="AR23" s="60"/>
      <c r="AS23" s="60"/>
      <c r="AT23" s="9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43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27">
        <v>20.56</v>
      </c>
      <c r="U24" s="328"/>
      <c r="V24" s="329"/>
      <c r="W24" s="318">
        <v>84.8</v>
      </c>
      <c r="X24" s="319"/>
      <c r="Y24" s="320"/>
      <c r="Z24" s="330"/>
      <c r="AA24" s="331"/>
      <c r="AB24" s="332"/>
      <c r="AC24" s="333"/>
      <c r="AD24" s="334"/>
      <c r="AE24" s="335"/>
      <c r="AF24" s="46"/>
      <c r="AG24" s="46"/>
      <c r="AH24" s="46"/>
      <c r="AI24" s="47"/>
      <c r="AJ24" s="46"/>
      <c r="AK24" s="46"/>
      <c r="AL24" s="9"/>
      <c r="AM24" s="48"/>
      <c r="AN24" s="10"/>
      <c r="AO24" s="9"/>
      <c r="AP24" s="9"/>
      <c r="AQ24" s="383" t="s">
        <v>314</v>
      </c>
      <c r="AR24" s="384"/>
      <c r="AS24" s="385"/>
      <c r="AT24" s="9"/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50"/>
      <c r="U25" s="51"/>
      <c r="V25" s="52"/>
      <c r="W25" s="53"/>
      <c r="X25" s="53"/>
      <c r="Y25" s="54"/>
      <c r="Z25" s="55"/>
      <c r="AA25" s="56"/>
      <c r="AB25" s="57"/>
      <c r="AC25" s="58"/>
      <c r="AD25" s="58"/>
      <c r="AE25" s="59"/>
      <c r="AF25" s="46"/>
      <c r="AG25" s="46"/>
      <c r="AH25" s="46"/>
      <c r="AI25" s="47"/>
      <c r="AJ25" s="46"/>
      <c r="AK25" s="46"/>
      <c r="AL25" s="9"/>
      <c r="AM25" s="48"/>
      <c r="AN25" s="10"/>
      <c r="AO25" s="9"/>
      <c r="AP25" s="60"/>
      <c r="AQ25" s="390" t="s">
        <v>315</v>
      </c>
      <c r="AR25" s="391"/>
      <c r="AS25" s="264">
        <v>0.55924644749270025</v>
      </c>
      <c r="AT25" s="9"/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50"/>
      <c r="U26" s="51"/>
      <c r="V26" s="52"/>
      <c r="W26" s="53"/>
      <c r="X26" s="53"/>
      <c r="Y26" s="54"/>
      <c r="Z26" s="55"/>
      <c r="AA26" s="61"/>
      <c r="AB26" s="57"/>
      <c r="AC26" s="58"/>
      <c r="AD26" s="58"/>
      <c r="AE26" s="59"/>
      <c r="AF26" s="46"/>
      <c r="AG26" s="46"/>
      <c r="AH26" s="46"/>
      <c r="AI26" s="47"/>
      <c r="AJ26" s="46"/>
      <c r="AK26" s="46"/>
      <c r="AL26" s="9"/>
      <c r="AM26" s="48"/>
      <c r="AN26" s="10"/>
      <c r="AO26" s="9"/>
      <c r="AP26" s="60"/>
      <c r="AQ26" s="386" t="s">
        <v>316</v>
      </c>
      <c r="AR26" s="387"/>
      <c r="AS26" s="259">
        <v>11571935.651680376</v>
      </c>
      <c r="AT26" s="60"/>
      <c r="AU26" s="60"/>
      <c r="AV26" s="60"/>
      <c r="AW26" s="9"/>
      <c r="AX26" s="9"/>
    </row>
    <row r="27" spans="1:50" x14ac:dyDescent="0.25">
      <c r="A27" s="30">
        <f t="shared" si="0"/>
        <v>21</v>
      </c>
      <c r="B27" s="34"/>
      <c r="C27" s="62" t="s">
        <v>289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50"/>
      <c r="U27" s="51"/>
      <c r="V27" s="52"/>
      <c r="W27" s="53"/>
      <c r="X27" s="53"/>
      <c r="Y27" s="54"/>
      <c r="Z27" s="55"/>
      <c r="AA27" s="61"/>
      <c r="AB27" s="57"/>
      <c r="AC27" s="336"/>
      <c r="AD27" s="337"/>
      <c r="AE27" s="338"/>
      <c r="AF27" s="46"/>
      <c r="AG27" s="46"/>
      <c r="AH27" s="46"/>
      <c r="AI27" s="47"/>
      <c r="AJ27" s="46"/>
      <c r="AK27" s="46"/>
      <c r="AL27" s="9"/>
      <c r="AM27" s="48"/>
      <c r="AN27" s="10"/>
      <c r="AO27" s="9"/>
      <c r="AP27" s="60"/>
      <c r="AQ27" s="386" t="s">
        <v>317</v>
      </c>
      <c r="AR27" s="387"/>
      <c r="AS27" s="263">
        <v>2.7877223340368249</v>
      </c>
      <c r="AT27" s="60"/>
      <c r="AU27" s="60"/>
      <c r="AV27" s="60"/>
      <c r="AW27" s="9"/>
      <c r="AX27" s="9"/>
    </row>
    <row r="28" spans="1:50" x14ac:dyDescent="0.25">
      <c r="A28" s="30">
        <f t="shared" si="0"/>
        <v>22</v>
      </c>
      <c r="B28" s="34"/>
      <c r="C28" s="62" t="s">
        <v>290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50"/>
      <c r="U28" s="51"/>
      <c r="V28" s="52"/>
      <c r="W28" s="53"/>
      <c r="X28" s="53"/>
      <c r="Y28" s="54"/>
      <c r="Z28" s="55"/>
      <c r="AA28" s="61"/>
      <c r="AB28" s="57"/>
      <c r="AC28" s="58"/>
      <c r="AD28" s="58"/>
      <c r="AE28" s="59"/>
      <c r="AF28" s="46"/>
      <c r="AG28" s="46"/>
      <c r="AH28" s="46"/>
      <c r="AI28" s="47"/>
      <c r="AJ28" s="46"/>
      <c r="AK28" s="46"/>
      <c r="AL28" s="9"/>
      <c r="AM28" s="48"/>
      <c r="AN28" s="10"/>
      <c r="AO28" s="9"/>
      <c r="AP28" s="60"/>
      <c r="AQ28" s="386" t="s">
        <v>318</v>
      </c>
      <c r="AR28" s="387"/>
      <c r="AS28" s="263">
        <v>8.2211350785256571E-2</v>
      </c>
      <c r="AT28" s="60"/>
      <c r="AU28" s="60"/>
      <c r="AV28" s="60"/>
      <c r="AW28" s="9"/>
      <c r="AX28" s="9"/>
    </row>
    <row r="29" spans="1:50" x14ac:dyDescent="0.25">
      <c r="A29" s="30">
        <f t="shared" si="0"/>
        <v>23</v>
      </c>
      <c r="B29" s="34"/>
      <c r="C29" s="13" t="s">
        <v>291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15">
        <v>10407</v>
      </c>
      <c r="U29" s="316"/>
      <c r="V29" s="317"/>
      <c r="W29" s="318">
        <v>0</v>
      </c>
      <c r="X29" s="319"/>
      <c r="Y29" s="320"/>
      <c r="Z29" s="330"/>
      <c r="AA29" s="331"/>
      <c r="AB29" s="332"/>
      <c r="AC29" s="333"/>
      <c r="AD29" s="334"/>
      <c r="AE29" s="335"/>
      <c r="AF29" s="46"/>
      <c r="AG29" s="46"/>
      <c r="AH29" s="46"/>
      <c r="AI29" s="47"/>
      <c r="AJ29" s="46"/>
      <c r="AK29" s="46"/>
      <c r="AL29" s="9"/>
      <c r="AM29" s="48"/>
      <c r="AN29" s="10"/>
      <c r="AO29" s="9"/>
      <c r="AP29" s="60"/>
      <c r="AQ29" s="386" t="s">
        <v>319</v>
      </c>
      <c r="AR29" s="387"/>
      <c r="AS29" s="263">
        <v>8.4008093181763428</v>
      </c>
      <c r="AT29" s="60"/>
      <c r="AU29" s="60"/>
      <c r="AV29" s="60"/>
      <c r="AW29" s="9"/>
      <c r="AX29" s="9"/>
    </row>
    <row r="30" spans="1:50" x14ac:dyDescent="0.25">
      <c r="A30" s="30">
        <f t="shared" si="0"/>
        <v>24</v>
      </c>
      <c r="B30" s="36"/>
      <c r="C30" s="42" t="s">
        <v>46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43"/>
      <c r="U30" s="44"/>
      <c r="V30" s="45"/>
      <c r="W30" s="44"/>
      <c r="X30" s="44"/>
      <c r="Y30" s="44"/>
      <c r="Z30" s="63"/>
      <c r="AA30" s="63"/>
      <c r="AB30" s="63"/>
      <c r="AC30" s="64"/>
      <c r="AD30" s="64"/>
      <c r="AE30" s="64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60"/>
      <c r="AQ30" s="386" t="s">
        <v>320</v>
      </c>
      <c r="AR30" s="387"/>
      <c r="AS30" s="263">
        <v>4.9833078267952313</v>
      </c>
      <c r="AT30" s="60"/>
      <c r="AU30" s="60"/>
      <c r="AV30" s="60"/>
      <c r="AW30" s="9"/>
      <c r="AX30" s="9"/>
    </row>
    <row r="31" spans="1:50" x14ac:dyDescent="0.25">
      <c r="A31" s="30">
        <f t="shared" si="0"/>
        <v>25</v>
      </c>
      <c r="B31" s="36"/>
      <c r="C31" s="13" t="s">
        <v>42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327">
        <v>105.923</v>
      </c>
      <c r="U31" s="328"/>
      <c r="V31" s="329"/>
      <c r="W31" s="318">
        <v>499.5</v>
      </c>
      <c r="X31" s="319"/>
      <c r="Y31" s="320"/>
      <c r="Z31" s="330"/>
      <c r="AA31" s="331"/>
      <c r="AB31" s="332"/>
      <c r="AC31" s="333"/>
      <c r="AD31" s="334"/>
      <c r="AE31" s="335"/>
      <c r="AF31" s="47"/>
      <c r="AG31" s="46"/>
      <c r="AH31" s="46"/>
      <c r="AI31" s="47"/>
      <c r="AJ31" s="46"/>
      <c r="AK31" s="46"/>
      <c r="AL31" s="9"/>
      <c r="AM31" s="48"/>
      <c r="AN31" s="10"/>
      <c r="AO31" s="9"/>
      <c r="AP31" s="60"/>
      <c r="AQ31" s="388"/>
      <c r="AR31" s="389"/>
      <c r="AS31" s="261"/>
      <c r="AT31" s="60"/>
      <c r="AU31" s="60"/>
      <c r="AV31" s="60"/>
      <c r="AW31" s="9"/>
      <c r="AX31" s="9"/>
    </row>
    <row r="32" spans="1:50" x14ac:dyDescent="0.25">
      <c r="A32" s="30">
        <f t="shared" si="0"/>
        <v>26</v>
      </c>
      <c r="B32" s="36"/>
      <c r="C32" s="13" t="s">
        <v>43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27">
        <v>143.01</v>
      </c>
      <c r="U32" s="328"/>
      <c r="V32" s="329"/>
      <c r="W32" s="318">
        <v>84.899999999999991</v>
      </c>
      <c r="X32" s="319"/>
      <c r="Y32" s="320"/>
      <c r="Z32" s="330"/>
      <c r="AA32" s="331"/>
      <c r="AB32" s="332"/>
      <c r="AC32" s="333"/>
      <c r="AD32" s="334"/>
      <c r="AE32" s="335"/>
      <c r="AF32" s="47"/>
      <c r="AG32" s="46"/>
      <c r="AH32" s="46"/>
      <c r="AI32" s="47"/>
      <c r="AJ32" s="46"/>
      <c r="AK32" s="46"/>
      <c r="AL32" s="9"/>
      <c r="AM32" s="48"/>
      <c r="AN32" s="10"/>
      <c r="AO32" s="9"/>
      <c r="AP32" s="60"/>
      <c r="AQ32" s="386" t="s">
        <v>321</v>
      </c>
      <c r="AR32" s="387"/>
      <c r="AS32" s="260">
        <v>0.84289488128800871</v>
      </c>
      <c r="AT32" s="60"/>
      <c r="AU32" s="60"/>
      <c r="AV32" s="60"/>
      <c r="AW32" s="9"/>
      <c r="AX32" s="9"/>
    </row>
    <row r="33" spans="1:50" ht="15.75" thickBot="1" x14ac:dyDescent="0.3">
      <c r="A33" s="30">
        <f t="shared" si="0"/>
        <v>27</v>
      </c>
      <c r="B33" s="36"/>
      <c r="C33" s="62" t="s">
        <v>292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50"/>
      <c r="U33" s="51"/>
      <c r="V33" s="51"/>
      <c r="W33" s="65"/>
      <c r="X33" s="53"/>
      <c r="Y33" s="53"/>
      <c r="Z33" s="55"/>
      <c r="AA33" s="61"/>
      <c r="AB33" s="61"/>
      <c r="AC33" s="66"/>
      <c r="AD33" s="58"/>
      <c r="AE33" s="58"/>
      <c r="AF33" s="47"/>
      <c r="AG33" s="46"/>
      <c r="AH33" s="46"/>
      <c r="AI33" s="47"/>
      <c r="AJ33" s="46"/>
      <c r="AK33" s="46"/>
      <c r="AL33" s="9"/>
      <c r="AM33" s="48"/>
      <c r="AN33" s="10"/>
      <c r="AO33" s="9"/>
      <c r="AP33" s="60"/>
      <c r="AQ33" s="306" t="s">
        <v>335</v>
      </c>
      <c r="AR33" s="307"/>
      <c r="AS33" s="262">
        <v>15174.936211012813</v>
      </c>
      <c r="AT33" s="9" t="s">
        <v>322</v>
      </c>
      <c r="AU33" s="60"/>
      <c r="AV33" s="60"/>
      <c r="AW33" s="9"/>
      <c r="AX33" s="9"/>
    </row>
    <row r="34" spans="1:50" ht="15.75" thickBot="1" x14ac:dyDescent="0.3">
      <c r="A34" s="30">
        <f t="shared" si="0"/>
        <v>28</v>
      </c>
      <c r="B34" s="36"/>
      <c r="C34" s="62" t="s">
        <v>293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50"/>
      <c r="U34" s="51"/>
      <c r="V34" s="51"/>
      <c r="W34" s="65"/>
      <c r="X34" s="53"/>
      <c r="Y34" s="53"/>
      <c r="Z34" s="55"/>
      <c r="AA34" s="61"/>
      <c r="AB34" s="61"/>
      <c r="AC34" s="66"/>
      <c r="AD34" s="58"/>
      <c r="AE34" s="58"/>
      <c r="AF34" s="47"/>
      <c r="AG34" s="46"/>
      <c r="AH34" s="46"/>
      <c r="AI34" s="47"/>
      <c r="AJ34" s="46"/>
      <c r="AK34" s="46"/>
      <c r="AL34" s="9"/>
      <c r="AM34" s="48"/>
      <c r="AN34" s="10"/>
      <c r="AO34" s="9"/>
      <c r="AP34" s="60"/>
      <c r="AQ34" s="306" t="s">
        <v>355</v>
      </c>
      <c r="AR34" s="307"/>
      <c r="AS34" s="262">
        <v>10418.636490360617</v>
      </c>
      <c r="AT34" s="60" t="s">
        <v>326</v>
      </c>
      <c r="AU34" s="60"/>
      <c r="AV34" s="60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27">
        <v>15500</v>
      </c>
      <c r="U35" s="328"/>
      <c r="V35" s="329"/>
      <c r="W35" s="318">
        <v>0.1</v>
      </c>
      <c r="X35" s="319"/>
      <c r="Y35" s="320"/>
      <c r="Z35" s="330"/>
      <c r="AA35" s="331"/>
      <c r="AB35" s="332"/>
      <c r="AC35" s="333"/>
      <c r="AD35" s="334"/>
      <c r="AE35" s="335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60"/>
      <c r="AQ35" s="60"/>
      <c r="AR35" s="60"/>
      <c r="AS35" s="60"/>
      <c r="AT35" s="60"/>
      <c r="AU35" s="60"/>
      <c r="AV35" s="60"/>
      <c r="AW35" s="9"/>
      <c r="AX35" s="9"/>
    </row>
    <row r="36" spans="1:50" x14ac:dyDescent="0.25">
      <c r="A36" s="30">
        <f t="shared" si="0"/>
        <v>30</v>
      </c>
      <c r="B36" s="36"/>
      <c r="C36" s="13" t="s">
        <v>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39">
        <v>15610</v>
      </c>
      <c r="U36" s="340"/>
      <c r="V36" s="340"/>
      <c r="W36" s="340"/>
      <c r="X36" s="340"/>
      <c r="Y36" s="341"/>
      <c r="Z36" s="66"/>
      <c r="AA36" s="58"/>
      <c r="AB36" s="58"/>
      <c r="AC36" s="66"/>
      <c r="AD36" s="58"/>
      <c r="AE36" s="58"/>
      <c r="AF36" s="46"/>
      <c r="AG36" s="46"/>
      <c r="AH36" s="46"/>
      <c r="AI36" s="46"/>
      <c r="AJ36" s="46"/>
      <c r="AK36" s="46"/>
      <c r="AL36" s="67"/>
      <c r="AM36" s="48"/>
      <c r="AN36" s="10"/>
      <c r="AO36" s="9"/>
      <c r="AP36" s="297" t="s">
        <v>364</v>
      </c>
      <c r="AQ36" s="298"/>
      <c r="AR36" s="298"/>
      <c r="AS36" s="299"/>
      <c r="AT36" s="300" t="s">
        <v>365</v>
      </c>
      <c r="AU36" s="60"/>
      <c r="AV36" s="60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65"/>
      <c r="U37" s="53"/>
      <c r="V37" s="53"/>
      <c r="W37" s="53"/>
      <c r="X37" s="53"/>
      <c r="Y37" s="54"/>
      <c r="Z37" s="66"/>
      <c r="AA37" s="58"/>
      <c r="AB37" s="58"/>
      <c r="AC37" s="58"/>
      <c r="AD37" s="58"/>
      <c r="AE37" s="59"/>
      <c r="AF37" s="46"/>
      <c r="AG37" s="46"/>
      <c r="AH37" s="46"/>
      <c r="AI37" s="46"/>
      <c r="AJ37" s="46"/>
      <c r="AK37" s="46"/>
      <c r="AL37" s="67"/>
      <c r="AM37" s="48"/>
      <c r="AN37" s="10"/>
      <c r="AO37" s="9"/>
      <c r="AP37" s="276" t="s">
        <v>366</v>
      </c>
      <c r="AQ37" s="301" t="s">
        <v>367</v>
      </c>
      <c r="AR37" s="301"/>
      <c r="AS37" s="277" t="s">
        <v>368</v>
      </c>
      <c r="AT37" s="300"/>
      <c r="AU37" s="60"/>
      <c r="AV37" s="60"/>
      <c r="AW37" s="9"/>
      <c r="AX37" s="49"/>
    </row>
    <row r="38" spans="1:50" x14ac:dyDescent="0.25">
      <c r="A38" s="30">
        <f t="shared" si="0"/>
        <v>32</v>
      </c>
      <c r="B38" s="36"/>
      <c r="C38" s="13" t="s">
        <v>50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327">
        <v>9394</v>
      </c>
      <c r="U38" s="328"/>
      <c r="V38" s="328"/>
      <c r="W38" s="328"/>
      <c r="X38" s="328"/>
      <c r="Y38" s="329"/>
      <c r="Z38" s="66"/>
      <c r="AA38" s="58"/>
      <c r="AB38" s="58"/>
      <c r="AC38" s="58"/>
      <c r="AD38" s="58"/>
      <c r="AE38" s="59"/>
      <c r="AF38" s="46"/>
      <c r="AG38" s="46"/>
      <c r="AH38" s="46"/>
      <c r="AI38" s="46"/>
      <c r="AJ38" s="46"/>
      <c r="AK38" s="46"/>
      <c r="AL38" s="67"/>
      <c r="AM38" s="48"/>
      <c r="AN38" s="10"/>
      <c r="AO38" s="9"/>
      <c r="AP38" s="278" t="s">
        <v>326</v>
      </c>
      <c r="AQ38" s="302" t="s">
        <v>369</v>
      </c>
      <c r="AR38" s="302"/>
      <c r="AS38" s="279" t="s">
        <v>67</v>
      </c>
      <c r="AT38" s="300"/>
      <c r="AU38" s="60"/>
      <c r="AV38" s="60"/>
      <c r="AW38" s="9"/>
      <c r="AX38" s="9"/>
    </row>
    <row r="39" spans="1:50" x14ac:dyDescent="0.25">
      <c r="A39" s="30">
        <f t="shared" si="0"/>
        <v>33</v>
      </c>
      <c r="B39" s="36"/>
      <c r="C39" s="13" t="s">
        <v>51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68"/>
      <c r="U39" s="69"/>
      <c r="V39" s="70"/>
      <c r="W39" s="69"/>
      <c r="X39" s="69"/>
      <c r="Y39" s="70"/>
      <c r="Z39" s="71"/>
      <c r="AA39" s="71"/>
      <c r="AB39" s="72"/>
      <c r="AC39" s="71"/>
      <c r="AD39" s="71"/>
      <c r="AE39" s="72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479">
        <v>8943</v>
      </c>
      <c r="AQ39" s="482">
        <v>223.71</v>
      </c>
      <c r="AR39" s="482"/>
      <c r="AS39" s="280">
        <v>0.82199999999999995</v>
      </c>
      <c r="AT39" s="300"/>
      <c r="AU39" s="9"/>
      <c r="AV39" s="9"/>
      <c r="AW39" s="9"/>
      <c r="AX39" s="9"/>
    </row>
    <row r="40" spans="1:50" x14ac:dyDescent="0.25">
      <c r="A40" s="30">
        <f t="shared" si="0"/>
        <v>34</v>
      </c>
      <c r="B40" s="36"/>
      <c r="C40" s="13" t="s">
        <v>52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27">
        <v>205580</v>
      </c>
      <c r="U40" s="328"/>
      <c r="V40" s="329"/>
      <c r="W40" s="324">
        <v>0</v>
      </c>
      <c r="X40" s="325"/>
      <c r="Y40" s="326"/>
      <c r="Z40" s="348"/>
      <c r="AA40" s="349"/>
      <c r="AB40" s="350"/>
      <c r="AC40" s="333"/>
      <c r="AD40" s="334"/>
      <c r="AE40" s="335"/>
      <c r="AF40" s="46"/>
      <c r="AG40" s="46"/>
      <c r="AH40" s="46"/>
      <c r="AI40" s="47"/>
      <c r="AJ40" s="46"/>
      <c r="AK40" s="46"/>
      <c r="AL40" s="9"/>
      <c r="AM40" s="48"/>
      <c r="AN40" s="10"/>
      <c r="AO40" s="9"/>
      <c r="AP40" s="479">
        <v>9911</v>
      </c>
      <c r="AQ40" s="482">
        <v>213.53</v>
      </c>
      <c r="AR40" s="482"/>
      <c r="AS40" s="280">
        <v>0.83299999999999996</v>
      </c>
      <c r="AT40" s="300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351">
        <v>0.83199999999999996</v>
      </c>
      <c r="U41" s="352"/>
      <c r="V41" s="353"/>
      <c r="W41" s="324">
        <v>0</v>
      </c>
      <c r="X41" s="325"/>
      <c r="Y41" s="326"/>
      <c r="Z41" s="354"/>
      <c r="AA41" s="355"/>
      <c r="AB41" s="356"/>
      <c r="AC41" s="333"/>
      <c r="AD41" s="334"/>
      <c r="AE41" s="335"/>
      <c r="AF41" s="46"/>
      <c r="AG41" s="46"/>
      <c r="AH41" s="46"/>
      <c r="AI41" s="47"/>
      <c r="AJ41" s="46"/>
      <c r="AK41" s="46"/>
      <c r="AL41" s="9"/>
      <c r="AM41" s="48"/>
      <c r="AN41" s="10"/>
      <c r="AO41" s="9"/>
      <c r="AP41" s="479">
        <v>10418.636490360617</v>
      </c>
      <c r="AQ41" s="480">
        <v>205.78537918281884</v>
      </c>
      <c r="AR41" s="481"/>
      <c r="AS41" s="280">
        <v>0.84289488128800871</v>
      </c>
      <c r="AT41" s="300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"/>
      <c r="U42" s="6"/>
      <c r="V42" s="73"/>
      <c r="W42" s="6"/>
      <c r="X42" s="6"/>
      <c r="Y42" s="73"/>
      <c r="Z42" s="6"/>
      <c r="AA42" s="6"/>
      <c r="AB42" s="73"/>
      <c r="AC42" s="6"/>
      <c r="AD42" s="6"/>
      <c r="AE42" s="73"/>
      <c r="AF42" s="6"/>
      <c r="AG42" s="6"/>
      <c r="AH42" s="6"/>
      <c r="AI42" s="1"/>
      <c r="AJ42" s="6"/>
      <c r="AK42" s="6"/>
      <c r="AL42" s="9"/>
      <c r="AM42" s="73"/>
      <c r="AN42" s="10"/>
      <c r="AO42" s="9"/>
      <c r="AP42" s="479"/>
      <c r="AQ42" s="482"/>
      <c r="AR42" s="482"/>
      <c r="AS42" s="280"/>
      <c r="AT42" s="300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7"/>
      <c r="U43" s="46"/>
      <c r="V43" s="46"/>
      <c r="W43" s="46"/>
      <c r="X43" s="46"/>
      <c r="Y43" s="48"/>
      <c r="Z43" s="47"/>
      <c r="AA43" s="46"/>
      <c r="AB43" s="46"/>
      <c r="AC43" s="46"/>
      <c r="AD43" s="46"/>
      <c r="AE43" s="48"/>
      <c r="AF43" s="46"/>
      <c r="AG43" s="46"/>
      <c r="AH43" s="46"/>
      <c r="AI43" s="46"/>
      <c r="AJ43" s="46"/>
      <c r="AK43" s="46"/>
      <c r="AL43" s="67"/>
      <c r="AM43" s="48"/>
      <c r="AN43" s="10"/>
      <c r="AO43" s="9"/>
      <c r="AP43" s="479"/>
      <c r="AQ43" s="482"/>
      <c r="AR43" s="482"/>
      <c r="AS43" s="280"/>
      <c r="AT43" s="300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7"/>
      <c r="U44" s="38"/>
      <c r="V44" s="39"/>
      <c r="W44" s="38"/>
      <c r="X44" s="38"/>
      <c r="Y44" s="39"/>
      <c r="Z44" s="38"/>
      <c r="AA44" s="38"/>
      <c r="AB44" s="39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479"/>
      <c r="AQ44" s="482"/>
      <c r="AR44" s="482"/>
      <c r="AS44" s="280"/>
      <c r="AT44" s="300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479"/>
      <c r="AQ45" s="482"/>
      <c r="AR45" s="482"/>
      <c r="AS45" s="280"/>
      <c r="AT45" s="300"/>
      <c r="AU45" s="9"/>
      <c r="AV45" s="9"/>
      <c r="AW45" s="9"/>
      <c r="AX45" s="9"/>
    </row>
    <row r="46" spans="1:50" ht="15.75" thickBot="1" x14ac:dyDescent="0.3">
      <c r="A46" s="30">
        <f t="shared" si="0"/>
        <v>40</v>
      </c>
      <c r="B46" s="31"/>
      <c r="C46" s="13" t="s">
        <v>58</v>
      </c>
      <c r="D46" s="13"/>
      <c r="E46" s="13"/>
      <c r="F46" s="34"/>
      <c r="G46" s="13" t="s">
        <v>59</v>
      </c>
      <c r="H46" s="13"/>
      <c r="I46" s="13"/>
      <c r="J46" s="13"/>
      <c r="K46" s="13"/>
      <c r="L46" s="13"/>
      <c r="M46" s="34"/>
      <c r="N46" s="34"/>
      <c r="O46" s="13" t="s">
        <v>60</v>
      </c>
      <c r="P46" s="13"/>
      <c r="Q46" s="13"/>
      <c r="R46" s="13"/>
      <c r="S46" s="13"/>
      <c r="T46" s="34"/>
      <c r="U46" s="13" t="s">
        <v>61</v>
      </c>
      <c r="V46" s="13"/>
      <c r="W46" s="13"/>
      <c r="X46" s="13"/>
      <c r="Y46" s="13"/>
      <c r="Z46" s="34"/>
      <c r="AA46" s="13" t="s">
        <v>62</v>
      </c>
      <c r="AB46" s="13"/>
      <c r="AC46" s="13"/>
      <c r="AD46" s="13"/>
      <c r="AE46" s="34"/>
      <c r="AF46" s="13" t="s">
        <v>63</v>
      </c>
      <c r="AG46" s="13"/>
      <c r="AH46" s="13"/>
      <c r="AI46" s="13"/>
      <c r="AJ46" s="13"/>
      <c r="AK46" s="9"/>
      <c r="AL46" s="13"/>
      <c r="AM46" s="33"/>
      <c r="AN46" s="10"/>
      <c r="AO46" s="9"/>
      <c r="AP46" s="483"/>
      <c r="AQ46" s="484"/>
      <c r="AR46" s="484"/>
      <c r="AS46" s="485"/>
      <c r="AT46" s="300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64</v>
      </c>
      <c r="H47" s="13"/>
      <c r="I47" s="15"/>
      <c r="J47" s="15"/>
      <c r="K47" s="13" t="s">
        <v>65</v>
      </c>
      <c r="L47" s="13"/>
      <c r="M47" s="13"/>
      <c r="N47" s="13"/>
      <c r="O47" s="13" t="s">
        <v>66</v>
      </c>
      <c r="P47" s="13"/>
      <c r="Q47" s="13"/>
      <c r="R47" s="13"/>
      <c r="S47" s="13"/>
      <c r="T47" s="13"/>
      <c r="U47" s="13" t="s">
        <v>64</v>
      </c>
      <c r="V47" s="13"/>
      <c r="W47" s="15"/>
      <c r="X47" s="15"/>
      <c r="Y47" s="13" t="s">
        <v>67</v>
      </c>
      <c r="Z47" s="13"/>
      <c r="AA47" s="13" t="s">
        <v>68</v>
      </c>
      <c r="AB47" s="13"/>
      <c r="AC47" s="13"/>
      <c r="AD47" s="13"/>
      <c r="AE47" s="13"/>
      <c r="AF47" s="13" t="s">
        <v>64</v>
      </c>
      <c r="AG47" s="13"/>
      <c r="AH47" s="15"/>
      <c r="AI47" s="15"/>
      <c r="AJ47" s="15"/>
      <c r="AK47" s="15"/>
      <c r="AL47" s="13"/>
      <c r="AM47" s="33"/>
      <c r="AN47" s="10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69</v>
      </c>
      <c r="H48" s="15"/>
      <c r="I48" s="15"/>
      <c r="J48" s="15"/>
      <c r="K48" s="13" t="s">
        <v>65</v>
      </c>
      <c r="L48" s="13"/>
      <c r="M48" s="13"/>
      <c r="N48" s="13"/>
      <c r="O48" s="13" t="s">
        <v>70</v>
      </c>
      <c r="P48" s="13"/>
      <c r="Q48" s="13"/>
      <c r="R48" s="13"/>
      <c r="S48" s="13"/>
      <c r="T48" s="13"/>
      <c r="U48" s="13" t="s">
        <v>69</v>
      </c>
      <c r="V48" s="15"/>
      <c r="W48" s="15"/>
      <c r="X48" s="15"/>
      <c r="Y48" s="13" t="s">
        <v>67</v>
      </c>
      <c r="Z48" s="13"/>
      <c r="AA48" s="13" t="s">
        <v>69</v>
      </c>
      <c r="AB48" s="15"/>
      <c r="AC48" s="15">
        <v>5</v>
      </c>
      <c r="AD48" s="15"/>
      <c r="AE48" s="13"/>
      <c r="AF48" s="13" t="s">
        <v>69</v>
      </c>
      <c r="AG48" s="15"/>
      <c r="AH48" s="15"/>
      <c r="AI48" s="15"/>
      <c r="AJ48" s="15"/>
      <c r="AK48" s="15"/>
      <c r="AL48" s="13"/>
      <c r="AM48" s="33"/>
      <c r="AN48" s="10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30">
        <f t="shared" si="0"/>
        <v>43</v>
      </c>
      <c r="B49" s="31"/>
      <c r="C49" s="13" t="s">
        <v>71</v>
      </c>
      <c r="D49" s="13"/>
      <c r="E49" s="13"/>
      <c r="F49" s="34"/>
      <c r="G49" s="13" t="s">
        <v>72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73</v>
      </c>
      <c r="G50" s="13"/>
      <c r="H50" s="13"/>
      <c r="I50" s="34"/>
      <c r="J50" s="13" t="s">
        <v>74</v>
      </c>
      <c r="K50" s="13"/>
      <c r="L50" s="13"/>
      <c r="M50" s="13"/>
      <c r="N50" s="34"/>
      <c r="O50" s="13" t="s">
        <v>75</v>
      </c>
      <c r="P50" s="13"/>
      <c r="Q50" s="13"/>
      <c r="R50" s="13"/>
      <c r="S50" s="13"/>
      <c r="T50" s="34"/>
      <c r="U50" s="13" t="s">
        <v>76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30">
        <f t="shared" si="0"/>
        <v>45</v>
      </c>
      <c r="B51" s="31"/>
      <c r="C51" s="13"/>
      <c r="D51" s="13"/>
      <c r="E51" s="13"/>
      <c r="F51" s="13" t="s">
        <v>77</v>
      </c>
      <c r="G51" s="13"/>
      <c r="H51" s="15"/>
      <c r="I51" s="15"/>
      <c r="J51" s="15"/>
      <c r="K51" s="15"/>
      <c r="L51" s="13" t="s">
        <v>78</v>
      </c>
      <c r="M51" s="13"/>
      <c r="N51" s="13"/>
      <c r="O51" s="15"/>
      <c r="P51" s="15"/>
      <c r="Q51" s="15"/>
      <c r="R51" s="13" t="s">
        <v>65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79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74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75"/>
      <c r="AN54" s="10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30">
        <f>A53+1</f>
        <v>48</v>
      </c>
      <c r="B55" s="76" t="s">
        <v>80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30">
        <f>A55+1</f>
        <v>49</v>
      </c>
      <c r="B56" s="77" t="s">
        <v>294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3"/>
      <c r="AM56" s="33"/>
      <c r="AN56" s="10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79"/>
      <c r="B57" s="80" t="s">
        <v>81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10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82">
        <v>1</v>
      </c>
      <c r="B58" s="82">
        <v>2</v>
      </c>
      <c r="C58" s="82">
        <v>3</v>
      </c>
      <c r="D58" s="82">
        <v>4</v>
      </c>
      <c r="E58" s="82">
        <v>5</v>
      </c>
      <c r="F58" s="82">
        <v>6</v>
      </c>
      <c r="G58" s="82">
        <v>7</v>
      </c>
      <c r="H58" s="82">
        <v>8</v>
      </c>
      <c r="I58" s="82">
        <v>9</v>
      </c>
      <c r="J58" s="82">
        <v>10</v>
      </c>
      <c r="K58" s="82">
        <v>11</v>
      </c>
      <c r="L58" s="82">
        <v>12</v>
      </c>
      <c r="M58" s="82">
        <v>13</v>
      </c>
      <c r="N58" s="82">
        <v>14</v>
      </c>
      <c r="O58" s="82">
        <v>15</v>
      </c>
      <c r="P58" s="82">
        <v>16</v>
      </c>
      <c r="Q58" s="82">
        <v>17</v>
      </c>
      <c r="R58" s="82">
        <v>18</v>
      </c>
      <c r="S58" s="82">
        <v>19</v>
      </c>
      <c r="T58" s="82">
        <v>20</v>
      </c>
      <c r="U58" s="82">
        <v>21</v>
      </c>
      <c r="V58" s="82">
        <v>22</v>
      </c>
      <c r="W58" s="82">
        <v>23</v>
      </c>
      <c r="X58" s="82">
        <v>24</v>
      </c>
      <c r="Y58" s="82">
        <v>25</v>
      </c>
      <c r="Z58" s="82">
        <v>26</v>
      </c>
      <c r="AA58" s="82">
        <v>27</v>
      </c>
      <c r="AB58" s="82">
        <v>28</v>
      </c>
      <c r="AC58" s="82">
        <v>29</v>
      </c>
      <c r="AD58" s="82">
        <v>30</v>
      </c>
      <c r="AE58" s="82">
        <v>31</v>
      </c>
      <c r="AF58" s="82">
        <v>32</v>
      </c>
      <c r="AG58" s="82">
        <v>33</v>
      </c>
      <c r="AH58" s="82">
        <v>34</v>
      </c>
      <c r="AI58" s="82">
        <v>35</v>
      </c>
      <c r="AJ58" s="82">
        <v>36</v>
      </c>
      <c r="AK58" s="82">
        <v>37</v>
      </c>
      <c r="AL58" s="82">
        <v>38</v>
      </c>
      <c r="AM58" s="82">
        <v>39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5"/>
      <c r="T59" s="86" t="s">
        <v>1</v>
      </c>
      <c r="U59" s="81" t="s">
        <v>1</v>
      </c>
      <c r="V59" s="87" t="s">
        <v>1</v>
      </c>
      <c r="W59" s="81" t="s">
        <v>1</v>
      </c>
      <c r="X59" s="81" t="s">
        <v>1</v>
      </c>
      <c r="Y59" s="81" t="s">
        <v>1</v>
      </c>
      <c r="Z59" s="81" t="s">
        <v>1</v>
      </c>
      <c r="AA59" s="81" t="s">
        <v>1</v>
      </c>
      <c r="AB59" s="81" t="s">
        <v>1</v>
      </c>
      <c r="AC59" s="81" t="s">
        <v>1</v>
      </c>
      <c r="AD59" s="81" t="s">
        <v>1</v>
      </c>
      <c r="AE59" s="81" t="s">
        <v>1</v>
      </c>
      <c r="AF59" s="81" t="s">
        <v>1</v>
      </c>
      <c r="AG59" s="81" t="s">
        <v>1</v>
      </c>
      <c r="AH59" s="81" t="s">
        <v>1</v>
      </c>
      <c r="AI59" s="81" t="s">
        <v>1</v>
      </c>
      <c r="AJ59" s="81" t="s">
        <v>1</v>
      </c>
      <c r="AK59" s="81" t="s">
        <v>1</v>
      </c>
      <c r="AL59" s="84"/>
      <c r="AM59" s="85"/>
      <c r="AN59" s="10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ht="20.25" x14ac:dyDescent="0.3">
      <c r="A60" s="88"/>
      <c r="B60" s="218"/>
      <c r="C60" s="218"/>
      <c r="D60" s="218"/>
      <c r="E60" s="89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90"/>
      <c r="T60" s="91"/>
      <c r="U60" s="91"/>
      <c r="V60" s="92"/>
      <c r="W60" s="91"/>
      <c r="X60" s="91"/>
      <c r="Y60" s="91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1"/>
      <c r="AL60" s="10"/>
      <c r="AM60" s="93"/>
      <c r="AN60" s="10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4"/>
      <c r="B61" s="95"/>
      <c r="C61" s="95"/>
      <c r="D61" s="95"/>
      <c r="E61" s="95" t="s">
        <v>82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6"/>
      <c r="T61" s="91" t="s">
        <v>83</v>
      </c>
      <c r="U61" s="91"/>
      <c r="V61" s="91"/>
      <c r="W61" s="342">
        <v>0</v>
      </c>
      <c r="X61" s="342"/>
      <c r="Y61" s="342"/>
      <c r="Z61" s="342"/>
      <c r="AA61" s="342"/>
      <c r="AB61" s="92" t="s">
        <v>2</v>
      </c>
      <c r="AC61" s="92"/>
      <c r="AD61" s="92"/>
      <c r="AE61" s="342" t="s">
        <v>84</v>
      </c>
      <c r="AF61" s="342"/>
      <c r="AG61" s="342"/>
      <c r="AH61" s="342"/>
      <c r="AI61" s="342"/>
      <c r="AJ61" s="342"/>
      <c r="AK61" s="342"/>
      <c r="AL61" s="10"/>
      <c r="AM61" s="90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220" t="s">
        <v>5</v>
      </c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90"/>
      <c r="T62" s="91" t="s">
        <v>85</v>
      </c>
      <c r="U62" s="91"/>
      <c r="V62" s="91"/>
      <c r="W62" s="92"/>
      <c r="X62" s="343" t="s">
        <v>84</v>
      </c>
      <c r="Y62" s="343"/>
      <c r="Z62" s="343"/>
      <c r="AA62" s="343"/>
      <c r="AB62" s="97" t="s">
        <v>7</v>
      </c>
      <c r="AC62" s="97"/>
      <c r="AD62" s="342" t="s">
        <v>84</v>
      </c>
      <c r="AE62" s="342"/>
      <c r="AF62" s="342"/>
      <c r="AG62" s="342"/>
      <c r="AH62" s="342"/>
      <c r="AI62" s="342"/>
      <c r="AJ62" s="342"/>
      <c r="AK62" s="342"/>
      <c r="AL62" s="10"/>
      <c r="AM62" s="90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221" t="s">
        <v>8</v>
      </c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90"/>
      <c r="T63" s="91" t="s">
        <v>86</v>
      </c>
      <c r="U63" s="91"/>
      <c r="V63" s="222">
        <v>2</v>
      </c>
      <c r="W63" s="219"/>
      <c r="X63" s="223" t="s">
        <v>11</v>
      </c>
      <c r="Y63" s="223"/>
      <c r="Z63" s="98">
        <v>7</v>
      </c>
      <c r="AA63" s="99"/>
      <c r="AB63" s="97" t="s">
        <v>12</v>
      </c>
      <c r="AC63" s="100" t="s">
        <v>84</v>
      </c>
      <c r="AD63" s="101"/>
      <c r="AE63" s="101"/>
      <c r="AF63" s="101"/>
      <c r="AG63" s="101"/>
      <c r="AH63" s="101"/>
      <c r="AI63" s="101"/>
      <c r="AJ63" s="101"/>
      <c r="AK63" s="100" t="s">
        <v>84</v>
      </c>
      <c r="AL63" s="10"/>
      <c r="AM63" s="90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221" t="s">
        <v>287</v>
      </c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102" t="s">
        <v>1</v>
      </c>
      <c r="T64" s="103" t="s">
        <v>1</v>
      </c>
      <c r="U64" s="103" t="s">
        <v>1</v>
      </c>
      <c r="V64" s="103" t="s">
        <v>1</v>
      </c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95"/>
      <c r="AM64" s="96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05">
        <v>1</v>
      </c>
      <c r="B65" s="103" t="s">
        <v>87</v>
      </c>
      <c r="C65" s="119"/>
      <c r="D65" s="119"/>
      <c r="E65" s="119"/>
      <c r="F65" s="119"/>
      <c r="G65" s="103"/>
      <c r="H65" s="103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03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95"/>
      <c r="AM65" s="121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06">
        <f t="shared" ref="A66:A113" si="1">A65+1</f>
        <v>2</v>
      </c>
      <c r="B66" s="107" t="s">
        <v>88</v>
      </c>
      <c r="C66" s="108"/>
      <c r="D66" s="87"/>
      <c r="E66" s="87"/>
      <c r="F66" s="87"/>
      <c r="G66" s="87"/>
      <c r="H66" s="87"/>
      <c r="I66" s="87"/>
      <c r="J66" s="87"/>
      <c r="K66" s="344" t="s">
        <v>89</v>
      </c>
      <c r="L66" s="345"/>
      <c r="M66" s="345"/>
      <c r="N66" s="345"/>
      <c r="O66" s="345"/>
      <c r="P66" s="345"/>
      <c r="Q66" s="225" t="s">
        <v>90</v>
      </c>
      <c r="R66" s="226"/>
      <c r="S66" s="226"/>
      <c r="T66" s="226"/>
      <c r="U66" s="226"/>
      <c r="V66" s="226"/>
      <c r="W66" s="122"/>
      <c r="X66" s="122"/>
      <c r="Y66" s="122"/>
      <c r="Z66" s="122"/>
      <c r="AA66" s="122"/>
      <c r="AB66" s="87"/>
      <c r="AC66" s="109"/>
      <c r="AD66" s="87"/>
      <c r="AE66" s="87"/>
      <c r="AF66" s="87"/>
      <c r="AG66" s="87"/>
      <c r="AH66" s="110"/>
      <c r="AI66" s="87"/>
      <c r="AJ66" s="87"/>
      <c r="AK66" s="87"/>
      <c r="AL66" s="140"/>
      <c r="AM66" s="10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106">
        <f t="shared" si="1"/>
        <v>3</v>
      </c>
      <c r="B67" s="111"/>
      <c r="C67" s="112" t="s">
        <v>91</v>
      </c>
      <c r="D67" s="112"/>
      <c r="E67" s="103"/>
      <c r="F67" s="112"/>
      <c r="G67" s="112"/>
      <c r="H67" s="112"/>
      <c r="I67" s="112"/>
      <c r="J67" s="112"/>
      <c r="K67" s="113"/>
      <c r="L67" s="103">
        <v>1</v>
      </c>
      <c r="M67" s="227"/>
      <c r="N67" s="228"/>
      <c r="O67" s="103">
        <v>2</v>
      </c>
      <c r="P67" s="103"/>
      <c r="Q67" s="114"/>
      <c r="R67" s="115" t="s">
        <v>92</v>
      </c>
      <c r="S67" s="115"/>
      <c r="T67" s="116"/>
      <c r="U67" s="114"/>
      <c r="V67" s="115" t="s">
        <v>93</v>
      </c>
      <c r="W67" s="116"/>
      <c r="X67" s="114"/>
      <c r="Y67" s="115" t="s">
        <v>94</v>
      </c>
      <c r="Z67" s="116"/>
      <c r="AA67" s="114"/>
      <c r="AB67" s="115" t="s">
        <v>95</v>
      </c>
      <c r="AC67" s="116"/>
      <c r="AD67" s="346" t="s">
        <v>96</v>
      </c>
      <c r="AE67" s="347"/>
      <c r="AF67" s="347"/>
      <c r="AG67" s="347"/>
      <c r="AH67" s="347"/>
      <c r="AI67" s="347"/>
      <c r="AJ67" s="347"/>
      <c r="AK67" s="347"/>
      <c r="AL67" s="347"/>
      <c r="AM67" s="117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106">
        <f t="shared" si="1"/>
        <v>4</v>
      </c>
      <c r="B68" s="112"/>
      <c r="C68" s="112"/>
      <c r="D68" s="112"/>
      <c r="E68" s="112"/>
      <c r="F68" s="112"/>
      <c r="G68" s="112"/>
      <c r="H68" s="229" t="s">
        <v>97</v>
      </c>
      <c r="I68" s="230"/>
      <c r="J68" s="231"/>
      <c r="K68" s="95"/>
      <c r="L68" s="112"/>
      <c r="M68" s="112"/>
      <c r="N68" s="118"/>
      <c r="O68" s="119"/>
      <c r="P68" s="119"/>
      <c r="Q68" s="120"/>
      <c r="R68" s="95"/>
      <c r="S68" s="119"/>
      <c r="T68" s="121"/>
      <c r="U68" s="120"/>
      <c r="V68" s="122"/>
      <c r="W68" s="123"/>
      <c r="X68" s="124"/>
      <c r="Y68" s="122"/>
      <c r="Z68" s="123"/>
      <c r="AA68" s="124"/>
      <c r="AB68" s="112"/>
      <c r="AC68" s="117"/>
      <c r="AD68" s="112"/>
      <c r="AE68" s="112"/>
      <c r="AF68" s="112"/>
      <c r="AG68" s="112"/>
      <c r="AH68" s="112"/>
      <c r="AI68" s="112"/>
      <c r="AJ68" s="112"/>
      <c r="AK68" s="112"/>
      <c r="AL68" s="112"/>
      <c r="AM68" s="117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106">
        <f t="shared" si="1"/>
        <v>5</v>
      </c>
      <c r="B69" s="357" t="s">
        <v>300</v>
      </c>
      <c r="C69" s="358"/>
      <c r="D69" s="358"/>
      <c r="E69" s="358"/>
      <c r="F69" s="358"/>
      <c r="G69" s="359"/>
      <c r="H69" s="235"/>
      <c r="I69" s="236"/>
      <c r="J69" s="231"/>
      <c r="K69" s="360">
        <v>0.85729999999999995</v>
      </c>
      <c r="L69" s="361"/>
      <c r="M69" s="362"/>
      <c r="N69" s="363">
        <v>0.73660000000000003</v>
      </c>
      <c r="O69" s="364"/>
      <c r="P69" s="365"/>
      <c r="Q69" s="120"/>
      <c r="R69" s="119"/>
      <c r="S69" s="119"/>
      <c r="T69" s="121"/>
      <c r="U69" s="120"/>
      <c r="V69" s="119"/>
      <c r="W69" s="121"/>
      <c r="X69" s="120"/>
      <c r="Y69" s="119"/>
      <c r="Z69" s="121"/>
      <c r="AA69" s="120"/>
      <c r="AB69" s="112"/>
      <c r="AC69" s="117"/>
      <c r="AD69" s="112"/>
      <c r="AE69" s="112"/>
      <c r="AF69" s="112"/>
      <c r="AG69" s="112"/>
      <c r="AH69" s="112"/>
      <c r="AI69" s="112"/>
      <c r="AJ69" s="112"/>
      <c r="AK69" s="112"/>
      <c r="AL69" s="112"/>
      <c r="AM69" s="117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106">
        <f t="shared" si="1"/>
        <v>6</v>
      </c>
      <c r="B70" s="357" t="s">
        <v>98</v>
      </c>
      <c r="C70" s="358"/>
      <c r="D70" s="358"/>
      <c r="E70" s="358"/>
      <c r="F70" s="358"/>
      <c r="G70" s="359"/>
      <c r="H70" s="235"/>
      <c r="I70" s="236"/>
      <c r="J70" s="231"/>
      <c r="K70" s="360">
        <v>0.1057</v>
      </c>
      <c r="L70" s="361"/>
      <c r="M70" s="362"/>
      <c r="N70" s="363">
        <v>0.11527</v>
      </c>
      <c r="O70" s="364"/>
      <c r="P70" s="365"/>
      <c r="Q70" s="120"/>
      <c r="R70" s="119"/>
      <c r="S70" s="119"/>
      <c r="T70" s="121"/>
      <c r="U70" s="120"/>
      <c r="V70" s="119"/>
      <c r="W70" s="121"/>
      <c r="X70" s="120"/>
      <c r="Y70" s="119"/>
      <c r="Z70" s="121"/>
      <c r="AA70" s="120"/>
      <c r="AB70" s="112"/>
      <c r="AC70" s="117"/>
      <c r="AD70" s="112"/>
      <c r="AE70" s="112"/>
      <c r="AF70" s="112"/>
      <c r="AG70" s="112"/>
      <c r="AH70" s="112"/>
      <c r="AI70" s="112"/>
      <c r="AJ70" s="112"/>
      <c r="AK70" s="112"/>
      <c r="AL70" s="112"/>
      <c r="AM70" s="117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106">
        <f t="shared" si="1"/>
        <v>7</v>
      </c>
      <c r="B71" s="357" t="s">
        <v>99</v>
      </c>
      <c r="C71" s="358"/>
      <c r="D71" s="358"/>
      <c r="E71" s="358"/>
      <c r="F71" s="358"/>
      <c r="G71" s="359"/>
      <c r="H71" s="235"/>
      <c r="I71" s="236"/>
      <c r="J71" s="231"/>
      <c r="K71" s="360">
        <v>2.7000000000000001E-3</v>
      </c>
      <c r="L71" s="361"/>
      <c r="M71" s="362"/>
      <c r="N71" s="363">
        <v>7.3779999999999998E-2</v>
      </c>
      <c r="O71" s="364"/>
      <c r="P71" s="365"/>
      <c r="Q71" s="120"/>
      <c r="R71" s="119"/>
      <c r="S71" s="119"/>
      <c r="T71" s="121"/>
      <c r="U71" s="120"/>
      <c r="V71" s="119"/>
      <c r="W71" s="121"/>
      <c r="X71" s="120"/>
      <c r="Y71" s="119"/>
      <c r="Z71" s="121"/>
      <c r="AA71" s="120"/>
      <c r="AB71" s="112"/>
      <c r="AC71" s="117"/>
      <c r="AD71" s="112"/>
      <c r="AE71" s="112"/>
      <c r="AF71" s="112"/>
      <c r="AG71" s="112"/>
      <c r="AH71" s="112"/>
      <c r="AI71" s="112"/>
      <c r="AJ71" s="112"/>
      <c r="AK71" s="112"/>
      <c r="AL71" s="112"/>
      <c r="AM71" s="117"/>
      <c r="AN71" s="125"/>
      <c r="AO71" s="126"/>
      <c r="AP71" s="127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106">
        <f t="shared" si="1"/>
        <v>8</v>
      </c>
      <c r="B72" s="357" t="s">
        <v>101</v>
      </c>
      <c r="C72" s="358"/>
      <c r="D72" s="358"/>
      <c r="E72" s="358"/>
      <c r="F72" s="358"/>
      <c r="G72" s="359"/>
      <c r="H72" s="235"/>
      <c r="I72" s="236"/>
      <c r="J72" s="231"/>
      <c r="K72" s="360">
        <v>5.0000000000000001E-4</v>
      </c>
      <c r="L72" s="361"/>
      <c r="M72" s="362"/>
      <c r="N72" s="363">
        <v>1.8689999999999998E-2</v>
      </c>
      <c r="O72" s="364"/>
      <c r="P72" s="365"/>
      <c r="Q72" s="120"/>
      <c r="R72" s="119"/>
      <c r="S72" s="119"/>
      <c r="T72" s="121"/>
      <c r="U72" s="120"/>
      <c r="V72" s="119"/>
      <c r="W72" s="121"/>
      <c r="X72" s="120"/>
      <c r="Y72" s="119"/>
      <c r="Z72" s="121"/>
      <c r="AA72" s="120"/>
      <c r="AB72" s="112"/>
      <c r="AC72" s="117"/>
      <c r="AD72" s="112"/>
      <c r="AE72" s="112"/>
      <c r="AF72" s="112"/>
      <c r="AG72" s="112"/>
      <c r="AH72" s="112"/>
      <c r="AI72" s="112"/>
      <c r="AJ72" s="112"/>
      <c r="AK72" s="112"/>
      <c r="AL72" s="112"/>
      <c r="AM72" s="117"/>
      <c r="AN72" s="125"/>
      <c r="AO72" s="126"/>
      <c r="AP72" s="127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106">
        <f t="shared" si="1"/>
        <v>9</v>
      </c>
      <c r="B73" s="357" t="s">
        <v>100</v>
      </c>
      <c r="C73" s="358"/>
      <c r="D73" s="358"/>
      <c r="E73" s="358"/>
      <c r="F73" s="358"/>
      <c r="G73" s="359"/>
      <c r="H73" s="235"/>
      <c r="I73" s="236"/>
      <c r="J73" s="231"/>
      <c r="K73" s="360">
        <v>3.5000000000000001E-3</v>
      </c>
      <c r="L73" s="361"/>
      <c r="M73" s="362"/>
      <c r="N73" s="363">
        <v>1.0999999999999999E-2</v>
      </c>
      <c r="O73" s="364"/>
      <c r="P73" s="365"/>
      <c r="Q73" s="120"/>
      <c r="R73" s="119"/>
      <c r="S73" s="119"/>
      <c r="T73" s="121"/>
      <c r="U73" s="120"/>
      <c r="V73" s="119"/>
      <c r="W73" s="121"/>
      <c r="X73" s="120"/>
      <c r="Y73" s="119"/>
      <c r="Z73" s="121"/>
      <c r="AA73" s="120"/>
      <c r="AB73" s="112"/>
      <c r="AC73" s="117"/>
      <c r="AD73" s="112"/>
      <c r="AE73" s="112"/>
      <c r="AF73" s="112"/>
      <c r="AG73" s="112"/>
      <c r="AH73" s="112"/>
      <c r="AI73" s="112"/>
      <c r="AJ73" s="112"/>
      <c r="AK73" s="112"/>
      <c r="AL73" s="112"/>
      <c r="AM73" s="117"/>
      <c r="AN73" s="125"/>
      <c r="AO73" s="126"/>
      <c r="AP73" s="127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106">
        <f t="shared" si="1"/>
        <v>10</v>
      </c>
      <c r="B74" s="357" t="s">
        <v>103</v>
      </c>
      <c r="C74" s="358"/>
      <c r="D74" s="358"/>
      <c r="E74" s="358"/>
      <c r="F74" s="358"/>
      <c r="G74" s="359"/>
      <c r="H74" s="235"/>
      <c r="I74" s="236"/>
      <c r="J74" s="231"/>
      <c r="K74" s="360">
        <v>3.0999999999999999E-3</v>
      </c>
      <c r="L74" s="361"/>
      <c r="M74" s="362"/>
      <c r="N74" s="363">
        <v>3.3E-3</v>
      </c>
      <c r="O74" s="364"/>
      <c r="P74" s="365"/>
      <c r="Q74" s="120"/>
      <c r="R74" s="119"/>
      <c r="S74" s="119"/>
      <c r="T74" s="121"/>
      <c r="U74" s="120"/>
      <c r="V74" s="119"/>
      <c r="W74" s="121"/>
      <c r="X74" s="120"/>
      <c r="Y74" s="119"/>
      <c r="Z74" s="121"/>
      <c r="AA74" s="120"/>
      <c r="AB74" s="112"/>
      <c r="AC74" s="117"/>
      <c r="AD74" s="112"/>
      <c r="AE74" s="112"/>
      <c r="AF74" s="112"/>
      <c r="AG74" s="112"/>
      <c r="AH74" s="112"/>
      <c r="AI74" s="112"/>
      <c r="AJ74" s="112"/>
      <c r="AK74" s="112"/>
      <c r="AL74" s="112"/>
      <c r="AM74" s="117"/>
      <c r="AN74" s="125"/>
      <c r="AO74" s="126"/>
      <c r="AP74" s="127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106">
        <f t="shared" si="1"/>
        <v>11</v>
      </c>
      <c r="B75" s="357" t="s">
        <v>102</v>
      </c>
      <c r="C75" s="358"/>
      <c r="D75" s="358"/>
      <c r="E75" s="358"/>
      <c r="F75" s="358"/>
      <c r="G75" s="359"/>
      <c r="H75" s="235"/>
      <c r="I75" s="236"/>
      <c r="J75" s="231"/>
      <c r="K75" s="360">
        <v>3.5000000000000001E-3</v>
      </c>
      <c r="L75" s="361"/>
      <c r="M75" s="362"/>
      <c r="N75" s="363">
        <v>3.0000000000000001E-3</v>
      </c>
      <c r="O75" s="364"/>
      <c r="P75" s="365"/>
      <c r="Q75" s="118"/>
      <c r="R75" s="112"/>
      <c r="S75" s="112"/>
      <c r="T75" s="117"/>
      <c r="U75" s="118"/>
      <c r="V75" s="112"/>
      <c r="W75" s="117"/>
      <c r="X75" s="118"/>
      <c r="Y75" s="112"/>
      <c r="Z75" s="117"/>
      <c r="AA75" s="118"/>
      <c r="AB75" s="95"/>
      <c r="AC75" s="117"/>
      <c r="AD75" s="117" t="s">
        <v>104</v>
      </c>
      <c r="AE75" s="112"/>
      <c r="AF75" s="112"/>
      <c r="AG75" s="112"/>
      <c r="AH75" s="112"/>
      <c r="AI75" s="112"/>
      <c r="AJ75" s="112"/>
      <c r="AK75" s="112"/>
      <c r="AL75" s="112"/>
      <c r="AM75" s="117"/>
      <c r="AN75" s="125"/>
      <c r="AO75" s="126"/>
      <c r="AP75" s="127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106">
        <f t="shared" si="1"/>
        <v>12</v>
      </c>
      <c r="B76" s="357" t="s">
        <v>105</v>
      </c>
      <c r="C76" s="358"/>
      <c r="D76" s="358"/>
      <c r="E76" s="358"/>
      <c r="F76" s="358"/>
      <c r="G76" s="359"/>
      <c r="H76" s="235"/>
      <c r="I76" s="236"/>
      <c r="J76" s="231"/>
      <c r="K76" s="360">
        <v>5.0000000000000001E-4</v>
      </c>
      <c r="L76" s="361"/>
      <c r="M76" s="362"/>
      <c r="N76" s="363">
        <v>5.9999999999999995E-4</v>
      </c>
      <c r="O76" s="364"/>
      <c r="P76" s="365"/>
      <c r="Q76" s="118"/>
      <c r="R76" s="112"/>
      <c r="S76" s="112"/>
      <c r="T76" s="117"/>
      <c r="U76" s="118"/>
      <c r="V76" s="112"/>
      <c r="W76" s="117"/>
      <c r="X76" s="118"/>
      <c r="Y76" s="112"/>
      <c r="Z76" s="117"/>
      <c r="AA76" s="118"/>
      <c r="AB76" s="112"/>
      <c r="AC76" s="117"/>
      <c r="AD76" s="112" t="s">
        <v>106</v>
      </c>
      <c r="AE76" s="112"/>
      <c r="AF76" s="112"/>
      <c r="AG76" s="112"/>
      <c r="AH76" s="112"/>
      <c r="AI76" s="112"/>
      <c r="AJ76" s="112"/>
      <c r="AK76" s="112"/>
      <c r="AL76" s="112"/>
      <c r="AM76" s="117"/>
      <c r="AN76" s="125"/>
      <c r="AO76" s="126"/>
      <c r="AP76" s="127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106">
        <f t="shared" si="1"/>
        <v>13</v>
      </c>
      <c r="B77" s="357" t="s">
        <v>298</v>
      </c>
      <c r="C77" s="358"/>
      <c r="D77" s="358"/>
      <c r="E77" s="358"/>
      <c r="F77" s="358"/>
      <c r="G77" s="359"/>
      <c r="H77" s="235"/>
      <c r="I77" s="236"/>
      <c r="J77" s="231"/>
      <c r="K77" s="360">
        <v>1.7500000000000002E-2</v>
      </c>
      <c r="L77" s="361"/>
      <c r="M77" s="362"/>
      <c r="N77" s="363">
        <v>0</v>
      </c>
      <c r="O77" s="364"/>
      <c r="P77" s="365"/>
      <c r="Q77" s="118"/>
      <c r="R77" s="112"/>
      <c r="S77" s="112"/>
      <c r="T77" s="117"/>
      <c r="U77" s="118"/>
      <c r="V77" s="112"/>
      <c r="W77" s="117"/>
      <c r="X77" s="118"/>
      <c r="Y77" s="112"/>
      <c r="Z77" s="117"/>
      <c r="AA77" s="118"/>
      <c r="AB77" s="112"/>
      <c r="AC77" s="117"/>
      <c r="AD77" s="112"/>
      <c r="AE77" s="112"/>
      <c r="AF77" s="112"/>
      <c r="AG77" s="112"/>
      <c r="AH77" s="112"/>
      <c r="AI77" s="112"/>
      <c r="AJ77" s="112"/>
      <c r="AK77" s="112"/>
      <c r="AL77" s="112"/>
      <c r="AM77" s="117"/>
      <c r="AN77" s="125"/>
      <c r="AO77" s="126"/>
      <c r="AP77" s="127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106">
        <f t="shared" si="1"/>
        <v>14</v>
      </c>
      <c r="B78" s="357" t="s">
        <v>107</v>
      </c>
      <c r="C78" s="358"/>
      <c r="D78" s="358"/>
      <c r="E78" s="358"/>
      <c r="F78" s="358"/>
      <c r="G78" s="359"/>
      <c r="H78" s="235"/>
      <c r="I78" s="236"/>
      <c r="J78" s="231"/>
      <c r="K78" s="360">
        <v>0</v>
      </c>
      <c r="L78" s="361"/>
      <c r="M78" s="362"/>
      <c r="N78" s="363">
        <v>0</v>
      </c>
      <c r="O78" s="364"/>
      <c r="P78" s="365"/>
      <c r="Q78" s="118"/>
      <c r="R78" s="112"/>
      <c r="S78" s="112"/>
      <c r="T78" s="117"/>
      <c r="U78" s="118"/>
      <c r="V78" s="112"/>
      <c r="W78" s="117"/>
      <c r="X78" s="118"/>
      <c r="Y78" s="112"/>
      <c r="Z78" s="117"/>
      <c r="AA78" s="118"/>
      <c r="AB78" s="112"/>
      <c r="AC78" s="117"/>
      <c r="AD78" s="112"/>
      <c r="AE78" s="112"/>
      <c r="AF78" s="112"/>
      <c r="AG78" s="112"/>
      <c r="AH78" s="112"/>
      <c r="AI78" s="112"/>
      <c r="AJ78" s="112"/>
      <c r="AK78" s="112"/>
      <c r="AL78" s="112"/>
      <c r="AM78" s="117"/>
      <c r="AN78" s="125"/>
      <c r="AO78" s="126"/>
      <c r="AP78" s="127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06">
        <f t="shared" si="1"/>
        <v>15</v>
      </c>
      <c r="B79" s="357" t="s">
        <v>108</v>
      </c>
      <c r="C79" s="358"/>
      <c r="D79" s="358"/>
      <c r="E79" s="358"/>
      <c r="F79" s="358"/>
      <c r="G79" s="359"/>
      <c r="H79" s="235"/>
      <c r="I79" s="236"/>
      <c r="J79" s="231"/>
      <c r="K79" s="360">
        <v>0</v>
      </c>
      <c r="L79" s="361"/>
      <c r="M79" s="362"/>
      <c r="N79" s="363">
        <v>0</v>
      </c>
      <c r="O79" s="364"/>
      <c r="P79" s="365"/>
      <c r="Q79" s="118"/>
      <c r="R79" s="112"/>
      <c r="S79" s="112"/>
      <c r="T79" s="117"/>
      <c r="U79" s="118"/>
      <c r="V79" s="112"/>
      <c r="W79" s="117"/>
      <c r="X79" s="118"/>
      <c r="Y79" s="112"/>
      <c r="Z79" s="117"/>
      <c r="AA79" s="118"/>
      <c r="AB79" s="112"/>
      <c r="AC79" s="117"/>
      <c r="AD79" s="112"/>
      <c r="AE79" s="112"/>
      <c r="AF79" s="112"/>
      <c r="AG79" s="112"/>
      <c r="AH79" s="112"/>
      <c r="AI79" s="112"/>
      <c r="AJ79" s="112"/>
      <c r="AK79" s="112"/>
      <c r="AL79" s="112"/>
      <c r="AM79" s="117"/>
      <c r="AN79" s="125"/>
      <c r="AO79" s="126"/>
      <c r="AP79" s="127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06">
        <f t="shared" si="1"/>
        <v>16</v>
      </c>
      <c r="B80" s="357" t="s">
        <v>109</v>
      </c>
      <c r="C80" s="358"/>
      <c r="D80" s="358"/>
      <c r="E80" s="358"/>
      <c r="F80" s="358"/>
      <c r="G80" s="359"/>
      <c r="H80" s="235"/>
      <c r="I80" s="236"/>
      <c r="J80" s="231"/>
      <c r="K80" s="360">
        <v>0</v>
      </c>
      <c r="L80" s="361"/>
      <c r="M80" s="362"/>
      <c r="N80" s="363">
        <v>0</v>
      </c>
      <c r="O80" s="364"/>
      <c r="P80" s="365"/>
      <c r="Q80" s="118"/>
      <c r="R80" s="112"/>
      <c r="S80" s="112"/>
      <c r="T80" s="117"/>
      <c r="U80" s="118"/>
      <c r="V80" s="112"/>
      <c r="W80" s="117"/>
      <c r="X80" s="118"/>
      <c r="Y80" s="112"/>
      <c r="Z80" s="117"/>
      <c r="AA80" s="118"/>
      <c r="AB80" s="112"/>
      <c r="AC80" s="117"/>
      <c r="AD80" s="112"/>
      <c r="AE80" s="112"/>
      <c r="AF80" s="112"/>
      <c r="AG80" s="112"/>
      <c r="AH80" s="112"/>
      <c r="AI80" s="112"/>
      <c r="AJ80" s="112"/>
      <c r="AK80" s="112"/>
      <c r="AL80" s="112"/>
      <c r="AM80" s="117"/>
      <c r="AN80" s="125"/>
      <c r="AO80" s="126"/>
      <c r="AP80" s="127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06">
        <f>A80+1</f>
        <v>17</v>
      </c>
      <c r="B81" s="357" t="s">
        <v>110</v>
      </c>
      <c r="C81" s="358"/>
      <c r="D81" s="358"/>
      <c r="E81" s="358"/>
      <c r="F81" s="358"/>
      <c r="G81" s="359"/>
      <c r="H81" s="235"/>
      <c r="I81" s="236"/>
      <c r="J81" s="231"/>
      <c r="K81" s="360">
        <v>1E-4</v>
      </c>
      <c r="L81" s="361"/>
      <c r="M81" s="362"/>
      <c r="N81" s="363">
        <v>0</v>
      </c>
      <c r="O81" s="364"/>
      <c r="P81" s="365"/>
      <c r="Q81" s="118"/>
      <c r="R81" s="112"/>
      <c r="S81" s="112"/>
      <c r="T81" s="117"/>
      <c r="U81" s="118"/>
      <c r="V81" s="112"/>
      <c r="W81" s="117"/>
      <c r="X81" s="118"/>
      <c r="Y81" s="112"/>
      <c r="Z81" s="117"/>
      <c r="AA81" s="118"/>
      <c r="AB81" s="112"/>
      <c r="AC81" s="117"/>
      <c r="AD81" s="112"/>
      <c r="AE81" s="112"/>
      <c r="AF81" s="112"/>
      <c r="AG81" s="112"/>
      <c r="AH81" s="112"/>
      <c r="AI81" s="112"/>
      <c r="AJ81" s="112"/>
      <c r="AK81" s="112"/>
      <c r="AL81" s="112"/>
      <c r="AM81" s="117"/>
      <c r="AN81" s="125"/>
      <c r="AO81" s="126"/>
      <c r="AP81" s="127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106">
        <f t="shared" si="1"/>
        <v>18</v>
      </c>
      <c r="B82" s="357" t="s">
        <v>111</v>
      </c>
      <c r="C82" s="358"/>
      <c r="D82" s="358"/>
      <c r="E82" s="358"/>
      <c r="F82" s="358"/>
      <c r="G82" s="359"/>
      <c r="H82" s="235"/>
      <c r="I82" s="236"/>
      <c r="J82" s="231"/>
      <c r="K82" s="360">
        <v>0</v>
      </c>
      <c r="L82" s="361"/>
      <c r="M82" s="362"/>
      <c r="N82" s="363">
        <v>0</v>
      </c>
      <c r="O82" s="364"/>
      <c r="P82" s="365"/>
      <c r="Q82" s="128"/>
      <c r="R82" s="112"/>
      <c r="S82" s="112"/>
      <c r="T82" s="117"/>
      <c r="U82" s="118"/>
      <c r="V82" s="112"/>
      <c r="W82" s="117"/>
      <c r="X82" s="118"/>
      <c r="Y82" s="112"/>
      <c r="Z82" s="117"/>
      <c r="AA82" s="118"/>
      <c r="AB82" s="112"/>
      <c r="AC82" s="117"/>
      <c r="AD82" s="112"/>
      <c r="AE82" s="112"/>
      <c r="AF82" s="112"/>
      <c r="AG82" s="112"/>
      <c r="AH82" s="112"/>
      <c r="AI82" s="112"/>
      <c r="AJ82" s="112"/>
      <c r="AK82" s="112"/>
      <c r="AL82" s="112"/>
      <c r="AM82" s="117"/>
      <c r="AN82" s="125"/>
      <c r="AO82" s="126"/>
      <c r="AP82" s="127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106">
        <f>A82+1</f>
        <v>19</v>
      </c>
      <c r="B83" s="357" t="s">
        <v>112</v>
      </c>
      <c r="C83" s="358"/>
      <c r="D83" s="358"/>
      <c r="E83" s="358"/>
      <c r="F83" s="358"/>
      <c r="G83" s="359"/>
      <c r="H83" s="235"/>
      <c r="I83" s="236"/>
      <c r="J83" s="231"/>
      <c r="K83" s="360">
        <v>5.5999999999999999E-3</v>
      </c>
      <c r="L83" s="361"/>
      <c r="M83" s="362"/>
      <c r="N83" s="363">
        <v>7.6E-3</v>
      </c>
      <c r="O83" s="364"/>
      <c r="P83" s="365"/>
      <c r="Q83" s="118"/>
      <c r="R83" s="112"/>
      <c r="S83" s="112"/>
      <c r="T83" s="117"/>
      <c r="U83" s="118"/>
      <c r="V83" s="112"/>
      <c r="W83" s="117"/>
      <c r="X83" s="118"/>
      <c r="Y83" s="112"/>
      <c r="Z83" s="117"/>
      <c r="AA83" s="118"/>
      <c r="AB83" s="112"/>
      <c r="AC83" s="117"/>
      <c r="AD83" s="112"/>
      <c r="AE83" s="112"/>
      <c r="AF83" s="112"/>
      <c r="AG83" s="112"/>
      <c r="AH83" s="112"/>
      <c r="AI83" s="112"/>
      <c r="AJ83" s="112"/>
      <c r="AK83" s="112"/>
      <c r="AL83" s="112"/>
      <c r="AM83" s="117"/>
      <c r="AN83" s="125"/>
      <c r="AO83" s="126"/>
      <c r="AP83" s="127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106">
        <f t="shared" si="1"/>
        <v>20</v>
      </c>
      <c r="B84" s="357" t="s">
        <v>113</v>
      </c>
      <c r="C84" s="358"/>
      <c r="D84" s="358"/>
      <c r="E84" s="358"/>
      <c r="F84" s="358"/>
      <c r="G84" s="359"/>
      <c r="H84" s="235"/>
      <c r="I84" s="236"/>
      <c r="J84" s="231"/>
      <c r="K84" s="360">
        <v>0</v>
      </c>
      <c r="L84" s="361"/>
      <c r="M84" s="362"/>
      <c r="N84" s="363">
        <v>1.7000000000000001E-4</v>
      </c>
      <c r="O84" s="364"/>
      <c r="P84" s="365"/>
      <c r="Q84" s="118"/>
      <c r="R84" s="112"/>
      <c r="S84" s="112"/>
      <c r="T84" s="117"/>
      <c r="U84" s="118"/>
      <c r="V84" s="112"/>
      <c r="W84" s="117"/>
      <c r="X84" s="118"/>
      <c r="Y84" s="112"/>
      <c r="Z84" s="117"/>
      <c r="AA84" s="118"/>
      <c r="AB84" s="112"/>
      <c r="AC84" s="117"/>
      <c r="AD84" s="112"/>
      <c r="AE84" s="112"/>
      <c r="AF84" s="112"/>
      <c r="AG84" s="112"/>
      <c r="AH84" s="112"/>
      <c r="AI84" s="112"/>
      <c r="AJ84" s="112"/>
      <c r="AK84" s="112"/>
      <c r="AL84" s="112"/>
      <c r="AM84" s="117"/>
      <c r="AN84" s="125"/>
      <c r="AO84" s="126"/>
      <c r="AP84" s="127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106">
        <f t="shared" si="1"/>
        <v>21</v>
      </c>
      <c r="B85" s="357" t="s">
        <v>301</v>
      </c>
      <c r="C85" s="358"/>
      <c r="D85" s="358"/>
      <c r="E85" s="358"/>
      <c r="F85" s="358"/>
      <c r="G85" s="359"/>
      <c r="H85" s="235"/>
      <c r="I85" s="236"/>
      <c r="J85" s="231"/>
      <c r="K85" s="360">
        <v>0</v>
      </c>
      <c r="L85" s="361"/>
      <c r="M85" s="362"/>
      <c r="N85" s="363">
        <v>2.9989999999999999E-2</v>
      </c>
      <c r="O85" s="364"/>
      <c r="P85" s="365"/>
      <c r="Q85" s="118"/>
      <c r="R85" s="112"/>
      <c r="S85" s="112"/>
      <c r="T85" s="117"/>
      <c r="U85" s="118"/>
      <c r="V85" s="112"/>
      <c r="W85" s="117"/>
      <c r="X85" s="118"/>
      <c r="Y85" s="112"/>
      <c r="Z85" s="117"/>
      <c r="AA85" s="118"/>
      <c r="AB85" s="112"/>
      <c r="AC85" s="117"/>
      <c r="AD85" s="112"/>
      <c r="AE85" s="112"/>
      <c r="AF85" s="112"/>
      <c r="AG85" s="112"/>
      <c r="AH85" s="112"/>
      <c r="AI85" s="112"/>
      <c r="AJ85" s="112"/>
      <c r="AK85" s="112"/>
      <c r="AL85" s="112"/>
      <c r="AM85" s="117"/>
      <c r="AN85" s="125"/>
      <c r="AO85" s="126"/>
      <c r="AP85" s="127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06">
        <f t="shared" si="1"/>
        <v>22</v>
      </c>
      <c r="B86" s="232"/>
      <c r="C86" s="233"/>
      <c r="D86" s="233"/>
      <c r="E86" s="233"/>
      <c r="F86" s="233"/>
      <c r="G86" s="234"/>
      <c r="H86" s="232"/>
      <c r="I86" s="233"/>
      <c r="J86" s="234"/>
      <c r="K86" s="233"/>
      <c r="L86" s="233"/>
      <c r="M86" s="234"/>
      <c r="N86" s="363">
        <v>0</v>
      </c>
      <c r="O86" s="364"/>
      <c r="P86" s="365"/>
      <c r="Q86" s="118"/>
      <c r="R86" s="112"/>
      <c r="S86" s="112"/>
      <c r="T86" s="117"/>
      <c r="U86" s="118"/>
      <c r="V86" s="112"/>
      <c r="W86" s="117"/>
      <c r="X86" s="118"/>
      <c r="Y86" s="112"/>
      <c r="Z86" s="117"/>
      <c r="AA86" s="118"/>
      <c r="AB86" s="112"/>
      <c r="AC86" s="117"/>
      <c r="AD86" s="112"/>
      <c r="AE86" s="112"/>
      <c r="AF86" s="112"/>
      <c r="AG86" s="112"/>
      <c r="AH86" s="112"/>
      <c r="AI86" s="112"/>
      <c r="AJ86" s="112"/>
      <c r="AK86" s="112"/>
      <c r="AL86" s="112"/>
      <c r="AM86" s="117"/>
      <c r="AN86" s="125"/>
      <c r="AO86" s="126"/>
      <c r="AP86" s="127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06">
        <f>A86+1</f>
        <v>23</v>
      </c>
      <c r="B87" s="232"/>
      <c r="C87" s="233"/>
      <c r="D87" s="233"/>
      <c r="E87" s="233"/>
      <c r="F87" s="233"/>
      <c r="G87" s="234"/>
      <c r="H87" s="232"/>
      <c r="I87" s="233"/>
      <c r="J87" s="234"/>
      <c r="K87" s="233"/>
      <c r="L87" s="233"/>
      <c r="M87" s="234"/>
      <c r="N87" s="363">
        <v>0</v>
      </c>
      <c r="O87" s="364"/>
      <c r="P87" s="365"/>
      <c r="Q87" s="118"/>
      <c r="R87" s="112"/>
      <c r="S87" s="112"/>
      <c r="T87" s="117"/>
      <c r="U87" s="118"/>
      <c r="V87" s="112"/>
      <c r="W87" s="117"/>
      <c r="X87" s="118"/>
      <c r="Y87" s="112"/>
      <c r="Z87" s="117"/>
      <c r="AA87" s="118"/>
      <c r="AB87" s="112"/>
      <c r="AC87" s="117"/>
      <c r="AD87" s="112" t="s">
        <v>114</v>
      </c>
      <c r="AE87" s="112"/>
      <c r="AF87" s="112"/>
      <c r="AG87" s="112"/>
      <c r="AH87" s="129"/>
      <c r="AI87" s="112"/>
      <c r="AJ87" s="112"/>
      <c r="AK87" s="112"/>
      <c r="AL87" s="112"/>
      <c r="AM87" s="117"/>
      <c r="AN87" s="125"/>
      <c r="AO87" s="126"/>
      <c r="AP87" s="127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106">
        <f t="shared" si="1"/>
        <v>24</v>
      </c>
      <c r="B88" s="232"/>
      <c r="C88" s="233"/>
      <c r="D88" s="233"/>
      <c r="E88" s="233"/>
      <c r="F88" s="233"/>
      <c r="G88" s="234"/>
      <c r="H88" s="232"/>
      <c r="I88" s="233"/>
      <c r="J88" s="234"/>
      <c r="K88" s="233"/>
      <c r="L88" s="233"/>
      <c r="M88" s="234"/>
      <c r="N88" s="363">
        <v>0</v>
      </c>
      <c r="O88" s="364"/>
      <c r="P88" s="365"/>
      <c r="Q88" s="118"/>
      <c r="R88" s="112"/>
      <c r="S88" s="112"/>
      <c r="T88" s="117"/>
      <c r="U88" s="118"/>
      <c r="V88" s="112"/>
      <c r="W88" s="117"/>
      <c r="X88" s="118"/>
      <c r="Y88" s="112"/>
      <c r="Z88" s="117"/>
      <c r="AA88" s="118"/>
      <c r="AB88" s="112"/>
      <c r="AC88" s="117"/>
      <c r="AD88" s="112"/>
      <c r="AE88" s="112"/>
      <c r="AF88" s="112"/>
      <c r="AG88" s="112"/>
      <c r="AH88" s="112"/>
      <c r="AI88" s="112"/>
      <c r="AJ88" s="112"/>
      <c r="AK88" s="112"/>
      <c r="AL88" s="112"/>
      <c r="AM88" s="117"/>
      <c r="AN88" s="125"/>
      <c r="AO88" s="126"/>
      <c r="AP88" s="127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106">
        <f t="shared" si="1"/>
        <v>25</v>
      </c>
      <c r="B89" s="112" t="s">
        <v>115</v>
      </c>
      <c r="C89" s="130"/>
      <c r="D89" s="112"/>
      <c r="E89" s="112"/>
      <c r="F89" s="112"/>
      <c r="G89" s="112"/>
      <c r="H89" s="118"/>
      <c r="I89" s="112"/>
      <c r="J89" s="117"/>
      <c r="K89" s="371">
        <f>IF(SUM(K69:M88)=0,"",SUM(K69:M85))</f>
        <v>0.99999999999999978</v>
      </c>
      <c r="L89" s="372"/>
      <c r="M89" s="373"/>
      <c r="N89" s="374">
        <f>IF(SUM(N69:P88)=0,"",SUM(N69:P88))</f>
        <v>1</v>
      </c>
      <c r="O89" s="375"/>
      <c r="P89" s="376"/>
      <c r="Q89" s="118"/>
      <c r="R89" s="112"/>
      <c r="S89" s="112"/>
      <c r="T89" s="117"/>
      <c r="U89" s="118"/>
      <c r="V89" s="112"/>
      <c r="W89" s="117"/>
      <c r="X89" s="118"/>
      <c r="Y89" s="112"/>
      <c r="Z89" s="117"/>
      <c r="AA89" s="118"/>
      <c r="AB89" s="112"/>
      <c r="AC89" s="117"/>
      <c r="AD89" s="112"/>
      <c r="AE89" s="112"/>
      <c r="AF89" s="112"/>
      <c r="AG89" s="112"/>
      <c r="AH89" s="112"/>
      <c r="AI89" s="112"/>
      <c r="AJ89" s="112"/>
      <c r="AK89" s="112"/>
      <c r="AL89" s="112"/>
      <c r="AM89" s="117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106">
        <f t="shared" si="1"/>
        <v>26</v>
      </c>
      <c r="B90" s="112" t="s">
        <v>116</v>
      </c>
      <c r="C90" s="130"/>
      <c r="D90" s="112"/>
      <c r="E90" s="112"/>
      <c r="F90" s="112"/>
      <c r="G90" s="112"/>
      <c r="H90" s="118"/>
      <c r="I90" s="112"/>
      <c r="J90" s="117"/>
      <c r="K90" s="377">
        <v>18.731455084800004</v>
      </c>
      <c r="L90" s="378"/>
      <c r="M90" s="379"/>
      <c r="N90" s="380" t="str">
        <f>IF(SUMPRODUCT(H69:H88,N69:N88)=0,"",SUMPRODUCT(H69:H88,N69:N88))</f>
        <v/>
      </c>
      <c r="O90" s="381"/>
      <c r="P90" s="382"/>
      <c r="Q90" s="118"/>
      <c r="R90" s="112"/>
      <c r="S90" s="112"/>
      <c r="T90" s="117"/>
      <c r="U90" s="118"/>
      <c r="V90" s="112"/>
      <c r="W90" s="117"/>
      <c r="X90" s="118"/>
      <c r="Y90" s="112"/>
      <c r="Z90" s="117"/>
      <c r="AA90" s="118"/>
      <c r="AB90" s="112"/>
      <c r="AC90" s="117"/>
      <c r="AD90" s="112"/>
      <c r="AE90" s="112"/>
      <c r="AF90" s="112"/>
      <c r="AG90" s="112"/>
      <c r="AH90" s="112"/>
      <c r="AI90" s="112"/>
      <c r="AJ90" s="112"/>
      <c r="AK90" s="112"/>
      <c r="AL90" s="112"/>
      <c r="AM90" s="117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106">
        <f t="shared" si="1"/>
        <v>27</v>
      </c>
      <c r="B91" s="131" t="s">
        <v>117</v>
      </c>
      <c r="C91" s="132"/>
      <c r="D91" s="132"/>
      <c r="E91" s="132"/>
      <c r="F91" s="132" t="s">
        <v>118</v>
      </c>
      <c r="G91" s="132"/>
      <c r="H91" s="10"/>
      <c r="I91" s="91"/>
      <c r="J91" s="91"/>
      <c r="K91" s="133" t="e">
        <f ca="1">FluidString(B69:B88,K69:K88)</f>
        <v>#NAME?</v>
      </c>
      <c r="L91" s="134"/>
      <c r="M91" s="134"/>
      <c r="N91" s="133" t="e">
        <f ca="1">FluidString(B69:B88,N69:N88)</f>
        <v>#NAME?</v>
      </c>
      <c r="O91" s="134"/>
      <c r="P91" s="134"/>
      <c r="Q91" s="91"/>
      <c r="R91" s="92"/>
      <c r="S91" s="135"/>
      <c r="T91" s="131" t="s">
        <v>119</v>
      </c>
      <c r="U91" s="91"/>
      <c r="V91" s="91"/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1"/>
      <c r="AL91" s="92"/>
      <c r="AM91" s="135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106">
        <f t="shared" si="1"/>
        <v>28</v>
      </c>
      <c r="B92" s="136"/>
      <c r="C92" s="137" t="s">
        <v>120</v>
      </c>
      <c r="D92" s="137"/>
      <c r="E92" s="137"/>
      <c r="F92" s="137"/>
      <c r="G92" s="136"/>
      <c r="H92" s="91" t="s">
        <v>121</v>
      </c>
      <c r="I92" s="137"/>
      <c r="J92" s="136"/>
      <c r="K92" s="137"/>
      <c r="L92" s="137"/>
      <c r="M92" s="136"/>
      <c r="N92" s="91" t="s">
        <v>122</v>
      </c>
      <c r="O92" s="137"/>
      <c r="P92" s="137"/>
      <c r="Q92" s="137"/>
      <c r="R92" s="137"/>
      <c r="S92" s="138"/>
      <c r="T92" s="136"/>
      <c r="U92" s="91" t="s">
        <v>123</v>
      </c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135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106">
        <f t="shared" si="1"/>
        <v>29</v>
      </c>
      <c r="B93" s="91"/>
      <c r="C93" s="136"/>
      <c r="D93" s="137" t="s">
        <v>124</v>
      </c>
      <c r="E93" s="91"/>
      <c r="F93" s="91"/>
      <c r="G93" s="91"/>
      <c r="H93" s="136"/>
      <c r="I93" s="137" t="s">
        <v>125</v>
      </c>
      <c r="J93" s="91"/>
      <c r="K93" s="91"/>
      <c r="L93" s="91"/>
      <c r="M93" s="91"/>
      <c r="N93" s="136"/>
      <c r="O93" s="91" t="s">
        <v>126</v>
      </c>
      <c r="P93" s="91"/>
      <c r="Q93" s="91"/>
      <c r="R93" s="91"/>
      <c r="S93" s="135"/>
      <c r="T93" s="137"/>
      <c r="U93" s="137" t="s">
        <v>127</v>
      </c>
      <c r="V93" s="137"/>
      <c r="W93" s="137"/>
      <c r="X93" s="137"/>
      <c r="Y93" s="137"/>
      <c r="Z93" s="137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91"/>
      <c r="AM93" s="139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106">
        <f t="shared" si="1"/>
        <v>30</v>
      </c>
      <c r="B94" s="91"/>
      <c r="C94" s="136"/>
      <c r="D94" s="91" t="s">
        <v>128</v>
      </c>
      <c r="E94" s="91"/>
      <c r="F94" s="91"/>
      <c r="G94" s="91"/>
      <c r="H94" s="136"/>
      <c r="I94" s="91" t="s">
        <v>129</v>
      </c>
      <c r="J94" s="140"/>
      <c r="K94" s="91"/>
      <c r="L94" s="91"/>
      <c r="M94" s="91"/>
      <c r="N94" s="136"/>
      <c r="O94" s="100"/>
      <c r="P94" s="100"/>
      <c r="Q94" s="100"/>
      <c r="R94" s="100"/>
      <c r="S94" s="135"/>
      <c r="T94" s="136"/>
      <c r="U94" s="92" t="s">
        <v>130</v>
      </c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92"/>
      <c r="AM94" s="237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106">
        <f t="shared" si="1"/>
        <v>31</v>
      </c>
      <c r="B95" s="136"/>
      <c r="C95" s="92" t="s">
        <v>131</v>
      </c>
      <c r="D95" s="91"/>
      <c r="E95" s="91"/>
      <c r="F95" s="91"/>
      <c r="G95" s="91"/>
      <c r="H95" s="91"/>
      <c r="I95" s="140"/>
      <c r="J95" s="91"/>
      <c r="K95" s="91"/>
      <c r="L95" s="91"/>
      <c r="M95" s="91" t="s">
        <v>132</v>
      </c>
      <c r="N95" s="100"/>
      <c r="O95" s="91" t="s">
        <v>133</v>
      </c>
      <c r="P95" s="100"/>
      <c r="Q95" s="91" t="s">
        <v>134</v>
      </c>
      <c r="R95" s="100"/>
      <c r="S95" s="135"/>
      <c r="T95" s="132"/>
      <c r="U95" s="91" t="s">
        <v>135</v>
      </c>
      <c r="V95" s="91"/>
      <c r="W95" s="91"/>
      <c r="X95" s="91"/>
      <c r="Y95" s="91"/>
      <c r="Z95" s="91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40"/>
      <c r="AM95" s="135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06">
        <f t="shared" si="1"/>
        <v>32</v>
      </c>
      <c r="B96" s="131" t="s">
        <v>136</v>
      </c>
      <c r="C96" s="141"/>
      <c r="D96" s="142"/>
      <c r="E96" s="142"/>
      <c r="F96" s="142"/>
      <c r="G96" s="142"/>
      <c r="H96" s="142"/>
      <c r="I96" s="142"/>
      <c r="J96" s="142"/>
      <c r="K96" s="143"/>
      <c r="L96" s="142"/>
      <c r="M96" s="142"/>
      <c r="N96" s="142"/>
      <c r="O96" s="142"/>
      <c r="P96" s="142"/>
      <c r="Q96" s="142"/>
      <c r="R96" s="142"/>
      <c r="S96" s="135"/>
      <c r="T96" s="92" t="s">
        <v>137</v>
      </c>
      <c r="U96" s="91"/>
      <c r="V96" s="91"/>
      <c r="W96" s="91"/>
      <c r="X96" s="91"/>
      <c r="Y96" s="91"/>
      <c r="Z96" s="91"/>
      <c r="AA96" s="91"/>
      <c r="AB96" s="136"/>
      <c r="AC96" s="91" t="s">
        <v>138</v>
      </c>
      <c r="AD96" s="91"/>
      <c r="AE96" s="91"/>
      <c r="AF96" s="136"/>
      <c r="AG96" s="91" t="s">
        <v>139</v>
      </c>
      <c r="AH96" s="91"/>
      <c r="AI96" s="91"/>
      <c r="AJ96" s="91"/>
      <c r="AK96" s="91"/>
      <c r="AL96" s="91"/>
      <c r="AM96" s="135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06">
        <f t="shared" si="1"/>
        <v>33</v>
      </c>
      <c r="B97" s="136"/>
      <c r="C97" s="91" t="s">
        <v>140</v>
      </c>
      <c r="D97" s="91"/>
      <c r="E97" s="92"/>
      <c r="F97" s="100"/>
      <c r="G97" s="100"/>
      <c r="H97" s="100"/>
      <c r="I97" s="92" t="s">
        <v>141</v>
      </c>
      <c r="J97" s="92"/>
      <c r="K97" s="92" t="s">
        <v>142</v>
      </c>
      <c r="L97" s="92"/>
      <c r="M97" s="92"/>
      <c r="N97" s="92"/>
      <c r="O97" s="100"/>
      <c r="P97" s="100"/>
      <c r="Q97" s="92" t="s">
        <v>143</v>
      </c>
      <c r="R97" s="92"/>
      <c r="S97" s="139"/>
      <c r="T97" s="131" t="s">
        <v>144</v>
      </c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135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06">
        <f t="shared" si="1"/>
        <v>34</v>
      </c>
      <c r="B98" s="136"/>
      <c r="C98" s="91" t="s">
        <v>145</v>
      </c>
      <c r="D98" s="91"/>
      <c r="E98" s="91"/>
      <c r="F98" s="91"/>
      <c r="G98" s="91"/>
      <c r="H98" s="136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135"/>
      <c r="T98" s="92" t="s">
        <v>146</v>
      </c>
      <c r="U98" s="91"/>
      <c r="V98" s="91"/>
      <c r="W98" s="91"/>
      <c r="X98" s="92"/>
      <c r="Y98" s="92"/>
      <c r="Z98" s="92"/>
      <c r="AA98" s="91"/>
      <c r="AB98" s="91"/>
      <c r="AC98" s="91"/>
      <c r="AD98" s="92"/>
      <c r="AE98" s="91"/>
      <c r="AF98" s="91"/>
      <c r="AG98" s="92"/>
      <c r="AH98" s="92"/>
      <c r="AI98" s="92"/>
      <c r="AJ98" s="92"/>
      <c r="AK98" s="91"/>
      <c r="AL98" s="91"/>
      <c r="AM98" s="135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06">
        <f t="shared" si="1"/>
        <v>35</v>
      </c>
      <c r="B99" s="140"/>
      <c r="C99" s="91"/>
      <c r="D99" s="91"/>
      <c r="E99" s="91"/>
      <c r="F99" s="91"/>
      <c r="G99" s="92"/>
      <c r="H99" s="91"/>
      <c r="I99" s="92"/>
      <c r="J99" s="92" t="s">
        <v>147</v>
      </c>
      <c r="K99" s="92"/>
      <c r="L99" s="92"/>
      <c r="M99" s="92"/>
      <c r="N99" s="92"/>
      <c r="O99" s="92" t="s">
        <v>148</v>
      </c>
      <c r="P99" s="92"/>
      <c r="Q99" s="92"/>
      <c r="R99" s="92"/>
      <c r="S99" s="139"/>
      <c r="T99" s="136"/>
      <c r="U99" s="92" t="s">
        <v>149</v>
      </c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1"/>
      <c r="AL99" s="91"/>
      <c r="AM99" s="135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106">
        <f t="shared" si="1"/>
        <v>36</v>
      </c>
      <c r="B100" s="91"/>
      <c r="C100" s="92" t="s">
        <v>150</v>
      </c>
      <c r="D100" s="92"/>
      <c r="E100" s="92"/>
      <c r="F100" s="92"/>
      <c r="G100" s="92" t="s">
        <v>151</v>
      </c>
      <c r="H100" s="92"/>
      <c r="I100" s="92"/>
      <c r="J100" s="100"/>
      <c r="K100" s="100"/>
      <c r="L100" s="100"/>
      <c r="M100" s="92"/>
      <c r="N100" s="92"/>
      <c r="O100" s="100"/>
      <c r="P100" s="100"/>
      <c r="Q100" s="100"/>
      <c r="R100" s="92"/>
      <c r="S100" s="139"/>
      <c r="T100" s="136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91"/>
      <c r="AM100" s="135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106">
        <f t="shared" si="1"/>
        <v>37</v>
      </c>
      <c r="B101" s="131"/>
      <c r="C101" s="91" t="s">
        <v>152</v>
      </c>
      <c r="D101" s="91"/>
      <c r="E101" s="91"/>
      <c r="F101" s="91"/>
      <c r="G101" s="92" t="s">
        <v>151</v>
      </c>
      <c r="H101" s="91"/>
      <c r="I101" s="92"/>
      <c r="J101" s="100"/>
      <c r="K101" s="100"/>
      <c r="L101" s="100"/>
      <c r="M101" s="92"/>
      <c r="N101" s="91"/>
      <c r="O101" s="100"/>
      <c r="P101" s="100"/>
      <c r="Q101" s="100"/>
      <c r="R101" s="91"/>
      <c r="S101" s="135"/>
      <c r="T101" s="136"/>
      <c r="U101" s="92" t="s">
        <v>153</v>
      </c>
      <c r="V101" s="92"/>
      <c r="W101" s="92"/>
      <c r="X101" s="92"/>
      <c r="Y101" s="136"/>
      <c r="Z101" s="92"/>
      <c r="AA101" s="92"/>
      <c r="AB101" s="92"/>
      <c r="AC101" s="92"/>
      <c r="AD101" s="92"/>
      <c r="AE101" s="92"/>
      <c r="AF101" s="136"/>
      <c r="AG101" s="92"/>
      <c r="AH101" s="92"/>
      <c r="AI101" s="92"/>
      <c r="AJ101" s="92"/>
      <c r="AK101" s="92"/>
      <c r="AL101" s="91"/>
      <c r="AM101" s="139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106">
        <f t="shared" si="1"/>
        <v>38</v>
      </c>
      <c r="B102" s="92"/>
      <c r="C102" s="91" t="s">
        <v>154</v>
      </c>
      <c r="D102" s="91"/>
      <c r="E102" s="91"/>
      <c r="F102" s="92"/>
      <c r="G102" s="92" t="s">
        <v>151</v>
      </c>
      <c r="H102" s="92"/>
      <c r="I102" s="92"/>
      <c r="J102" s="100"/>
      <c r="K102" s="100"/>
      <c r="L102" s="100"/>
      <c r="M102" s="92"/>
      <c r="N102" s="92"/>
      <c r="O102" s="100"/>
      <c r="P102" s="100"/>
      <c r="Q102" s="100"/>
      <c r="R102" s="92"/>
      <c r="S102" s="139"/>
      <c r="T102" s="136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92"/>
      <c r="AM102" s="135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106">
        <f t="shared" si="1"/>
        <v>39</v>
      </c>
      <c r="B103" s="92"/>
      <c r="C103" s="101"/>
      <c r="D103" s="101"/>
      <c r="E103" s="101"/>
      <c r="F103" s="92"/>
      <c r="G103" s="92" t="s">
        <v>151</v>
      </c>
      <c r="H103" s="92"/>
      <c r="I103" s="92"/>
      <c r="J103" s="100"/>
      <c r="K103" s="100"/>
      <c r="L103" s="100"/>
      <c r="M103" s="92"/>
      <c r="N103" s="92"/>
      <c r="O103" s="100"/>
      <c r="P103" s="100"/>
      <c r="Q103" s="100"/>
      <c r="R103" s="92"/>
      <c r="S103" s="139"/>
      <c r="T103" s="103"/>
      <c r="U103" s="104"/>
      <c r="V103" s="119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91"/>
      <c r="AM103" s="135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06">
        <f t="shared" si="1"/>
        <v>40</v>
      </c>
      <c r="B104" s="131" t="s">
        <v>155</v>
      </c>
      <c r="C104" s="91"/>
      <c r="D104" s="91"/>
      <c r="E104" s="92"/>
      <c r="F104" s="92"/>
      <c r="G104" s="92"/>
      <c r="H104" s="92"/>
      <c r="I104" s="92"/>
      <c r="J104" s="136"/>
      <c r="K104" s="92" t="s">
        <v>156</v>
      </c>
      <c r="L104" s="92"/>
      <c r="M104" s="92"/>
      <c r="N104" s="136"/>
      <c r="O104" s="92" t="s">
        <v>157</v>
      </c>
      <c r="P104" s="92"/>
      <c r="Q104" s="92"/>
      <c r="R104" s="92"/>
      <c r="S104" s="139"/>
      <c r="T104" s="131" t="s">
        <v>158</v>
      </c>
      <c r="U104" s="91"/>
      <c r="V104" s="140"/>
      <c r="W104" s="91"/>
      <c r="X104" s="91"/>
      <c r="Y104" s="136"/>
      <c r="Z104" s="91"/>
      <c r="AA104" s="91"/>
      <c r="AB104" s="140"/>
      <c r="AC104" s="91"/>
      <c r="AD104" s="91"/>
      <c r="AE104" s="91"/>
      <c r="AF104" s="136"/>
      <c r="AG104" s="91"/>
      <c r="AH104" s="91"/>
      <c r="AI104" s="91"/>
      <c r="AJ104" s="91"/>
      <c r="AK104" s="91"/>
      <c r="AL104" s="91"/>
      <c r="AM104" s="135"/>
      <c r="AN104" s="10"/>
      <c r="AO104" s="144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106">
        <f t="shared" si="1"/>
        <v>41</v>
      </c>
      <c r="B105" s="131"/>
      <c r="C105" s="101"/>
      <c r="D105" s="101"/>
      <c r="E105" s="100"/>
      <c r="F105" s="92"/>
      <c r="G105" s="92" t="s">
        <v>151</v>
      </c>
      <c r="H105" s="92"/>
      <c r="I105" s="92"/>
      <c r="J105" s="145"/>
      <c r="K105" s="100"/>
      <c r="L105" s="100"/>
      <c r="M105" s="92"/>
      <c r="N105" s="136"/>
      <c r="O105" s="100"/>
      <c r="P105" s="100"/>
      <c r="Q105" s="100"/>
      <c r="R105" s="92"/>
      <c r="S105" s="139"/>
      <c r="T105" s="136"/>
      <c r="U105" s="91" t="s">
        <v>159</v>
      </c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135"/>
      <c r="AN105" s="10"/>
      <c r="AO105" s="144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06">
        <f t="shared" si="1"/>
        <v>42</v>
      </c>
      <c r="B106" s="136"/>
      <c r="C106" s="91" t="s">
        <v>160</v>
      </c>
      <c r="D106" s="91"/>
      <c r="E106" s="91"/>
      <c r="F106" s="91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39"/>
      <c r="T106" s="136"/>
      <c r="U106" s="91" t="s">
        <v>76</v>
      </c>
      <c r="V106" s="14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91"/>
      <c r="AM106" s="135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06">
        <f t="shared" si="1"/>
        <v>43</v>
      </c>
      <c r="B107" s="136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39"/>
      <c r="T107" s="136"/>
      <c r="U107" s="91"/>
      <c r="V107" s="140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1"/>
      <c r="AM107" s="135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106">
        <f t="shared" si="1"/>
        <v>44</v>
      </c>
      <c r="B108" s="92"/>
      <c r="C108" s="91" t="s">
        <v>161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139"/>
      <c r="T108" s="132" t="s">
        <v>162</v>
      </c>
      <c r="U108" s="91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1"/>
      <c r="AL108" s="91"/>
      <c r="AM108" s="135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106">
        <f t="shared" si="1"/>
        <v>45</v>
      </c>
      <c r="B109" s="146" t="s">
        <v>163</v>
      </c>
      <c r="C109" s="91"/>
      <c r="D109" s="91"/>
      <c r="E109" s="91"/>
      <c r="F109" s="131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135"/>
      <c r="T109" s="136"/>
      <c r="U109" s="91" t="s">
        <v>164</v>
      </c>
      <c r="V109" s="92"/>
      <c r="W109" s="92"/>
      <c r="X109" s="92"/>
      <c r="Y109" s="136"/>
      <c r="Z109" s="92" t="s">
        <v>165</v>
      </c>
      <c r="AA109" s="92"/>
      <c r="AB109" s="92"/>
      <c r="AC109" s="136"/>
      <c r="AD109" s="92" t="s">
        <v>166</v>
      </c>
      <c r="AE109" s="92"/>
      <c r="AF109" s="92"/>
      <c r="AG109" s="92"/>
      <c r="AH109" s="92"/>
      <c r="AI109" s="92"/>
      <c r="AJ109" s="92"/>
      <c r="AK109" s="91"/>
      <c r="AL109" s="91"/>
      <c r="AM109" s="135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106">
        <f t="shared" si="1"/>
        <v>46</v>
      </c>
      <c r="B110" s="136"/>
      <c r="C110" s="91" t="s">
        <v>167</v>
      </c>
      <c r="D110" s="91"/>
      <c r="E110" s="91"/>
      <c r="F110" s="92"/>
      <c r="G110" s="92"/>
      <c r="H110" s="92"/>
      <c r="I110" s="92"/>
      <c r="J110" s="92"/>
      <c r="K110" s="100"/>
      <c r="L110" s="100"/>
      <c r="M110" s="100"/>
      <c r="N110" s="100"/>
      <c r="O110" s="100"/>
      <c r="P110" s="100"/>
      <c r="Q110" s="100"/>
      <c r="R110" s="100"/>
      <c r="S110" s="135"/>
      <c r="T110" s="136"/>
      <c r="U110" s="91" t="s">
        <v>168</v>
      </c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100"/>
      <c r="AJ110" s="100"/>
      <c r="AK110" s="91" t="s">
        <v>169</v>
      </c>
      <c r="AL110" s="91"/>
      <c r="AM110" s="135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106">
        <f t="shared" si="1"/>
        <v>47</v>
      </c>
      <c r="B111" s="136"/>
      <c r="C111" s="92" t="s">
        <v>170</v>
      </c>
      <c r="D111" s="92"/>
      <c r="E111" s="92"/>
      <c r="F111" s="92"/>
      <c r="G111" s="92"/>
      <c r="H111" s="92"/>
      <c r="I111" s="92"/>
      <c r="J111" s="92"/>
      <c r="K111" s="100"/>
      <c r="L111" s="100"/>
      <c r="M111" s="100"/>
      <c r="N111" s="100"/>
      <c r="O111" s="100"/>
      <c r="P111" s="100"/>
      <c r="Q111" s="100"/>
      <c r="R111" s="100"/>
      <c r="S111" s="237"/>
      <c r="T111" s="91"/>
      <c r="U111" s="91" t="s">
        <v>171</v>
      </c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0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106">
        <f t="shared" si="1"/>
        <v>48</v>
      </c>
      <c r="B112" s="131" t="s">
        <v>80</v>
      </c>
      <c r="C112" s="91"/>
      <c r="D112" s="91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39"/>
      <c r="T112" s="92"/>
      <c r="U112" s="136"/>
      <c r="V112" s="92" t="s">
        <v>172</v>
      </c>
      <c r="W112" s="92"/>
      <c r="X112" s="92"/>
      <c r="Y112" s="92"/>
      <c r="Z112" s="92"/>
      <c r="AA112" s="92"/>
      <c r="AB112" s="92"/>
      <c r="AC112" s="136"/>
      <c r="AD112" s="92" t="s">
        <v>173</v>
      </c>
      <c r="AE112" s="92"/>
      <c r="AF112" s="92"/>
      <c r="AG112" s="92"/>
      <c r="AH112" s="92"/>
      <c r="AI112" s="92"/>
      <c r="AJ112" s="92"/>
      <c r="AK112" s="92"/>
      <c r="AL112" s="10"/>
      <c r="AM112" s="90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106">
        <f t="shared" si="1"/>
        <v>49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35"/>
      <c r="T113" s="92"/>
      <c r="U113" s="136"/>
      <c r="V113" s="92"/>
      <c r="W113" s="92"/>
      <c r="X113" s="92"/>
      <c r="Y113" s="92"/>
      <c r="Z113" s="92"/>
      <c r="AA113" s="92"/>
      <c r="AB113" s="92"/>
      <c r="AC113" s="136"/>
      <c r="AD113" s="92"/>
      <c r="AE113" s="92"/>
      <c r="AF113" s="92"/>
      <c r="AG113" s="92"/>
      <c r="AH113" s="92"/>
      <c r="AI113" s="92"/>
      <c r="AJ113" s="92"/>
      <c r="AK113" s="92"/>
      <c r="AL113" s="95"/>
      <c r="AM113" s="96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79"/>
      <c r="B114" s="147" t="s">
        <v>174</v>
      </c>
      <c r="C114" s="91"/>
      <c r="D114" s="91"/>
      <c r="E114" s="91"/>
      <c r="F114" s="91"/>
      <c r="G114" s="91"/>
      <c r="H114" s="91"/>
      <c r="I114" s="84"/>
      <c r="J114" s="91"/>
      <c r="K114" s="91"/>
      <c r="L114" s="91"/>
      <c r="M114" s="91"/>
      <c r="N114" s="91"/>
      <c r="O114" s="91"/>
      <c r="P114" s="91"/>
      <c r="Q114" s="91"/>
      <c r="R114" s="91"/>
      <c r="S114" s="84"/>
      <c r="T114" s="81" t="s">
        <v>1</v>
      </c>
      <c r="U114" s="81" t="s">
        <v>1</v>
      </c>
      <c r="V114" s="87" t="s">
        <v>1</v>
      </c>
      <c r="W114" s="81" t="s">
        <v>1</v>
      </c>
      <c r="X114" s="81" t="s">
        <v>1</v>
      </c>
      <c r="Y114" s="81" t="s">
        <v>1</v>
      </c>
      <c r="Z114" s="81" t="s">
        <v>1</v>
      </c>
      <c r="AA114" s="81" t="s">
        <v>1</v>
      </c>
      <c r="AB114" s="81" t="s">
        <v>1</v>
      </c>
      <c r="AC114" s="81" t="s">
        <v>1</v>
      </c>
      <c r="AD114" s="81" t="s">
        <v>1</v>
      </c>
      <c r="AE114" s="81" t="s">
        <v>1</v>
      </c>
      <c r="AF114" s="81" t="s">
        <v>1</v>
      </c>
      <c r="AG114" s="81" t="s">
        <v>1</v>
      </c>
      <c r="AH114" s="81" t="s">
        <v>1</v>
      </c>
      <c r="AI114" s="81" t="s">
        <v>1</v>
      </c>
      <c r="AJ114" s="81" t="s">
        <v>1</v>
      </c>
      <c r="AK114" s="81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48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104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49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1"/>
      <c r="N116" s="150"/>
      <c r="O116" s="150"/>
      <c r="P116" s="150"/>
      <c r="Q116" s="150"/>
      <c r="R116" s="150"/>
      <c r="S116" s="152"/>
      <c r="T116" s="153"/>
      <c r="U116" s="153"/>
      <c r="V116" s="154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0"/>
      <c r="AM116" s="152"/>
      <c r="AN116" s="155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56"/>
      <c r="B117" s="238"/>
      <c r="C117" s="238"/>
      <c r="D117" s="238"/>
      <c r="E117" s="157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158"/>
      <c r="T117" s="159"/>
      <c r="U117" s="159"/>
      <c r="V117" s="151"/>
      <c r="W117" s="159"/>
      <c r="X117" s="159"/>
      <c r="Y117" s="159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9"/>
      <c r="AL117" s="155"/>
      <c r="AM117" s="158"/>
      <c r="AN117" s="155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60"/>
      <c r="B118" s="161"/>
      <c r="C118" s="161"/>
      <c r="D118" s="161"/>
      <c r="E118" s="161" t="s">
        <v>82</v>
      </c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2"/>
      <c r="T118" s="159" t="s">
        <v>83</v>
      </c>
      <c r="U118" s="159"/>
      <c r="V118" s="159"/>
      <c r="W118" s="367" t="s">
        <v>1</v>
      </c>
      <c r="X118" s="367"/>
      <c r="Y118" s="367"/>
      <c r="Z118" s="367"/>
      <c r="AA118" s="367"/>
      <c r="AB118" s="151" t="s">
        <v>2</v>
      </c>
      <c r="AC118" s="151"/>
      <c r="AD118" s="151"/>
      <c r="AE118" s="367" t="e">
        <v>#REF!</v>
      </c>
      <c r="AF118" s="367"/>
      <c r="AG118" s="367"/>
      <c r="AH118" s="367"/>
      <c r="AI118" s="367"/>
      <c r="AJ118" s="367"/>
      <c r="AK118" s="367"/>
      <c r="AL118" s="155"/>
      <c r="AM118" s="158"/>
      <c r="AN118" s="155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40" t="s">
        <v>5</v>
      </c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158"/>
      <c r="T119" s="159" t="s">
        <v>85</v>
      </c>
      <c r="U119" s="159"/>
      <c r="V119" s="159"/>
      <c r="W119" s="151"/>
      <c r="X119" s="366" t="e">
        <v>#REF!</v>
      </c>
      <c r="Y119" s="366"/>
      <c r="Z119" s="366"/>
      <c r="AA119" s="366"/>
      <c r="AB119" s="163" t="s">
        <v>7</v>
      </c>
      <c r="AC119" s="163"/>
      <c r="AD119" s="367" t="e">
        <v>#REF!</v>
      </c>
      <c r="AE119" s="367"/>
      <c r="AF119" s="367"/>
      <c r="AG119" s="367"/>
      <c r="AH119" s="367"/>
      <c r="AI119" s="367"/>
      <c r="AJ119" s="367"/>
      <c r="AK119" s="367"/>
      <c r="AL119" s="155"/>
      <c r="AM119" s="158"/>
      <c r="AN119" s="155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41" t="s">
        <v>8</v>
      </c>
      <c r="B120" s="238"/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158"/>
      <c r="T120" s="159" t="s">
        <v>86</v>
      </c>
      <c r="U120" s="159"/>
      <c r="V120" s="242">
        <v>3</v>
      </c>
      <c r="W120" s="239"/>
      <c r="X120" s="202" t="s">
        <v>11</v>
      </c>
      <c r="Y120" s="202"/>
      <c r="Z120" s="164">
        <v>7</v>
      </c>
      <c r="AA120" s="165"/>
      <c r="AB120" s="163" t="s">
        <v>12</v>
      </c>
      <c r="AC120" s="166" t="e">
        <v>#REF!</v>
      </c>
      <c r="AD120" s="167"/>
      <c r="AE120" s="167"/>
      <c r="AF120" s="167"/>
      <c r="AG120" s="167"/>
      <c r="AH120" s="167"/>
      <c r="AI120" s="167"/>
      <c r="AJ120" s="167"/>
      <c r="AK120" s="166" t="e">
        <v>#REF!</v>
      </c>
      <c r="AL120" s="202"/>
      <c r="AM120" s="158"/>
      <c r="AN120" s="155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41" t="s">
        <v>287</v>
      </c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168" t="s">
        <v>1</v>
      </c>
      <c r="T121" s="159"/>
      <c r="U121" s="159"/>
      <c r="V121" s="202"/>
      <c r="W121" s="202"/>
      <c r="X121" s="202"/>
      <c r="Y121" s="202"/>
      <c r="Z121" s="163"/>
      <c r="AA121" s="169"/>
      <c r="AB121" s="163"/>
      <c r="AC121" s="151"/>
      <c r="AD121" s="159"/>
      <c r="AE121" s="159"/>
      <c r="AF121" s="159"/>
      <c r="AG121" s="159"/>
      <c r="AH121" s="159"/>
      <c r="AI121" s="159"/>
      <c r="AJ121" s="159"/>
      <c r="AK121" s="151"/>
      <c r="AL121" s="244"/>
      <c r="AM121" s="158"/>
      <c r="AN121" s="155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70">
        <v>1</v>
      </c>
      <c r="B122" s="191" t="s">
        <v>175</v>
      </c>
      <c r="C122" s="194"/>
      <c r="D122" s="194"/>
      <c r="E122" s="194"/>
      <c r="F122" s="194"/>
      <c r="G122" s="194"/>
      <c r="H122" s="194"/>
      <c r="I122" s="244"/>
      <c r="J122" s="194"/>
      <c r="K122" s="194"/>
      <c r="L122" s="194"/>
      <c r="M122" s="194"/>
      <c r="N122" s="194"/>
      <c r="O122" s="194"/>
      <c r="P122" s="194"/>
      <c r="Q122" s="194"/>
      <c r="R122" s="194"/>
      <c r="S122" s="245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71"/>
      <c r="AM122" s="246"/>
      <c r="AN122" s="155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72">
        <f t="shared" ref="A123:A172" si="2">A122+1</f>
        <v>2</v>
      </c>
      <c r="B123" s="173"/>
      <c r="C123" s="174" t="s">
        <v>176</v>
      </c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75"/>
      <c r="T123" s="173"/>
      <c r="U123" s="174" t="s">
        <v>177</v>
      </c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5"/>
      <c r="AL123" s="155"/>
      <c r="AM123" s="175"/>
      <c r="AN123" s="155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72">
        <f t="shared" si="2"/>
        <v>3</v>
      </c>
      <c r="B124" s="173"/>
      <c r="C124" s="151" t="s">
        <v>178</v>
      </c>
      <c r="D124" s="151"/>
      <c r="E124" s="151"/>
      <c r="F124" s="151"/>
      <c r="G124" s="166"/>
      <c r="H124" s="166"/>
      <c r="I124" s="166"/>
      <c r="J124" s="166"/>
      <c r="K124" s="151" t="s">
        <v>179</v>
      </c>
      <c r="L124" s="151"/>
      <c r="M124" s="151" t="s">
        <v>180</v>
      </c>
      <c r="N124" s="151"/>
      <c r="O124" s="166"/>
      <c r="P124" s="166"/>
      <c r="Q124" s="151" t="s">
        <v>179</v>
      </c>
      <c r="R124" s="151"/>
      <c r="S124" s="175"/>
      <c r="T124" s="173"/>
      <c r="U124" s="151" t="s">
        <v>1</v>
      </c>
      <c r="V124" s="151" t="s">
        <v>181</v>
      </c>
      <c r="W124" s="151"/>
      <c r="X124" s="151"/>
      <c r="Y124" s="16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66"/>
      <c r="AJ124" s="166"/>
      <c r="AK124" s="155"/>
      <c r="AL124" s="155"/>
      <c r="AM124" s="175"/>
      <c r="AN124" s="155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72">
        <f t="shared" si="2"/>
        <v>4</v>
      </c>
      <c r="B125" s="155"/>
      <c r="C125" s="151" t="s">
        <v>182</v>
      </c>
      <c r="D125" s="151"/>
      <c r="E125" s="151"/>
      <c r="F125" s="151"/>
      <c r="G125" s="151"/>
      <c r="H125" s="166"/>
      <c r="I125" s="166"/>
      <c r="J125" s="166"/>
      <c r="K125" s="166"/>
      <c r="L125" s="151" t="s">
        <v>183</v>
      </c>
      <c r="M125" s="151"/>
      <c r="N125" s="151"/>
      <c r="O125" s="151"/>
      <c r="P125" s="151"/>
      <c r="Q125" s="151"/>
      <c r="R125" s="151"/>
      <c r="S125" s="175"/>
      <c r="T125" s="173"/>
      <c r="U125" s="151"/>
      <c r="V125" s="151" t="s">
        <v>184</v>
      </c>
      <c r="W125" s="151"/>
      <c r="X125" s="151"/>
      <c r="Y125" s="151"/>
      <c r="Z125" s="176"/>
      <c r="AA125" s="151" t="s">
        <v>138</v>
      </c>
      <c r="AB125" s="151"/>
      <c r="AC125" s="176"/>
      <c r="AD125" s="151" t="s">
        <v>185</v>
      </c>
      <c r="AE125" s="151"/>
      <c r="AF125" s="151"/>
      <c r="AG125" s="151"/>
      <c r="AH125" s="151"/>
      <c r="AI125" s="151"/>
      <c r="AJ125" s="151"/>
      <c r="AK125" s="155"/>
      <c r="AL125" s="155"/>
      <c r="AM125" s="175"/>
      <c r="AN125" s="155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72">
        <f t="shared" si="2"/>
        <v>5</v>
      </c>
      <c r="B126" s="155"/>
      <c r="C126" s="155"/>
      <c r="D126" s="151"/>
      <c r="E126" s="151"/>
      <c r="F126" s="151"/>
      <c r="G126" s="151"/>
      <c r="H126" s="166"/>
      <c r="I126" s="166"/>
      <c r="J126" s="166"/>
      <c r="K126" s="166"/>
      <c r="L126" s="151" t="s">
        <v>186</v>
      </c>
      <c r="M126" s="151"/>
      <c r="N126" s="151"/>
      <c r="O126" s="151"/>
      <c r="P126" s="151"/>
      <c r="Q126" s="151"/>
      <c r="R126" s="151"/>
      <c r="S126" s="175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5"/>
      <c r="AL126" s="155"/>
      <c r="AM126" s="175"/>
      <c r="AN126" s="155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72">
        <f t="shared" si="2"/>
        <v>6</v>
      </c>
      <c r="B127" s="155"/>
      <c r="C127" s="174" t="s">
        <v>187</v>
      </c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75"/>
      <c r="T127" s="151"/>
      <c r="U127" s="151"/>
      <c r="V127" s="151"/>
      <c r="W127" s="151" t="s">
        <v>188</v>
      </c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75"/>
      <c r="AN127" s="155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72">
        <f t="shared" si="2"/>
        <v>7</v>
      </c>
      <c r="B128" s="173"/>
      <c r="C128" s="151" t="s">
        <v>189</v>
      </c>
      <c r="D128" s="151"/>
      <c r="E128" s="151"/>
      <c r="F128" s="151"/>
      <c r="G128" s="151"/>
      <c r="H128" s="166"/>
      <c r="I128" s="166"/>
      <c r="J128" s="166"/>
      <c r="K128" s="166"/>
      <c r="L128" s="151" t="s">
        <v>179</v>
      </c>
      <c r="M128" s="151"/>
      <c r="N128" s="166"/>
      <c r="O128" s="166"/>
      <c r="P128" s="166"/>
      <c r="Q128" s="151" t="s">
        <v>190</v>
      </c>
      <c r="R128" s="151"/>
      <c r="S128" s="175"/>
      <c r="T128" s="151"/>
      <c r="U128" s="151"/>
      <c r="V128" s="151" t="s">
        <v>191</v>
      </c>
      <c r="W128" s="151"/>
      <c r="X128" s="151"/>
      <c r="Y128" s="151"/>
      <c r="Z128" s="151"/>
      <c r="AA128" s="151"/>
      <c r="AB128" s="151"/>
      <c r="AC128" s="151" t="s">
        <v>192</v>
      </c>
      <c r="AD128" s="166"/>
      <c r="AE128" s="166"/>
      <c r="AF128" s="166"/>
      <c r="AG128" s="151"/>
      <c r="AH128" s="151" t="s">
        <v>193</v>
      </c>
      <c r="AI128" s="166"/>
      <c r="AJ128" s="166"/>
      <c r="AK128" s="166"/>
      <c r="AL128" s="166"/>
      <c r="AM128" s="175"/>
      <c r="AN128" s="155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72">
        <f t="shared" si="2"/>
        <v>8</v>
      </c>
      <c r="B129" s="173"/>
      <c r="C129" s="151" t="s">
        <v>194</v>
      </c>
      <c r="D129" s="151"/>
      <c r="E129" s="151"/>
      <c r="F129" s="151"/>
      <c r="G129" s="151"/>
      <c r="H129" s="166"/>
      <c r="I129" s="166"/>
      <c r="J129" s="166"/>
      <c r="K129" s="166"/>
      <c r="L129" s="151" t="s">
        <v>179</v>
      </c>
      <c r="M129" s="151"/>
      <c r="N129" s="166"/>
      <c r="O129" s="166"/>
      <c r="P129" s="166"/>
      <c r="Q129" s="151" t="s">
        <v>190</v>
      </c>
      <c r="R129" s="151"/>
      <c r="S129" s="175"/>
      <c r="T129" s="151"/>
      <c r="U129" s="151"/>
      <c r="V129" s="151" t="s">
        <v>195</v>
      </c>
      <c r="W129" s="151"/>
      <c r="X129" s="151"/>
      <c r="Y129" s="151"/>
      <c r="Z129" s="151"/>
      <c r="AA129" s="151"/>
      <c r="AB129" s="151"/>
      <c r="AC129" s="151" t="s">
        <v>192</v>
      </c>
      <c r="AD129" s="166"/>
      <c r="AE129" s="166"/>
      <c r="AF129" s="166"/>
      <c r="AG129" s="151"/>
      <c r="AH129" s="151" t="s">
        <v>193</v>
      </c>
      <c r="AI129" s="166"/>
      <c r="AJ129" s="166"/>
      <c r="AK129" s="166"/>
      <c r="AL129" s="166"/>
      <c r="AM129" s="175"/>
      <c r="AN129" s="155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72">
        <f t="shared" si="2"/>
        <v>9</v>
      </c>
      <c r="B130" s="173"/>
      <c r="C130" s="151" t="s">
        <v>196</v>
      </c>
      <c r="D130" s="151"/>
      <c r="E130" s="151"/>
      <c r="F130" s="151"/>
      <c r="G130" s="151"/>
      <c r="H130" s="166"/>
      <c r="I130" s="166"/>
      <c r="J130" s="166"/>
      <c r="K130" s="166"/>
      <c r="L130" s="151" t="s">
        <v>179</v>
      </c>
      <c r="M130" s="151"/>
      <c r="N130" s="166"/>
      <c r="O130" s="166"/>
      <c r="P130" s="166"/>
      <c r="Q130" s="151" t="s">
        <v>190</v>
      </c>
      <c r="R130" s="151"/>
      <c r="S130" s="175"/>
      <c r="T130" s="155"/>
      <c r="U130" s="155"/>
      <c r="V130" s="151" t="s">
        <v>295</v>
      </c>
      <c r="W130" s="155"/>
      <c r="X130" s="155"/>
      <c r="Y130" s="155"/>
      <c r="Z130" s="155"/>
      <c r="AA130" s="155"/>
      <c r="AB130" s="151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75"/>
      <c r="AN130" s="155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72">
        <f t="shared" si="2"/>
        <v>10</v>
      </c>
      <c r="B131" s="173"/>
      <c r="C131" s="151" t="s">
        <v>197</v>
      </c>
      <c r="D131" s="151"/>
      <c r="E131" s="151"/>
      <c r="F131" s="151"/>
      <c r="G131" s="151"/>
      <c r="H131" s="166"/>
      <c r="I131" s="166"/>
      <c r="J131" s="166"/>
      <c r="K131" s="166"/>
      <c r="L131" s="151" t="s">
        <v>179</v>
      </c>
      <c r="M131" s="151"/>
      <c r="N131" s="166"/>
      <c r="O131" s="166"/>
      <c r="P131" s="166"/>
      <c r="Q131" s="151" t="s">
        <v>190</v>
      </c>
      <c r="R131" s="151"/>
      <c r="S131" s="175"/>
      <c r="T131" s="173"/>
      <c r="U131" s="174" t="s">
        <v>198</v>
      </c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75"/>
      <c r="AN131" s="155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72">
        <f t="shared" si="2"/>
        <v>11</v>
      </c>
      <c r="B132" s="173"/>
      <c r="C132" s="151" t="s">
        <v>199</v>
      </c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75"/>
      <c r="T132" s="177"/>
      <c r="U132" s="151" t="s">
        <v>200</v>
      </c>
      <c r="V132" s="151" t="s">
        <v>201</v>
      </c>
      <c r="W132" s="166"/>
      <c r="X132" s="151"/>
      <c r="Y132" s="151"/>
      <c r="Z132" s="151" t="s">
        <v>202</v>
      </c>
      <c r="AA132" s="151"/>
      <c r="AB132" s="178">
        <v>450</v>
      </c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79"/>
      <c r="AM132" s="180"/>
      <c r="AN132" s="181" t="s">
        <v>203</v>
      </c>
      <c r="AO132" s="181"/>
      <c r="AP132" s="60"/>
      <c r="AQ132" s="182">
        <v>27.4</v>
      </c>
      <c r="AR132" s="60" t="s">
        <v>204</v>
      </c>
      <c r="AS132" s="60"/>
      <c r="AT132" s="9"/>
      <c r="AU132" s="9"/>
      <c r="AV132" s="9"/>
      <c r="AW132" s="9"/>
      <c r="AX132" s="9"/>
    </row>
    <row r="133" spans="1:50" x14ac:dyDescent="0.25">
      <c r="A133" s="172">
        <f t="shared" si="2"/>
        <v>12</v>
      </c>
      <c r="B133" s="173"/>
      <c r="C133" s="151" t="s">
        <v>205</v>
      </c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75"/>
      <c r="T133" s="177"/>
      <c r="U133" s="151"/>
      <c r="V133" s="151"/>
      <c r="W133" s="151"/>
      <c r="X133" s="151"/>
      <c r="Y133" s="151"/>
      <c r="Z133" s="151" t="s">
        <v>206</v>
      </c>
      <c r="AA133" s="151"/>
      <c r="AB133" s="183">
        <v>320</v>
      </c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79"/>
      <c r="AM133" s="180"/>
      <c r="AN133" s="181" t="s">
        <v>203</v>
      </c>
      <c r="AO133" s="181"/>
      <c r="AP133" s="60"/>
      <c r="AQ133" s="185">
        <v>5.35</v>
      </c>
      <c r="AR133" s="60" t="s">
        <v>207</v>
      </c>
      <c r="AS133" s="60"/>
      <c r="AT133" s="9"/>
      <c r="AU133" s="9"/>
      <c r="AV133" s="9"/>
      <c r="AW133" s="9"/>
      <c r="AX133" s="9"/>
    </row>
    <row r="134" spans="1:50" x14ac:dyDescent="0.25">
      <c r="A134" s="172">
        <f t="shared" si="2"/>
        <v>13</v>
      </c>
      <c r="B134" s="173"/>
      <c r="C134" s="151" t="s">
        <v>208</v>
      </c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77"/>
      <c r="U134" s="151" t="s">
        <v>209</v>
      </c>
      <c r="V134" s="151"/>
      <c r="W134" s="151"/>
      <c r="X134" s="151"/>
      <c r="Y134" s="151"/>
      <c r="Z134" s="151"/>
      <c r="AA134" s="151"/>
      <c r="AB134" s="181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81"/>
      <c r="AM134" s="180"/>
      <c r="AN134" s="186"/>
      <c r="AO134" s="60"/>
      <c r="AP134" s="60"/>
      <c r="AQ134" s="60"/>
      <c r="AR134" s="60"/>
      <c r="AS134" s="60"/>
      <c r="AT134" s="9"/>
      <c r="AU134" s="9"/>
      <c r="AV134" s="9"/>
      <c r="AW134" s="9"/>
      <c r="AX134" s="9"/>
    </row>
    <row r="135" spans="1:50" x14ac:dyDescent="0.25">
      <c r="A135" s="172">
        <f t="shared" si="2"/>
        <v>14</v>
      </c>
      <c r="B135" s="173"/>
      <c r="C135" s="174" t="s">
        <v>210</v>
      </c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75"/>
      <c r="T135" s="151"/>
      <c r="U135" s="151" t="s">
        <v>211</v>
      </c>
      <c r="V135" s="151"/>
      <c r="W135" s="151"/>
      <c r="X135" s="151"/>
      <c r="Y135" s="151"/>
      <c r="Z135" s="151"/>
      <c r="AA135" s="166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81"/>
      <c r="AM135" s="180"/>
      <c r="AN135" s="186"/>
      <c r="AO135" s="60"/>
      <c r="AP135" s="60"/>
      <c r="AQ135" s="60"/>
      <c r="AR135" s="60"/>
      <c r="AS135" s="60"/>
      <c r="AT135" s="9"/>
      <c r="AU135" s="9"/>
      <c r="AV135" s="9"/>
      <c r="AW135" s="9"/>
      <c r="AX135" s="9"/>
    </row>
    <row r="136" spans="1:50" x14ac:dyDescent="0.25">
      <c r="A136" s="172">
        <f t="shared" si="2"/>
        <v>15</v>
      </c>
      <c r="B136" s="173"/>
      <c r="C136" s="151" t="s">
        <v>189</v>
      </c>
      <c r="D136" s="151"/>
      <c r="E136" s="151"/>
      <c r="F136" s="151"/>
      <c r="G136" s="151"/>
      <c r="H136" s="166"/>
      <c r="I136" s="166"/>
      <c r="J136" s="166"/>
      <c r="K136" s="166"/>
      <c r="L136" s="166"/>
      <c r="M136" s="166"/>
      <c r="N136" s="166"/>
      <c r="O136" s="166"/>
      <c r="P136" s="166"/>
      <c r="Q136" s="151" t="s">
        <v>179</v>
      </c>
      <c r="R136" s="151"/>
      <c r="S136" s="175"/>
      <c r="T136" s="151"/>
      <c r="U136" s="151" t="s">
        <v>181</v>
      </c>
      <c r="V136" s="151"/>
      <c r="W136" s="151"/>
      <c r="X136" s="166"/>
      <c r="Y136" s="166"/>
      <c r="Z136" s="166"/>
      <c r="AA136" s="166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81"/>
      <c r="AM136" s="180"/>
      <c r="AN136" s="186"/>
      <c r="AO136" s="60"/>
      <c r="AP136" s="60"/>
      <c r="AQ136" s="60"/>
      <c r="AR136" s="60"/>
      <c r="AS136" s="60"/>
      <c r="AT136" s="9"/>
      <c r="AU136" s="9"/>
      <c r="AV136" s="9"/>
      <c r="AW136" s="9"/>
      <c r="AX136" s="9"/>
    </row>
    <row r="137" spans="1:50" x14ac:dyDescent="0.25">
      <c r="A137" s="172">
        <f t="shared" si="2"/>
        <v>16</v>
      </c>
      <c r="B137" s="173"/>
      <c r="C137" s="151" t="s">
        <v>194</v>
      </c>
      <c r="D137" s="151"/>
      <c r="E137" s="151"/>
      <c r="F137" s="151"/>
      <c r="G137" s="151"/>
      <c r="H137" s="166"/>
      <c r="I137" s="166"/>
      <c r="J137" s="166"/>
      <c r="K137" s="166"/>
      <c r="L137" s="166"/>
      <c r="M137" s="166"/>
      <c r="N137" s="166"/>
      <c r="O137" s="166"/>
      <c r="P137" s="166"/>
      <c r="Q137" s="151" t="s">
        <v>179</v>
      </c>
      <c r="R137" s="151"/>
      <c r="S137" s="175"/>
      <c r="T137" s="151"/>
      <c r="U137" s="151" t="s">
        <v>212</v>
      </c>
      <c r="V137" s="151"/>
      <c r="W137" s="151"/>
      <c r="X137" s="151"/>
      <c r="Y137" s="151"/>
      <c r="Z137" s="151"/>
      <c r="AA137" s="151"/>
      <c r="AB137" s="181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81"/>
      <c r="AM137" s="180"/>
      <c r="AN137" s="186"/>
      <c r="AO137" s="60"/>
      <c r="AP137" s="60"/>
      <c r="AQ137" s="60"/>
      <c r="AR137" s="60"/>
      <c r="AS137" s="60"/>
      <c r="AT137" s="9"/>
      <c r="AU137" s="9"/>
      <c r="AV137" s="9"/>
      <c r="AW137" s="9"/>
      <c r="AX137" s="9"/>
    </row>
    <row r="138" spans="1:50" x14ac:dyDescent="0.25">
      <c r="A138" s="172">
        <f t="shared" si="2"/>
        <v>17</v>
      </c>
      <c r="B138" s="173"/>
      <c r="C138" s="151" t="s">
        <v>196</v>
      </c>
      <c r="D138" s="151"/>
      <c r="E138" s="151"/>
      <c r="F138" s="151"/>
      <c r="G138" s="151"/>
      <c r="H138" s="166"/>
      <c r="I138" s="166"/>
      <c r="J138" s="166"/>
      <c r="K138" s="166"/>
      <c r="L138" s="166"/>
      <c r="M138" s="166"/>
      <c r="N138" s="166"/>
      <c r="O138" s="166"/>
      <c r="P138" s="166"/>
      <c r="Q138" s="151" t="s">
        <v>179</v>
      </c>
      <c r="R138" s="151"/>
      <c r="S138" s="175"/>
      <c r="T138" s="151"/>
      <c r="U138" s="151" t="s">
        <v>213</v>
      </c>
      <c r="V138" s="151"/>
      <c r="W138" s="151"/>
      <c r="X138" s="151"/>
      <c r="Y138" s="151"/>
      <c r="Z138" s="151"/>
      <c r="AA138" s="151"/>
      <c r="AB138" s="181"/>
      <c r="AC138" s="181" t="s">
        <v>192</v>
      </c>
      <c r="AD138" s="181"/>
      <c r="AE138" s="179"/>
      <c r="AF138" s="179"/>
      <c r="AG138" s="181"/>
      <c r="AH138" s="181" t="s">
        <v>193</v>
      </c>
      <c r="AI138" s="181"/>
      <c r="AJ138" s="179"/>
      <c r="AK138" s="179"/>
      <c r="AL138" s="181"/>
      <c r="AM138" s="180"/>
      <c r="AN138" s="186"/>
      <c r="AO138" s="60"/>
      <c r="AP138" s="60"/>
      <c r="AQ138" s="60"/>
      <c r="AR138" s="60"/>
      <c r="AS138" s="60"/>
      <c r="AT138" s="9"/>
      <c r="AU138" s="9"/>
      <c r="AV138" s="9"/>
      <c r="AW138" s="9"/>
      <c r="AX138" s="9"/>
    </row>
    <row r="139" spans="1:50" x14ac:dyDescent="0.25">
      <c r="A139" s="172">
        <f t="shared" si="2"/>
        <v>18</v>
      </c>
      <c r="B139" s="173"/>
      <c r="C139" s="151" t="s">
        <v>197</v>
      </c>
      <c r="D139" s="151"/>
      <c r="E139" s="151"/>
      <c r="F139" s="151"/>
      <c r="G139" s="151"/>
      <c r="H139" s="166"/>
      <c r="I139" s="166"/>
      <c r="J139" s="166"/>
      <c r="K139" s="166"/>
      <c r="L139" s="166"/>
      <c r="M139" s="166"/>
      <c r="N139" s="166"/>
      <c r="O139" s="166"/>
      <c r="P139" s="166"/>
      <c r="Q139" s="151" t="s">
        <v>179</v>
      </c>
      <c r="R139" s="151"/>
      <c r="S139" s="175"/>
      <c r="T139" s="151"/>
      <c r="U139" s="151" t="s">
        <v>214</v>
      </c>
      <c r="V139" s="151"/>
      <c r="W139" s="151"/>
      <c r="X139" s="151"/>
      <c r="Y139" s="151"/>
      <c r="Z139" s="151"/>
      <c r="AA139" s="151"/>
      <c r="AB139" s="181"/>
      <c r="AC139" s="181"/>
      <c r="AD139" s="181"/>
      <c r="AE139" s="179"/>
      <c r="AF139" s="179"/>
      <c r="AG139" s="179"/>
      <c r="AH139" s="179"/>
      <c r="AI139" s="179"/>
      <c r="AJ139" s="179"/>
      <c r="AK139" s="179"/>
      <c r="AL139" s="181"/>
      <c r="AM139" s="180"/>
      <c r="AN139" s="186"/>
      <c r="AO139" s="60"/>
      <c r="AP139" s="60"/>
      <c r="AQ139" s="60"/>
      <c r="AR139" s="60"/>
      <c r="AS139" s="60"/>
      <c r="AT139" s="9"/>
      <c r="AU139" s="9"/>
      <c r="AV139" s="9"/>
      <c r="AW139" s="9"/>
      <c r="AX139" s="9"/>
    </row>
    <row r="140" spans="1:50" x14ac:dyDescent="0.25">
      <c r="A140" s="172">
        <f t="shared" si="2"/>
        <v>19</v>
      </c>
      <c r="B140" s="173"/>
      <c r="C140" s="151" t="s">
        <v>215</v>
      </c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75"/>
      <c r="T140" s="151"/>
      <c r="U140" s="151" t="s">
        <v>216</v>
      </c>
      <c r="V140" s="151"/>
      <c r="W140" s="151"/>
      <c r="X140" s="151"/>
      <c r="Y140" s="151"/>
      <c r="Z140" s="151"/>
      <c r="AA140" s="151"/>
      <c r="AB140" s="181"/>
      <c r="AC140" s="181"/>
      <c r="AD140" s="179"/>
      <c r="AE140" s="179"/>
      <c r="AF140" s="179"/>
      <c r="AG140" s="179"/>
      <c r="AH140" s="179"/>
      <c r="AI140" s="179"/>
      <c r="AJ140" s="179"/>
      <c r="AK140" s="179"/>
      <c r="AL140" s="181"/>
      <c r="AM140" s="180"/>
      <c r="AN140" s="186"/>
      <c r="AO140" s="60"/>
      <c r="AP140" s="60"/>
      <c r="AQ140" s="60"/>
      <c r="AR140" s="60"/>
      <c r="AS140" s="60"/>
      <c r="AT140" s="9"/>
      <c r="AU140" s="9"/>
      <c r="AV140" s="9"/>
      <c r="AW140" s="9"/>
      <c r="AX140" s="9"/>
    </row>
    <row r="141" spans="1:50" x14ac:dyDescent="0.25">
      <c r="A141" s="172">
        <f t="shared" si="2"/>
        <v>20</v>
      </c>
      <c r="B141" s="173"/>
      <c r="C141" s="174" t="s">
        <v>217</v>
      </c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75"/>
      <c r="T141" s="151"/>
      <c r="U141" s="151" t="s">
        <v>218</v>
      </c>
      <c r="V141" s="159"/>
      <c r="W141" s="159"/>
      <c r="X141" s="159"/>
      <c r="Y141" s="159"/>
      <c r="Z141" s="159"/>
      <c r="AA141" s="159"/>
      <c r="AB141" s="187"/>
      <c r="AC141" s="187"/>
      <c r="AD141" s="187"/>
      <c r="AE141" s="187"/>
      <c r="AF141" s="187"/>
      <c r="AG141" s="181"/>
      <c r="AH141" s="179"/>
      <c r="AI141" s="179"/>
      <c r="AJ141" s="179"/>
      <c r="AK141" s="179"/>
      <c r="AL141" s="181"/>
      <c r="AM141" s="180"/>
      <c r="AN141" s="186"/>
      <c r="AO141" s="60"/>
      <c r="AP141" s="60"/>
      <c r="AQ141" s="60"/>
      <c r="AR141" s="60"/>
      <c r="AS141" s="60"/>
      <c r="AT141" s="9"/>
      <c r="AU141" s="9"/>
      <c r="AV141" s="9"/>
      <c r="AW141" s="9"/>
      <c r="AX141" s="9"/>
    </row>
    <row r="142" spans="1:50" x14ac:dyDescent="0.25">
      <c r="A142" s="172">
        <f t="shared" si="2"/>
        <v>21</v>
      </c>
      <c r="B142" s="173"/>
      <c r="C142" s="151" t="s">
        <v>219</v>
      </c>
      <c r="D142" s="151"/>
      <c r="E142" s="151"/>
      <c r="F142" s="151"/>
      <c r="G142" s="151"/>
      <c r="H142" s="151"/>
      <c r="I142" s="151"/>
      <c r="J142" s="166"/>
      <c r="K142" s="166"/>
      <c r="L142" s="166"/>
      <c r="M142" s="166"/>
      <c r="N142" s="166"/>
      <c r="O142" s="166"/>
      <c r="P142" s="166"/>
      <c r="Q142" s="188" t="s">
        <v>296</v>
      </c>
      <c r="R142" s="151"/>
      <c r="S142" s="175"/>
      <c r="T142" s="176"/>
      <c r="U142" s="174" t="s">
        <v>220</v>
      </c>
      <c r="V142" s="151"/>
      <c r="W142" s="151"/>
      <c r="X142" s="151"/>
      <c r="Y142" s="151"/>
      <c r="Z142" s="151"/>
      <c r="AA142" s="15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0"/>
      <c r="AN142" s="186"/>
      <c r="AO142" s="60"/>
      <c r="AP142" s="60"/>
      <c r="AQ142" s="60"/>
      <c r="AR142" s="60"/>
      <c r="AS142" s="60"/>
      <c r="AT142" s="9"/>
      <c r="AU142" s="9"/>
      <c r="AV142" s="9"/>
      <c r="AW142" s="9"/>
      <c r="AX142" s="9"/>
    </row>
    <row r="143" spans="1:50" x14ac:dyDescent="0.25">
      <c r="A143" s="172">
        <f t="shared" si="2"/>
        <v>22</v>
      </c>
      <c r="B143" s="189"/>
      <c r="C143" s="171" t="s">
        <v>221</v>
      </c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90"/>
      <c r="T143" s="176"/>
      <c r="U143" s="176"/>
      <c r="V143" s="151" t="s">
        <v>222</v>
      </c>
      <c r="W143" s="151"/>
      <c r="X143" s="151"/>
      <c r="Y143" s="151"/>
      <c r="Z143" s="176"/>
      <c r="AA143" s="151" t="s">
        <v>223</v>
      </c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0"/>
      <c r="AN143" s="186"/>
      <c r="AO143" s="60"/>
      <c r="AP143" s="60"/>
      <c r="AQ143" s="60"/>
      <c r="AR143" s="60"/>
      <c r="AS143" s="60"/>
      <c r="AT143" s="9"/>
      <c r="AU143" s="9"/>
      <c r="AV143" s="9"/>
      <c r="AW143" s="9"/>
      <c r="AX143" s="9"/>
    </row>
    <row r="144" spans="1:50" x14ac:dyDescent="0.25">
      <c r="A144" s="172">
        <f t="shared" si="2"/>
        <v>23</v>
      </c>
      <c r="B144" s="173"/>
      <c r="C144" s="174" t="s">
        <v>224</v>
      </c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75"/>
      <c r="T144" s="151"/>
      <c r="U144" s="151" t="s">
        <v>181</v>
      </c>
      <c r="V144" s="151"/>
      <c r="W144" s="151"/>
      <c r="X144" s="166"/>
      <c r="Y144" s="166"/>
      <c r="Z144" s="166"/>
      <c r="AA144" s="166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81"/>
      <c r="AM144" s="180"/>
      <c r="AN144" s="186"/>
      <c r="AO144" s="60"/>
      <c r="AP144" s="60"/>
      <c r="AQ144" s="60"/>
      <c r="AR144" s="60"/>
      <c r="AS144" s="60"/>
      <c r="AT144" s="9"/>
      <c r="AU144" s="9"/>
      <c r="AV144" s="9"/>
      <c r="AW144" s="9"/>
      <c r="AX144" s="9"/>
    </row>
    <row r="145" spans="1:50" x14ac:dyDescent="0.25">
      <c r="A145" s="172">
        <f t="shared" si="2"/>
        <v>24</v>
      </c>
      <c r="B145" s="173"/>
      <c r="C145" s="174"/>
      <c r="D145" s="151" t="s">
        <v>225</v>
      </c>
      <c r="E145" s="151"/>
      <c r="F145" s="151"/>
      <c r="G145" s="151"/>
      <c r="H145" s="151"/>
      <c r="I145" s="151"/>
      <c r="J145" s="151"/>
      <c r="K145" s="151" t="s">
        <v>226</v>
      </c>
      <c r="L145" s="151"/>
      <c r="M145" s="151"/>
      <c r="N145" s="151"/>
      <c r="O145" s="151"/>
      <c r="P145" s="151"/>
      <c r="Q145" s="151"/>
      <c r="R145" s="151"/>
      <c r="S145" s="175"/>
      <c r="T145" s="151"/>
      <c r="U145" s="151" t="s">
        <v>227</v>
      </c>
      <c r="V145" s="151"/>
      <c r="W145" s="151"/>
      <c r="X145" s="151"/>
      <c r="Y145" s="151"/>
      <c r="Z145" s="151"/>
      <c r="AA145" s="166"/>
      <c r="AB145" s="179"/>
      <c r="AC145" s="181" t="s">
        <v>228</v>
      </c>
      <c r="AD145" s="181"/>
      <c r="AE145" s="181"/>
      <c r="AF145" s="187"/>
      <c r="AG145" s="181"/>
      <c r="AH145" s="181"/>
      <c r="AI145" s="179"/>
      <c r="AJ145" s="179"/>
      <c r="AK145" s="179"/>
      <c r="AL145" s="181"/>
      <c r="AM145" s="180"/>
      <c r="AN145" s="186"/>
      <c r="AO145" s="60"/>
      <c r="AP145" s="60"/>
      <c r="AQ145" s="60"/>
      <c r="AR145" s="60"/>
      <c r="AS145" s="60"/>
      <c r="AT145" s="9"/>
      <c r="AU145" s="9"/>
      <c r="AV145" s="9"/>
      <c r="AW145" s="9"/>
      <c r="AX145" s="9"/>
    </row>
    <row r="146" spans="1:50" x14ac:dyDescent="0.25">
      <c r="A146" s="172">
        <f t="shared" si="2"/>
        <v>25</v>
      </c>
      <c r="B146" s="191"/>
      <c r="C146" s="192" t="s">
        <v>229</v>
      </c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4"/>
      <c r="P146" s="195" t="s">
        <v>230</v>
      </c>
      <c r="Q146" s="194"/>
      <c r="R146" s="195" t="s">
        <v>231</v>
      </c>
      <c r="S146" s="196"/>
      <c r="T146" s="151"/>
      <c r="U146" s="151" t="s">
        <v>232</v>
      </c>
      <c r="V146" s="151"/>
      <c r="W146" s="151"/>
      <c r="X146" s="151"/>
      <c r="Y146" s="176"/>
      <c r="Z146" s="151" t="s">
        <v>233</v>
      </c>
      <c r="AA146" s="151"/>
      <c r="AB146" s="181"/>
      <c r="AC146" s="181"/>
      <c r="AD146" s="197"/>
      <c r="AE146" s="181" t="s">
        <v>234</v>
      </c>
      <c r="AF146" s="181"/>
      <c r="AG146" s="181"/>
      <c r="AH146" s="181"/>
      <c r="AI146" s="181"/>
      <c r="AJ146" s="181"/>
      <c r="AK146" s="181"/>
      <c r="AL146" s="181"/>
      <c r="AM146" s="180"/>
      <c r="AN146" s="186"/>
      <c r="AO146" s="60"/>
      <c r="AP146" s="60"/>
      <c r="AQ146" s="60"/>
      <c r="AR146" s="60"/>
      <c r="AS146" s="60"/>
      <c r="AT146" s="9"/>
      <c r="AU146" s="9"/>
      <c r="AV146" s="9"/>
      <c r="AW146" s="9"/>
      <c r="AX146" s="9"/>
    </row>
    <row r="147" spans="1:50" x14ac:dyDescent="0.25">
      <c r="A147" s="172">
        <f t="shared" si="2"/>
        <v>26</v>
      </c>
      <c r="B147" s="173"/>
      <c r="C147" s="174" t="s">
        <v>235</v>
      </c>
      <c r="D147" s="151"/>
      <c r="E147" s="151"/>
      <c r="F147" s="151"/>
      <c r="G147" s="151"/>
      <c r="H147" s="151"/>
      <c r="I147" s="154"/>
      <c r="J147" s="151"/>
      <c r="K147" s="151"/>
      <c r="L147" s="151"/>
      <c r="M147" s="151"/>
      <c r="N147" s="151"/>
      <c r="O147" s="151"/>
      <c r="P147" s="151"/>
      <c r="Q147" s="151"/>
      <c r="R147" s="151"/>
      <c r="S147" s="175"/>
      <c r="T147" s="151"/>
      <c r="U147" s="151"/>
      <c r="V147" s="151"/>
      <c r="W147" s="151"/>
      <c r="X147" s="151"/>
      <c r="Y147" s="176"/>
      <c r="Z147" s="151" t="s">
        <v>236</v>
      </c>
      <c r="AA147" s="151"/>
      <c r="AB147" s="181"/>
      <c r="AC147" s="181"/>
      <c r="AD147" s="197"/>
      <c r="AE147" s="181" t="s">
        <v>237</v>
      </c>
      <c r="AF147" s="181"/>
      <c r="AG147" s="181"/>
      <c r="AH147" s="181"/>
      <c r="AI147" s="181"/>
      <c r="AJ147" s="181"/>
      <c r="AK147" s="181"/>
      <c r="AL147" s="181"/>
      <c r="AM147" s="180"/>
      <c r="AN147" s="186"/>
      <c r="AO147" s="60"/>
      <c r="AP147" s="60"/>
      <c r="AQ147" s="60"/>
      <c r="AR147" s="60"/>
      <c r="AS147" s="60"/>
      <c r="AT147" s="9"/>
      <c r="AU147" s="9"/>
      <c r="AV147" s="9"/>
      <c r="AW147" s="9"/>
      <c r="AX147" s="9"/>
    </row>
    <row r="148" spans="1:50" x14ac:dyDescent="0.25">
      <c r="A148" s="172">
        <f t="shared" si="2"/>
        <v>27</v>
      </c>
      <c r="B148" s="173"/>
      <c r="C148" s="176"/>
      <c r="D148" s="151" t="s">
        <v>238</v>
      </c>
      <c r="E148" s="151"/>
      <c r="F148" s="151"/>
      <c r="G148" s="151"/>
      <c r="H148" s="151"/>
      <c r="I148" s="151"/>
      <c r="J148" s="151"/>
      <c r="K148" s="151"/>
      <c r="L148" s="151"/>
      <c r="M148" s="151"/>
      <c r="N148" s="166"/>
      <c r="O148" s="166"/>
      <c r="P148" s="166"/>
      <c r="Q148" s="166"/>
      <c r="R148" s="166"/>
      <c r="S148" s="175"/>
      <c r="T148" s="151"/>
      <c r="U148" s="151" t="s">
        <v>212</v>
      </c>
      <c r="V148" s="151"/>
      <c r="W148" s="151"/>
      <c r="X148" s="151"/>
      <c r="Y148" s="151"/>
      <c r="Z148" s="151"/>
      <c r="AA148" s="151"/>
      <c r="AB148" s="181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81"/>
      <c r="AM148" s="180"/>
      <c r="AN148" s="186"/>
      <c r="AO148" s="60"/>
      <c r="AP148" s="60"/>
      <c r="AQ148" s="60"/>
      <c r="AR148" s="60"/>
      <c r="AS148" s="60"/>
      <c r="AT148" s="9"/>
      <c r="AU148" s="9"/>
      <c r="AV148" s="9"/>
      <c r="AW148" s="9"/>
      <c r="AX148" s="9"/>
    </row>
    <row r="149" spans="1:50" x14ac:dyDescent="0.25">
      <c r="A149" s="172">
        <f t="shared" si="2"/>
        <v>28</v>
      </c>
      <c r="B149" s="173"/>
      <c r="C149" s="176"/>
      <c r="D149" s="151" t="s">
        <v>239</v>
      </c>
      <c r="E149" s="151"/>
      <c r="F149" s="151"/>
      <c r="G149" s="151"/>
      <c r="H149" s="151"/>
      <c r="I149" s="151"/>
      <c r="J149" s="151"/>
      <c r="K149" s="151"/>
      <c r="L149" s="151"/>
      <c r="M149" s="151"/>
      <c r="N149" s="166"/>
      <c r="O149" s="166"/>
      <c r="P149" s="166"/>
      <c r="Q149" s="166"/>
      <c r="R149" s="166"/>
      <c r="S149" s="175"/>
      <c r="T149" s="151"/>
      <c r="U149" s="151" t="s">
        <v>240</v>
      </c>
      <c r="V149" s="151"/>
      <c r="W149" s="151"/>
      <c r="X149" s="151"/>
      <c r="Y149" s="151"/>
      <c r="Z149" s="151"/>
      <c r="AA149" s="151"/>
      <c r="AB149" s="181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81"/>
      <c r="AM149" s="180"/>
      <c r="AN149" s="186"/>
      <c r="AO149" s="60"/>
      <c r="AP149" s="60"/>
      <c r="AQ149" s="60"/>
      <c r="AR149" s="60"/>
      <c r="AS149" s="60"/>
      <c r="AT149" s="9"/>
      <c r="AU149" s="9"/>
      <c r="AV149" s="9"/>
      <c r="AW149" s="9"/>
      <c r="AX149" s="9"/>
    </row>
    <row r="150" spans="1:50" x14ac:dyDescent="0.25">
      <c r="A150" s="172">
        <f t="shared" si="2"/>
        <v>29</v>
      </c>
      <c r="B150" s="177"/>
      <c r="C150" s="176"/>
      <c r="D150" s="151" t="s">
        <v>241</v>
      </c>
      <c r="E150" s="151"/>
      <c r="F150" s="151"/>
      <c r="G150" s="151"/>
      <c r="H150" s="151"/>
      <c r="I150" s="151"/>
      <c r="J150" s="151"/>
      <c r="K150" s="151"/>
      <c r="L150" s="151"/>
      <c r="M150" s="151"/>
      <c r="N150" s="166"/>
      <c r="O150" s="166"/>
      <c r="P150" s="166"/>
      <c r="Q150" s="166"/>
      <c r="R150" s="166"/>
      <c r="S150" s="175"/>
      <c r="T150" s="151"/>
      <c r="U150" s="151" t="s">
        <v>242</v>
      </c>
      <c r="V150" s="151"/>
      <c r="W150" s="151"/>
      <c r="X150" s="151"/>
      <c r="Y150" s="151"/>
      <c r="Z150" s="151"/>
      <c r="AA150" s="151"/>
      <c r="AB150" s="181"/>
      <c r="AC150" s="181"/>
      <c r="AD150" s="181"/>
      <c r="AE150" s="179"/>
      <c r="AF150" s="179"/>
      <c r="AG150" s="179"/>
      <c r="AH150" s="179"/>
      <c r="AI150" s="179"/>
      <c r="AJ150" s="179"/>
      <c r="AK150" s="179"/>
      <c r="AL150" s="181"/>
      <c r="AM150" s="180"/>
      <c r="AN150" s="186"/>
      <c r="AO150" s="60"/>
      <c r="AP150" s="60"/>
      <c r="AQ150" s="60"/>
      <c r="AR150" s="60"/>
      <c r="AS150" s="60"/>
      <c r="AT150" s="9"/>
      <c r="AU150" s="9"/>
      <c r="AV150" s="9"/>
      <c r="AW150" s="9"/>
      <c r="AX150" s="9"/>
    </row>
    <row r="151" spans="1:50" x14ac:dyDescent="0.25">
      <c r="A151" s="172">
        <f t="shared" si="2"/>
        <v>30</v>
      </c>
      <c r="B151" s="177"/>
      <c r="C151" s="176"/>
      <c r="D151" s="151" t="s">
        <v>243</v>
      </c>
      <c r="E151" s="151"/>
      <c r="F151" s="151"/>
      <c r="G151" s="151"/>
      <c r="H151" s="151"/>
      <c r="I151" s="151"/>
      <c r="J151" s="151"/>
      <c r="K151" s="151"/>
      <c r="L151" s="151"/>
      <c r="M151" s="151"/>
      <c r="N151" s="166"/>
      <c r="O151" s="166"/>
      <c r="P151" s="166"/>
      <c r="Q151" s="166"/>
      <c r="R151" s="166"/>
      <c r="S151" s="175"/>
      <c r="T151" s="176"/>
      <c r="U151" s="174" t="s">
        <v>244</v>
      </c>
      <c r="V151" s="151"/>
      <c r="W151" s="151"/>
      <c r="X151" s="151"/>
      <c r="Y151" s="151"/>
      <c r="Z151" s="151"/>
      <c r="AA151" s="15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0"/>
      <c r="AN151" s="186"/>
      <c r="AO151" s="60"/>
      <c r="AP151" s="60"/>
      <c r="AQ151" s="60"/>
      <c r="AR151" s="60"/>
      <c r="AS151" s="60"/>
      <c r="AT151" s="9"/>
      <c r="AU151" s="9"/>
      <c r="AV151" s="9"/>
      <c r="AW151" s="9"/>
      <c r="AX151" s="9"/>
    </row>
    <row r="152" spans="1:50" x14ac:dyDescent="0.25">
      <c r="A152" s="172">
        <f t="shared" si="2"/>
        <v>31</v>
      </c>
      <c r="B152" s="177"/>
      <c r="C152" s="176"/>
      <c r="D152" s="151" t="s">
        <v>245</v>
      </c>
      <c r="E152" s="151"/>
      <c r="F152" s="151"/>
      <c r="G152" s="151"/>
      <c r="H152" s="151"/>
      <c r="I152" s="151"/>
      <c r="J152" s="151"/>
      <c r="K152" s="151"/>
      <c r="L152" s="151"/>
      <c r="M152" s="151"/>
      <c r="N152" s="166"/>
      <c r="O152" s="166"/>
      <c r="P152" s="166"/>
      <c r="Q152" s="166"/>
      <c r="R152" s="166"/>
      <c r="S152" s="175"/>
      <c r="T152" s="176"/>
      <c r="U152" s="151" t="s">
        <v>181</v>
      </c>
      <c r="V152" s="151"/>
      <c r="W152" s="151"/>
      <c r="X152" s="166"/>
      <c r="Y152" s="166"/>
      <c r="Z152" s="166"/>
      <c r="AA152" s="166"/>
      <c r="AB152" s="179"/>
      <c r="AC152" s="179"/>
      <c r="AD152" s="179"/>
      <c r="AE152" s="181" t="s">
        <v>246</v>
      </c>
      <c r="AF152" s="181"/>
      <c r="AG152" s="179"/>
      <c r="AH152" s="179"/>
      <c r="AI152" s="179"/>
      <c r="AJ152" s="198" t="s">
        <v>247</v>
      </c>
      <c r="AK152" s="181"/>
      <c r="AL152" s="181"/>
      <c r="AM152" s="180"/>
      <c r="AN152" s="186"/>
      <c r="AO152" s="60"/>
      <c r="AP152" s="60"/>
      <c r="AQ152" s="60"/>
      <c r="AR152" s="60"/>
      <c r="AS152" s="60"/>
      <c r="AT152" s="9"/>
      <c r="AU152" s="9"/>
      <c r="AV152" s="9"/>
      <c r="AW152" s="9"/>
      <c r="AX152" s="9"/>
    </row>
    <row r="153" spans="1:50" x14ac:dyDescent="0.25">
      <c r="A153" s="172">
        <f t="shared" si="2"/>
        <v>32</v>
      </c>
      <c r="B153" s="177"/>
      <c r="C153" s="176"/>
      <c r="D153" s="151" t="s">
        <v>248</v>
      </c>
      <c r="E153" s="151"/>
      <c r="F153" s="151"/>
      <c r="G153" s="151"/>
      <c r="H153" s="151"/>
      <c r="I153" s="151"/>
      <c r="J153" s="151"/>
      <c r="K153" s="151"/>
      <c r="L153" s="151"/>
      <c r="M153" s="151"/>
      <c r="N153" s="166"/>
      <c r="O153" s="166"/>
      <c r="P153" s="166"/>
      <c r="Q153" s="166"/>
      <c r="R153" s="166"/>
      <c r="S153" s="175"/>
      <c r="T153" s="176"/>
      <c r="U153" s="151" t="s">
        <v>249</v>
      </c>
      <c r="V153" s="151"/>
      <c r="W153" s="151"/>
      <c r="X153" s="151"/>
      <c r="Y153" s="151"/>
      <c r="Z153" s="151"/>
      <c r="AA153" s="151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81"/>
      <c r="AM153" s="180"/>
      <c r="AN153" s="186"/>
      <c r="AO153" s="60"/>
      <c r="AP153" s="60"/>
      <c r="AQ153" s="60"/>
      <c r="AR153" s="60"/>
      <c r="AS153" s="60"/>
      <c r="AT153" s="9"/>
      <c r="AU153" s="9"/>
      <c r="AV153" s="9"/>
      <c r="AW153" s="9"/>
      <c r="AX153" s="9"/>
    </row>
    <row r="154" spans="1:50" x14ac:dyDescent="0.25">
      <c r="A154" s="172">
        <f t="shared" si="2"/>
        <v>33</v>
      </c>
      <c r="B154" s="177"/>
      <c r="C154" s="176"/>
      <c r="D154" s="151" t="s">
        <v>250</v>
      </c>
      <c r="E154" s="151"/>
      <c r="F154" s="151"/>
      <c r="G154" s="151"/>
      <c r="H154" s="151"/>
      <c r="I154" s="151"/>
      <c r="J154" s="151"/>
      <c r="K154" s="151"/>
      <c r="L154" s="151"/>
      <c r="M154" s="151"/>
      <c r="N154" s="166"/>
      <c r="O154" s="166"/>
      <c r="P154" s="166"/>
      <c r="Q154" s="166"/>
      <c r="R154" s="166"/>
      <c r="S154" s="175"/>
      <c r="T154" s="176"/>
      <c r="U154" s="151" t="s">
        <v>251</v>
      </c>
      <c r="V154" s="151"/>
      <c r="W154" s="151"/>
      <c r="X154" s="151"/>
      <c r="Y154" s="151"/>
      <c r="Z154" s="151"/>
      <c r="AA154" s="151"/>
      <c r="AB154" s="181"/>
      <c r="AC154" s="181"/>
      <c r="AD154" s="181"/>
      <c r="AE154" s="181"/>
      <c r="AF154" s="181"/>
      <c r="AG154" s="181"/>
      <c r="AH154" s="179"/>
      <c r="AI154" s="179"/>
      <c r="AJ154" s="179"/>
      <c r="AK154" s="179"/>
      <c r="AL154" s="181"/>
      <c r="AM154" s="180"/>
      <c r="AN154" s="186"/>
      <c r="AO154" s="60"/>
      <c r="AP154" s="60"/>
      <c r="AQ154" s="60"/>
      <c r="AR154" s="60"/>
      <c r="AS154" s="60"/>
      <c r="AT154" s="9"/>
      <c r="AU154" s="9"/>
      <c r="AV154" s="9"/>
      <c r="AW154" s="9"/>
      <c r="AX154" s="9"/>
    </row>
    <row r="155" spans="1:50" x14ac:dyDescent="0.25">
      <c r="A155" s="172">
        <f t="shared" si="2"/>
        <v>34</v>
      </c>
      <c r="B155" s="199"/>
      <c r="C155" s="200"/>
      <c r="D155" s="171" t="s">
        <v>252</v>
      </c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90"/>
      <c r="T155" s="176"/>
      <c r="U155" s="151" t="s">
        <v>253</v>
      </c>
      <c r="V155" s="151"/>
      <c r="W155" s="151"/>
      <c r="X155" s="151"/>
      <c r="Y155" s="151"/>
      <c r="Z155" s="151"/>
      <c r="AA155" s="151"/>
      <c r="AB155" s="181"/>
      <c r="AC155" s="181"/>
      <c r="AD155" s="181"/>
      <c r="AE155" s="181"/>
      <c r="AF155" s="181"/>
      <c r="AG155" s="181"/>
      <c r="AH155" s="368">
        <v>15919</v>
      </c>
      <c r="AI155" s="369"/>
      <c r="AJ155" s="369"/>
      <c r="AK155" s="370"/>
      <c r="AL155" s="181"/>
      <c r="AM155" s="180"/>
      <c r="AN155" s="186"/>
      <c r="AO155" s="60"/>
      <c r="AP155" s="60"/>
      <c r="AQ155" s="60"/>
      <c r="AR155" s="60"/>
      <c r="AS155" s="60"/>
      <c r="AT155" s="9"/>
      <c r="AU155" s="9"/>
      <c r="AV155" s="9"/>
      <c r="AW155" s="9"/>
      <c r="AX155" s="9"/>
    </row>
    <row r="156" spans="1:50" x14ac:dyDescent="0.25">
      <c r="A156" s="172">
        <f t="shared" si="2"/>
        <v>35</v>
      </c>
      <c r="B156" s="177"/>
      <c r="C156" s="174" t="s">
        <v>254</v>
      </c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75"/>
      <c r="T156" s="176"/>
      <c r="U156" s="151" t="s">
        <v>255</v>
      </c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66"/>
      <c r="AI156" s="166"/>
      <c r="AJ156" s="166"/>
      <c r="AK156" s="166"/>
      <c r="AL156" s="151"/>
      <c r="AM156" s="175"/>
      <c r="AN156" s="155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72">
        <f t="shared" si="2"/>
        <v>36</v>
      </c>
      <c r="B157" s="177"/>
      <c r="C157" s="151" t="s">
        <v>25</v>
      </c>
      <c r="D157" s="151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75"/>
      <c r="T157" s="176"/>
      <c r="U157" s="151" t="s">
        <v>256</v>
      </c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75"/>
      <c r="AN157" s="155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72">
        <f t="shared" si="2"/>
        <v>37</v>
      </c>
      <c r="B158" s="177"/>
      <c r="C158" s="151" t="s">
        <v>257</v>
      </c>
      <c r="D158" s="151"/>
      <c r="E158" s="151"/>
      <c r="F158" s="151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75"/>
      <c r="T158" s="176"/>
      <c r="U158" s="174" t="s">
        <v>258</v>
      </c>
      <c r="V158" s="20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75"/>
      <c r="AN158" s="155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72">
        <f t="shared" si="2"/>
        <v>38</v>
      </c>
      <c r="B159" s="177"/>
      <c r="C159" s="151" t="s">
        <v>181</v>
      </c>
      <c r="D159" s="151"/>
      <c r="E159" s="151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75"/>
      <c r="T159" s="176"/>
      <c r="U159" s="151"/>
      <c r="V159" s="151"/>
      <c r="W159" s="151" t="s">
        <v>259</v>
      </c>
      <c r="X159" s="151"/>
      <c r="Y159" s="151"/>
      <c r="Z159" s="151"/>
      <c r="AA159" s="151"/>
      <c r="AB159" s="151"/>
      <c r="AC159" s="151"/>
      <c r="AD159" s="151"/>
      <c r="AE159" s="151"/>
      <c r="AF159" s="151" t="s">
        <v>260</v>
      </c>
      <c r="AG159" s="151"/>
      <c r="AH159" s="166"/>
      <c r="AI159" s="166"/>
      <c r="AJ159" s="166"/>
      <c r="AK159" s="166"/>
      <c r="AL159" s="151"/>
      <c r="AM159" s="175"/>
      <c r="AN159" s="155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72">
        <f t="shared" si="2"/>
        <v>39</v>
      </c>
      <c r="B160" s="177"/>
      <c r="C160" s="151" t="s">
        <v>261</v>
      </c>
      <c r="D160" s="151"/>
      <c r="E160" s="151"/>
      <c r="F160" s="151"/>
      <c r="G160" s="151"/>
      <c r="H160" s="166"/>
      <c r="I160" s="151"/>
      <c r="J160" s="151" t="s">
        <v>262</v>
      </c>
      <c r="K160" s="151"/>
      <c r="L160" s="151"/>
      <c r="M160" s="151"/>
      <c r="N160" s="151"/>
      <c r="O160" s="166"/>
      <c r="P160" s="151"/>
      <c r="Q160" s="166"/>
      <c r="R160" s="166"/>
      <c r="S160" s="175"/>
      <c r="T160" s="173"/>
      <c r="U160" s="151"/>
      <c r="V160" s="151"/>
      <c r="W160" s="151" t="s">
        <v>263</v>
      </c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75"/>
      <c r="AN160" s="155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72">
        <f t="shared" si="2"/>
        <v>40</v>
      </c>
      <c r="B161" s="177"/>
      <c r="C161" s="151" t="s">
        <v>264</v>
      </c>
      <c r="D161" s="151"/>
      <c r="E161" s="151"/>
      <c r="F161" s="151"/>
      <c r="G161" s="151"/>
      <c r="H161" s="151"/>
      <c r="I161" s="151"/>
      <c r="J161" s="166"/>
      <c r="K161" s="166"/>
      <c r="L161" s="166"/>
      <c r="M161" s="166"/>
      <c r="N161" s="166"/>
      <c r="O161" s="166"/>
      <c r="P161" s="151" t="s">
        <v>265</v>
      </c>
      <c r="Q161" s="151"/>
      <c r="R161" s="151"/>
      <c r="S161" s="175"/>
      <c r="T161" s="176"/>
      <c r="U161" s="151"/>
      <c r="V161" s="151"/>
      <c r="W161" s="151" t="s">
        <v>266</v>
      </c>
      <c r="X161" s="151"/>
      <c r="Y161" s="151"/>
      <c r="Z161" s="151"/>
      <c r="AA161" s="151"/>
      <c r="AB161" s="151"/>
      <c r="AC161" s="151"/>
      <c r="AD161" s="151"/>
      <c r="AE161" s="151"/>
      <c r="AF161" s="151" t="s">
        <v>260</v>
      </c>
      <c r="AG161" s="151"/>
      <c r="AH161" s="166"/>
      <c r="AI161" s="166"/>
      <c r="AJ161" s="166"/>
      <c r="AK161" s="166"/>
      <c r="AL161" s="151"/>
      <c r="AM161" s="175"/>
      <c r="AN161" s="155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72">
        <f t="shared" si="2"/>
        <v>41</v>
      </c>
      <c r="B162" s="177"/>
      <c r="C162" s="151" t="s">
        <v>267</v>
      </c>
      <c r="D162" s="151"/>
      <c r="E162" s="151"/>
      <c r="F162" s="151"/>
      <c r="G162" s="151"/>
      <c r="H162" s="151"/>
      <c r="I162" s="202"/>
      <c r="J162" s="151" t="s">
        <v>268</v>
      </c>
      <c r="K162" s="151"/>
      <c r="L162" s="166"/>
      <c r="M162" s="166"/>
      <c r="N162" s="166"/>
      <c r="O162" s="166"/>
      <c r="P162" s="166"/>
      <c r="Q162" s="166"/>
      <c r="R162" s="151"/>
      <c r="S162" s="175"/>
      <c r="T162" s="176"/>
      <c r="U162" s="151" t="s">
        <v>269</v>
      </c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75"/>
      <c r="AN162" s="155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72">
        <f t="shared" si="2"/>
        <v>42</v>
      </c>
      <c r="B163" s="173"/>
      <c r="C163" s="151" t="s">
        <v>270</v>
      </c>
      <c r="D163" s="151"/>
      <c r="E163" s="151"/>
      <c r="F163" s="151"/>
      <c r="G163" s="151"/>
      <c r="H163" s="151"/>
      <c r="I163" s="202"/>
      <c r="J163" s="151"/>
      <c r="K163" s="151"/>
      <c r="L163" s="151"/>
      <c r="M163" s="166"/>
      <c r="N163" s="166"/>
      <c r="O163" s="166"/>
      <c r="P163" s="166"/>
      <c r="Q163" s="166"/>
      <c r="R163" s="151"/>
      <c r="S163" s="175"/>
      <c r="T163" s="176"/>
      <c r="U163" s="203" t="s">
        <v>271</v>
      </c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75"/>
      <c r="AN163" s="155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72">
        <f t="shared" si="2"/>
        <v>43</v>
      </c>
      <c r="B164" s="177"/>
      <c r="C164" s="151" t="s">
        <v>272</v>
      </c>
      <c r="D164" s="151"/>
      <c r="E164" s="151"/>
      <c r="F164" s="151"/>
      <c r="G164" s="151"/>
      <c r="H164" s="166"/>
      <c r="I164" s="166"/>
      <c r="J164" s="151" t="s">
        <v>151</v>
      </c>
      <c r="K164" s="151" t="s">
        <v>273</v>
      </c>
      <c r="L164" s="151"/>
      <c r="M164" s="151"/>
      <c r="N164" s="151"/>
      <c r="O164" s="151"/>
      <c r="P164" s="166"/>
      <c r="Q164" s="166"/>
      <c r="R164" s="151" t="s">
        <v>151</v>
      </c>
      <c r="S164" s="175"/>
      <c r="T164" s="176"/>
      <c r="U164" s="151" t="s">
        <v>274</v>
      </c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75"/>
      <c r="AN164" s="155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72">
        <f t="shared" si="2"/>
        <v>44</v>
      </c>
      <c r="B165" s="177"/>
      <c r="C165" s="151" t="s">
        <v>297</v>
      </c>
      <c r="D165" s="151"/>
      <c r="E165" s="151"/>
      <c r="F165" s="151"/>
      <c r="G165" s="151"/>
      <c r="H165" s="151"/>
      <c r="I165" s="151"/>
      <c r="J165" s="151"/>
      <c r="K165" s="166"/>
      <c r="L165" s="166"/>
      <c r="M165" s="166"/>
      <c r="N165" s="166"/>
      <c r="O165" s="166"/>
      <c r="P165" s="166"/>
      <c r="Q165" s="166"/>
      <c r="R165" s="151"/>
      <c r="S165" s="175"/>
      <c r="T165" s="176"/>
      <c r="U165" s="151" t="s">
        <v>275</v>
      </c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75"/>
      <c r="AN165" s="155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72">
        <f t="shared" si="2"/>
        <v>45</v>
      </c>
      <c r="B166" s="173"/>
      <c r="C166" s="151" t="s">
        <v>276</v>
      </c>
      <c r="D166" s="151"/>
      <c r="E166" s="151"/>
      <c r="F166" s="151"/>
      <c r="G166" s="151"/>
      <c r="H166" s="151"/>
      <c r="I166" s="151"/>
      <c r="J166" s="151"/>
      <c r="K166" s="151"/>
      <c r="L166" s="151"/>
      <c r="M166" s="166"/>
      <c r="N166" s="166"/>
      <c r="O166" s="166"/>
      <c r="P166" s="151" t="s">
        <v>265</v>
      </c>
      <c r="Q166" s="151"/>
      <c r="R166" s="151"/>
      <c r="S166" s="175"/>
      <c r="T166" s="176"/>
      <c r="U166" s="151" t="s">
        <v>277</v>
      </c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75"/>
      <c r="AN166" s="155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72">
        <f t="shared" si="2"/>
        <v>46</v>
      </c>
      <c r="B167" s="189"/>
      <c r="C167" s="171" t="s">
        <v>278</v>
      </c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90"/>
      <c r="T167" s="176"/>
      <c r="U167" s="151" t="s">
        <v>279</v>
      </c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75"/>
      <c r="AN167" s="155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72">
        <f t="shared" si="2"/>
        <v>47</v>
      </c>
      <c r="B168" s="151"/>
      <c r="C168" s="174" t="s">
        <v>66</v>
      </c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5"/>
      <c r="S168" s="175"/>
      <c r="T168" s="176"/>
      <c r="U168" s="174" t="s">
        <v>280</v>
      </c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75"/>
      <c r="AN168" s="155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72">
        <f t="shared" si="2"/>
        <v>48</v>
      </c>
      <c r="B169" s="151"/>
      <c r="C169" s="151" t="s">
        <v>181</v>
      </c>
      <c r="D169" s="151"/>
      <c r="E169" s="151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55"/>
      <c r="S169" s="175"/>
      <c r="T169" s="176"/>
      <c r="U169" s="151" t="s">
        <v>281</v>
      </c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75"/>
      <c r="AN169" s="155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72">
        <f t="shared" si="2"/>
        <v>49</v>
      </c>
      <c r="B170" s="173"/>
      <c r="C170" s="151" t="s">
        <v>282</v>
      </c>
      <c r="D170" s="151"/>
      <c r="E170" s="151"/>
      <c r="F170" s="151"/>
      <c r="G170" s="151"/>
      <c r="H170" s="151"/>
      <c r="I170" s="166"/>
      <c r="J170" s="166"/>
      <c r="K170" s="166"/>
      <c r="L170" s="166"/>
      <c r="M170" s="166"/>
      <c r="N170" s="166"/>
      <c r="O170" s="166"/>
      <c r="P170" s="166"/>
      <c r="Q170" s="166"/>
      <c r="R170" s="155"/>
      <c r="S170" s="175"/>
      <c r="T170" s="176"/>
      <c r="U170" s="151"/>
      <c r="V170" s="151"/>
      <c r="W170" s="151" t="s">
        <v>73</v>
      </c>
      <c r="X170" s="151"/>
      <c r="Y170" s="166"/>
      <c r="Z170" s="166"/>
      <c r="AA170" s="166"/>
      <c r="AB170" s="166"/>
      <c r="AC170" s="166"/>
      <c r="AD170" s="166"/>
      <c r="AE170" s="151" t="s">
        <v>181</v>
      </c>
      <c r="AF170" s="151"/>
      <c r="AG170" s="151"/>
      <c r="AH170" s="166"/>
      <c r="AI170" s="166"/>
      <c r="AJ170" s="166"/>
      <c r="AK170" s="166"/>
      <c r="AL170" s="166"/>
      <c r="AM170" s="175"/>
      <c r="AN170" s="155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72">
        <f t="shared" si="2"/>
        <v>50</v>
      </c>
      <c r="B171" s="173"/>
      <c r="C171" s="151" t="s">
        <v>283</v>
      </c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5"/>
      <c r="S171" s="175"/>
      <c r="T171" s="176"/>
      <c r="U171" s="151" t="s">
        <v>284</v>
      </c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75"/>
      <c r="AN171" s="155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204">
        <f t="shared" si="2"/>
        <v>51</v>
      </c>
      <c r="B172" s="173"/>
      <c r="C172" s="151" t="s">
        <v>285</v>
      </c>
      <c r="D172" s="151"/>
      <c r="E172" s="151"/>
      <c r="F172" s="151"/>
      <c r="G172" s="151"/>
      <c r="H172" s="151"/>
      <c r="I172" s="151"/>
      <c r="J172" s="151"/>
      <c r="K172" s="166"/>
      <c r="L172" s="166"/>
      <c r="M172" s="166"/>
      <c r="N172" s="166"/>
      <c r="O172" s="166"/>
      <c r="P172" s="166"/>
      <c r="Q172" s="166"/>
      <c r="R172" s="155"/>
      <c r="S172" s="175"/>
      <c r="T172" s="176"/>
      <c r="U172" s="151"/>
      <c r="V172" s="151"/>
      <c r="W172" s="151" t="s">
        <v>73</v>
      </c>
      <c r="X172" s="151"/>
      <c r="Y172" s="166"/>
      <c r="Z172" s="166"/>
      <c r="AA172" s="166"/>
      <c r="AB172" s="166"/>
      <c r="AC172" s="166"/>
      <c r="AD172" s="166"/>
      <c r="AE172" s="151" t="s">
        <v>181</v>
      </c>
      <c r="AF172" s="151"/>
      <c r="AG172" s="151"/>
      <c r="AH172" s="166"/>
      <c r="AI172" s="166"/>
      <c r="AJ172" s="166"/>
      <c r="AK172" s="166"/>
      <c r="AL172" s="166"/>
      <c r="AM172" s="175"/>
      <c r="AN172" s="155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205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61"/>
      <c r="S173" s="190"/>
      <c r="T173" s="200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90"/>
      <c r="AN173" s="155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55"/>
      <c r="B174" s="201" t="s">
        <v>286</v>
      </c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59"/>
      <c r="B175" s="159"/>
      <c r="C175" s="159"/>
      <c r="D175" s="159"/>
      <c r="E175" s="159"/>
      <c r="F175" s="159"/>
      <c r="G175" s="159"/>
      <c r="H175" s="159"/>
      <c r="I175" s="155"/>
      <c r="J175" s="159"/>
      <c r="K175" s="159"/>
      <c r="L175" s="159"/>
      <c r="M175" s="206"/>
      <c r="N175" s="159"/>
      <c r="O175" s="159"/>
      <c r="P175" s="159"/>
      <c r="Q175" s="159"/>
      <c r="R175" s="159"/>
      <c r="S175" s="155"/>
      <c r="T175" s="159"/>
      <c r="U175" s="159"/>
      <c r="V175" s="151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  <c r="AJ175" s="159"/>
      <c r="AK175" s="159"/>
      <c r="AL175" s="155"/>
      <c r="AM175" s="155"/>
      <c r="AN175" s="155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56">
    <mergeCell ref="AQ24:AS24"/>
    <mergeCell ref="AQ29:AR29"/>
    <mergeCell ref="AQ30:AR30"/>
    <mergeCell ref="AQ31:AR31"/>
    <mergeCell ref="AQ32:AR32"/>
    <mergeCell ref="AQ33:AR3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N77:P77"/>
    <mergeCell ref="B75:G75"/>
    <mergeCell ref="K75:M75"/>
    <mergeCell ref="N75:P75"/>
    <mergeCell ref="B76:G76"/>
    <mergeCell ref="K76:M76"/>
    <mergeCell ref="N76:P76"/>
    <mergeCell ref="B73:G73"/>
    <mergeCell ref="K73:M73"/>
    <mergeCell ref="N73:P73"/>
    <mergeCell ref="B74:G74"/>
    <mergeCell ref="K74:M74"/>
    <mergeCell ref="N74:P74"/>
    <mergeCell ref="B71:G71"/>
    <mergeCell ref="K71:M71"/>
    <mergeCell ref="N71:P71"/>
    <mergeCell ref="B72:G72"/>
    <mergeCell ref="K72:M72"/>
    <mergeCell ref="N72:P72"/>
    <mergeCell ref="B69:G69"/>
    <mergeCell ref="K69:M69"/>
    <mergeCell ref="N69:P69"/>
    <mergeCell ref="B70:G70"/>
    <mergeCell ref="K70:M70"/>
    <mergeCell ref="N70:P70"/>
    <mergeCell ref="W61:AA61"/>
    <mergeCell ref="AE61:AK61"/>
    <mergeCell ref="X62:AA62"/>
    <mergeCell ref="AD62:AK62"/>
    <mergeCell ref="K66:P66"/>
    <mergeCell ref="AD67:AL67"/>
    <mergeCell ref="T40:V40"/>
    <mergeCell ref="W40:Y40"/>
    <mergeCell ref="Z40:AB40"/>
    <mergeCell ref="AC40:AE40"/>
    <mergeCell ref="T41:V41"/>
    <mergeCell ref="W41:Y41"/>
    <mergeCell ref="Z41:AB41"/>
    <mergeCell ref="AC41:AE41"/>
    <mergeCell ref="T36:Y36"/>
    <mergeCell ref="T38:Y38"/>
    <mergeCell ref="T31:V31"/>
    <mergeCell ref="W31:Y31"/>
    <mergeCell ref="Z31:AB31"/>
    <mergeCell ref="AC31:AE31"/>
    <mergeCell ref="T32:V32"/>
    <mergeCell ref="W32:Y32"/>
    <mergeCell ref="Z32:AB32"/>
    <mergeCell ref="AC32:AE32"/>
    <mergeCell ref="W24:Y24"/>
    <mergeCell ref="Z24:AB24"/>
    <mergeCell ref="AC24:AE24"/>
    <mergeCell ref="AC27:AE27"/>
    <mergeCell ref="T29:V29"/>
    <mergeCell ref="W29:Y29"/>
    <mergeCell ref="Z29:AB29"/>
    <mergeCell ref="AC29:AE29"/>
    <mergeCell ref="T35:V35"/>
    <mergeCell ref="W35:Y35"/>
    <mergeCell ref="Z35:AB35"/>
    <mergeCell ref="AC35:AE35"/>
    <mergeCell ref="AQ34:AR34"/>
    <mergeCell ref="AF17:AH17"/>
    <mergeCell ref="AI17:AM17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W21:Y21"/>
    <mergeCell ref="Z21:AB21"/>
    <mergeCell ref="AC21:AE21"/>
    <mergeCell ref="T23:V23"/>
    <mergeCell ref="W23:Y23"/>
    <mergeCell ref="Z23:AB23"/>
    <mergeCell ref="AC23:AE23"/>
    <mergeCell ref="T17:V17"/>
    <mergeCell ref="W17:Y17"/>
    <mergeCell ref="Z17:AB17"/>
    <mergeCell ref="AC17:AE17"/>
    <mergeCell ref="T24:V24"/>
    <mergeCell ref="AI18:AM18"/>
    <mergeCell ref="T18:V18"/>
    <mergeCell ref="T19:V19"/>
    <mergeCell ref="W18:Y18"/>
    <mergeCell ref="W19:Y19"/>
    <mergeCell ref="Z18:AB18"/>
    <mergeCell ref="Z19:AB19"/>
    <mergeCell ref="AC18:AE18"/>
    <mergeCell ref="AC19:AE19"/>
    <mergeCell ref="AF18:AH18"/>
    <mergeCell ref="AF19:AH19"/>
    <mergeCell ref="AP36:AS36"/>
    <mergeCell ref="AT36:AT46"/>
    <mergeCell ref="AQ37:AR37"/>
    <mergeCell ref="AQ38:AR38"/>
    <mergeCell ref="AQ39:AR39"/>
    <mergeCell ref="AQ41:AR41"/>
    <mergeCell ref="AQ45:AR45"/>
    <mergeCell ref="AQ46:AR46"/>
    <mergeCell ref="AQ42:AR42"/>
    <mergeCell ref="AQ40:AR40"/>
    <mergeCell ref="AQ44:AR44"/>
    <mergeCell ref="AQ43:AR4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AA29"/>
  <sheetViews>
    <sheetView workbookViewId="0">
      <selection activeCell="H6" sqref="H6"/>
    </sheetView>
  </sheetViews>
  <sheetFormatPr defaultRowHeight="15" x14ac:dyDescent="0.25"/>
  <cols>
    <col min="2" max="2" width="12.85546875" customWidth="1"/>
    <col min="3" max="3" width="12.28515625" customWidth="1"/>
    <col min="4" max="4" width="14.5703125" style="247" bestFit="1" customWidth="1"/>
    <col min="5" max="5" width="9.140625" customWidth="1"/>
    <col min="6" max="6" width="10.42578125" customWidth="1"/>
    <col min="7" max="8" width="9.140625" customWidth="1"/>
    <col min="10" max="10" width="9.140625" customWidth="1"/>
  </cols>
  <sheetData>
    <row r="2" spans="2:27" ht="15.75" thickBot="1" x14ac:dyDescent="0.3"/>
    <row r="3" spans="2:27" ht="15.75" thickBot="1" x14ac:dyDescent="0.3">
      <c r="B3" s="413" t="s">
        <v>299</v>
      </c>
      <c r="C3" s="414"/>
      <c r="D3" s="249" t="s">
        <v>302</v>
      </c>
      <c r="F3" s="418" t="s">
        <v>303</v>
      </c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20"/>
      <c r="T3" s="252"/>
      <c r="U3" s="252"/>
      <c r="V3" s="252"/>
      <c r="W3" s="252"/>
      <c r="X3" s="252"/>
      <c r="Y3" s="252"/>
      <c r="Z3" s="252"/>
      <c r="AA3" s="252"/>
    </row>
    <row r="4" spans="2:27" x14ac:dyDescent="0.25">
      <c r="B4" s="411" t="s">
        <v>323</v>
      </c>
      <c r="C4" s="412"/>
      <c r="D4" s="248">
        <v>0</v>
      </c>
      <c r="F4" s="421" t="s">
        <v>304</v>
      </c>
      <c r="G4" s="422"/>
      <c r="H4" s="426" t="s">
        <v>327</v>
      </c>
      <c r="I4" s="427"/>
      <c r="J4" s="421" t="s">
        <v>310</v>
      </c>
      <c r="K4" s="422"/>
      <c r="L4" s="423" t="s">
        <v>305</v>
      </c>
      <c r="M4" s="424"/>
      <c r="N4" s="424"/>
      <c r="O4" s="425"/>
      <c r="P4" s="423" t="s">
        <v>306</v>
      </c>
      <c r="Q4" s="424"/>
      <c r="R4" s="424"/>
      <c r="S4" s="425"/>
      <c r="T4" s="250"/>
      <c r="U4" s="250"/>
    </row>
    <row r="5" spans="2:27" x14ac:dyDescent="0.25">
      <c r="B5" s="411" t="s">
        <v>324</v>
      </c>
      <c r="C5" s="412"/>
      <c r="D5" s="248">
        <v>0</v>
      </c>
      <c r="F5" s="265"/>
      <c r="G5" s="266" t="s">
        <v>307</v>
      </c>
      <c r="H5" s="265"/>
      <c r="I5" s="266" t="s">
        <v>307</v>
      </c>
      <c r="J5" s="265"/>
      <c r="K5" s="266" t="s">
        <v>307</v>
      </c>
      <c r="L5" s="265" t="s">
        <v>308</v>
      </c>
      <c r="M5" s="267" t="s">
        <v>307</v>
      </c>
      <c r="N5" s="267" t="s">
        <v>309</v>
      </c>
      <c r="O5" s="266" t="s">
        <v>307</v>
      </c>
      <c r="P5" s="265" t="s">
        <v>308</v>
      </c>
      <c r="Q5" s="267" t="s">
        <v>307</v>
      </c>
      <c r="R5" s="267" t="s">
        <v>309</v>
      </c>
      <c r="S5" s="266" t="s">
        <v>307</v>
      </c>
      <c r="T5" s="251"/>
      <c r="U5" s="251"/>
    </row>
    <row r="6" spans="2:27" ht="15.75" thickBot="1" x14ac:dyDescent="0.3">
      <c r="B6" s="411" t="s">
        <v>99</v>
      </c>
      <c r="C6" s="412"/>
      <c r="D6" s="248">
        <v>0</v>
      </c>
      <c r="F6" s="254">
        <v>35786.045757990796</v>
      </c>
      <c r="G6" s="255" t="s">
        <v>311</v>
      </c>
      <c r="H6" s="254">
        <v>6967.170000000001</v>
      </c>
      <c r="I6" s="255" t="s">
        <v>326</v>
      </c>
      <c r="J6" s="256">
        <v>6289</v>
      </c>
      <c r="K6" s="255" t="s">
        <v>312</v>
      </c>
      <c r="L6" s="256">
        <v>300</v>
      </c>
      <c r="M6" s="257" t="s">
        <v>348</v>
      </c>
      <c r="N6" s="257">
        <v>40</v>
      </c>
      <c r="O6" s="255" t="s">
        <v>313</v>
      </c>
      <c r="P6" s="256">
        <v>1134.3900000000001</v>
      </c>
      <c r="Q6" s="257" t="s">
        <v>348</v>
      </c>
      <c r="R6" s="258">
        <v>161.60890018661541</v>
      </c>
      <c r="S6" s="255" t="s">
        <v>313</v>
      </c>
      <c r="U6" s="253"/>
    </row>
    <row r="7" spans="2:27" ht="15.75" thickBot="1" x14ac:dyDescent="0.3">
      <c r="B7" s="411" t="s">
        <v>100</v>
      </c>
      <c r="C7" s="412"/>
      <c r="D7" s="248">
        <v>0</v>
      </c>
      <c r="F7" s="415" t="s">
        <v>347</v>
      </c>
      <c r="G7" s="416"/>
      <c r="H7" s="416"/>
      <c r="I7" s="417"/>
    </row>
    <row r="8" spans="2:27" ht="15.75" thickBot="1" x14ac:dyDescent="0.3">
      <c r="B8" s="411" t="s">
        <v>101</v>
      </c>
      <c r="C8" s="412"/>
      <c r="D8" s="248">
        <v>0</v>
      </c>
    </row>
    <row r="9" spans="2:27" ht="15.75" thickBot="1" x14ac:dyDescent="0.3">
      <c r="B9" s="411" t="s">
        <v>102</v>
      </c>
      <c r="C9" s="412"/>
      <c r="D9" s="248">
        <v>0</v>
      </c>
      <c r="F9" s="428" t="s">
        <v>336</v>
      </c>
      <c r="G9" s="429"/>
      <c r="H9" s="429"/>
      <c r="I9" s="430"/>
      <c r="J9" s="428" t="s">
        <v>337</v>
      </c>
      <c r="K9" s="430"/>
    </row>
    <row r="10" spans="2:27" x14ac:dyDescent="0.25">
      <c r="B10" s="411" t="s">
        <v>103</v>
      </c>
      <c r="C10" s="412"/>
      <c r="D10" s="248">
        <v>0</v>
      </c>
      <c r="F10" s="392" t="s">
        <v>328</v>
      </c>
      <c r="G10" s="274" t="s">
        <v>317</v>
      </c>
      <c r="H10" s="403" t="s">
        <v>325</v>
      </c>
      <c r="I10" s="404"/>
      <c r="J10" s="432" t="s">
        <v>338</v>
      </c>
      <c r="K10" s="433"/>
    </row>
    <row r="11" spans="2:27" ht="15.75" thickBot="1" x14ac:dyDescent="0.3">
      <c r="B11" s="411" t="s">
        <v>105</v>
      </c>
      <c r="C11" s="412"/>
      <c r="D11" s="248">
        <v>0</v>
      </c>
      <c r="F11" s="393"/>
      <c r="G11" s="268">
        <v>2.7297158756046027</v>
      </c>
      <c r="H11" s="409">
        <v>0.97919216784111174</v>
      </c>
      <c r="I11" s="431"/>
      <c r="J11" s="434"/>
      <c r="K11" s="435"/>
    </row>
    <row r="12" spans="2:27" x14ac:dyDescent="0.25">
      <c r="B12" s="411" t="s">
        <v>298</v>
      </c>
      <c r="C12" s="412"/>
      <c r="D12" s="248">
        <v>1</v>
      </c>
      <c r="F12" s="392" t="s">
        <v>315</v>
      </c>
      <c r="G12" s="407">
        <v>0.5420038623301654</v>
      </c>
      <c r="H12" s="403" t="s">
        <v>329</v>
      </c>
      <c r="I12" s="404"/>
      <c r="J12" s="444" t="s">
        <v>344</v>
      </c>
      <c r="K12" s="445"/>
    </row>
    <row r="13" spans="2:27" ht="15.75" thickBot="1" x14ac:dyDescent="0.3">
      <c r="B13" s="411" t="s">
        <v>107</v>
      </c>
      <c r="C13" s="412"/>
      <c r="D13" s="248">
        <v>0</v>
      </c>
      <c r="F13" s="393"/>
      <c r="G13" s="408"/>
      <c r="H13" s="450">
        <v>-1.7242585162534851E-2</v>
      </c>
      <c r="I13" s="451"/>
      <c r="J13" s="446"/>
      <c r="K13" s="447"/>
    </row>
    <row r="14" spans="2:27" x14ac:dyDescent="0.25">
      <c r="B14" s="411" t="s">
        <v>108</v>
      </c>
      <c r="C14" s="412"/>
      <c r="D14" s="248">
        <v>0</v>
      </c>
      <c r="F14" s="392" t="s">
        <v>316</v>
      </c>
      <c r="G14" s="436">
        <v>1332369.4081878909</v>
      </c>
      <c r="H14" s="403" t="s">
        <v>331</v>
      </c>
      <c r="I14" s="404"/>
      <c r="J14" s="446"/>
      <c r="K14" s="447"/>
    </row>
    <row r="15" spans="2:27" ht="15.75" thickBot="1" x14ac:dyDescent="0.3">
      <c r="B15" s="411" t="s">
        <v>109</v>
      </c>
      <c r="C15" s="412"/>
      <c r="D15" s="248">
        <v>0</v>
      </c>
      <c r="F15" s="393"/>
      <c r="G15" s="437"/>
      <c r="H15" s="452">
        <v>0.11513798972727746</v>
      </c>
      <c r="I15" s="453"/>
      <c r="J15" s="448"/>
      <c r="K15" s="449"/>
    </row>
    <row r="16" spans="2:27" x14ac:dyDescent="0.25">
      <c r="B16" s="411" t="s">
        <v>110</v>
      </c>
      <c r="C16" s="412"/>
      <c r="D16" s="248">
        <v>0</v>
      </c>
      <c r="F16" s="392" t="s">
        <v>330</v>
      </c>
      <c r="G16" s="407">
        <v>8.2119494439549051E-2</v>
      </c>
      <c r="H16" s="403" t="s">
        <v>345</v>
      </c>
      <c r="I16" s="404"/>
      <c r="J16" s="440" t="s">
        <v>339</v>
      </c>
      <c r="K16" s="441"/>
    </row>
    <row r="17" spans="2:11" ht="15.75" thickBot="1" x14ac:dyDescent="0.3">
      <c r="B17" s="411" t="s">
        <v>111</v>
      </c>
      <c r="C17" s="412"/>
      <c r="D17" s="248">
        <v>0</v>
      </c>
      <c r="F17" s="393"/>
      <c r="G17" s="408"/>
      <c r="H17" s="409">
        <v>0.99888268049569628</v>
      </c>
      <c r="I17" s="431"/>
      <c r="J17" s="442"/>
      <c r="K17" s="443"/>
    </row>
    <row r="18" spans="2:11" ht="15" customHeight="1" x14ac:dyDescent="0.25">
      <c r="B18" s="411" t="s">
        <v>112</v>
      </c>
      <c r="C18" s="412"/>
      <c r="D18" s="248">
        <v>0</v>
      </c>
      <c r="F18" s="392" t="s">
        <v>333</v>
      </c>
      <c r="G18" s="436">
        <v>8.3833624635185018</v>
      </c>
      <c r="H18" s="403" t="s">
        <v>346</v>
      </c>
      <c r="I18" s="404"/>
      <c r="J18" s="269"/>
      <c r="K18" s="269"/>
    </row>
    <row r="19" spans="2:11" ht="15.75" thickBot="1" x14ac:dyDescent="0.3">
      <c r="B19" s="411" t="s">
        <v>113</v>
      </c>
      <c r="C19" s="412"/>
      <c r="D19" s="248">
        <v>0</v>
      </c>
      <c r="F19" s="393"/>
      <c r="G19" s="437"/>
      <c r="H19" s="438">
        <v>0.99792319358801629</v>
      </c>
      <c r="I19" s="439"/>
      <c r="J19" s="269"/>
      <c r="K19" s="269"/>
    </row>
    <row r="20" spans="2:11" ht="15" customHeight="1" x14ac:dyDescent="0.25">
      <c r="B20" s="411" t="s">
        <v>301</v>
      </c>
      <c r="C20" s="412"/>
      <c r="D20" s="248">
        <v>0</v>
      </c>
      <c r="F20" s="392" t="s">
        <v>351</v>
      </c>
      <c r="G20" s="407">
        <v>92.039385344389615</v>
      </c>
      <c r="H20" s="403" t="s">
        <v>353</v>
      </c>
      <c r="I20" s="404"/>
      <c r="J20" s="269"/>
      <c r="K20" s="269"/>
    </row>
    <row r="21" spans="2:11" ht="15.75" thickBot="1" x14ac:dyDescent="0.3">
      <c r="F21" s="393"/>
      <c r="G21" s="408"/>
      <c r="H21" s="409">
        <v>0.44725910902845156</v>
      </c>
      <c r="I21" s="410"/>
      <c r="J21" s="269"/>
      <c r="K21" s="269"/>
    </row>
    <row r="22" spans="2:11" ht="15" customHeight="1" thickBot="1" x14ac:dyDescent="0.3">
      <c r="B22" s="394" t="s">
        <v>357</v>
      </c>
      <c r="C22" s="395"/>
      <c r="D22" s="396"/>
      <c r="F22" s="392" t="s">
        <v>352</v>
      </c>
      <c r="G22" s="407">
        <v>205.35800278833992</v>
      </c>
      <c r="H22" s="403" t="s">
        <v>354</v>
      </c>
      <c r="I22" s="404"/>
      <c r="J22" s="269"/>
      <c r="K22" s="269"/>
    </row>
    <row r="23" spans="2:11" ht="15.75" thickBot="1" x14ac:dyDescent="0.3">
      <c r="B23" s="397" t="s">
        <v>361</v>
      </c>
      <c r="C23" s="399" t="s">
        <v>360</v>
      </c>
      <c r="D23" s="271" t="s">
        <v>359</v>
      </c>
      <c r="F23" s="393"/>
      <c r="G23" s="408"/>
      <c r="H23" s="405">
        <v>0.99792319359044823</v>
      </c>
      <c r="I23" s="406"/>
    </row>
    <row r="24" spans="2:11" ht="15" customHeight="1" thickBot="1" x14ac:dyDescent="0.3">
      <c r="B24" s="398"/>
      <c r="C24" s="400"/>
      <c r="D24" s="275">
        <v>0.01</v>
      </c>
      <c r="F24" s="392" t="s">
        <v>332</v>
      </c>
      <c r="G24" s="407">
        <v>1083.9260487406152</v>
      </c>
      <c r="H24" s="403" t="s">
        <v>334</v>
      </c>
      <c r="I24" s="404"/>
    </row>
    <row r="25" spans="2:11" ht="15.75" thickBot="1" x14ac:dyDescent="0.3">
      <c r="B25" s="397" t="s">
        <v>362</v>
      </c>
      <c r="C25" s="399" t="s">
        <v>360</v>
      </c>
      <c r="D25" s="271" t="s">
        <v>363</v>
      </c>
      <c r="F25" s="393"/>
      <c r="G25" s="408"/>
      <c r="H25" s="409">
        <v>7.1428705443518384E-2</v>
      </c>
      <c r="I25" s="410"/>
    </row>
    <row r="26" spans="2:11" ht="15" customHeight="1" thickBot="1" x14ac:dyDescent="0.3">
      <c r="B26" s="398"/>
      <c r="C26" s="400"/>
      <c r="D26" s="275">
        <v>7</v>
      </c>
      <c r="F26" s="392" t="s">
        <v>349</v>
      </c>
      <c r="G26" s="407">
        <v>15058.576191528966</v>
      </c>
      <c r="H26" s="403" t="s">
        <v>350</v>
      </c>
      <c r="I26" s="404"/>
    </row>
    <row r="27" spans="2:11" ht="15.75" thickBot="1" x14ac:dyDescent="0.3">
      <c r="F27" s="393"/>
      <c r="G27" s="408"/>
      <c r="H27" s="405">
        <v>0.99233209168949243</v>
      </c>
      <c r="I27" s="406"/>
    </row>
    <row r="28" spans="2:11" ht="15" customHeight="1" x14ac:dyDescent="0.25">
      <c r="F28" s="392" t="s">
        <v>356</v>
      </c>
      <c r="G28" s="401">
        <v>0.8440832234354011</v>
      </c>
      <c r="H28" s="403" t="s">
        <v>358</v>
      </c>
      <c r="I28" s="404"/>
    </row>
    <row r="29" spans="2:11" ht="15.75" thickBot="1" x14ac:dyDescent="0.3">
      <c r="F29" s="393"/>
      <c r="G29" s="402"/>
      <c r="H29" s="405">
        <v>0.84668993642021184</v>
      </c>
      <c r="I29" s="406"/>
    </row>
  </sheetData>
  <mergeCells count="74">
    <mergeCell ref="J16:K17"/>
    <mergeCell ref="J12:K15"/>
    <mergeCell ref="H18:I18"/>
    <mergeCell ref="H12:I12"/>
    <mergeCell ref="H13:I13"/>
    <mergeCell ref="H14:I14"/>
    <mergeCell ref="H15:I15"/>
    <mergeCell ref="H16:I16"/>
    <mergeCell ref="H17:I17"/>
    <mergeCell ref="H19:I19"/>
    <mergeCell ref="F24:F25"/>
    <mergeCell ref="G24:G25"/>
    <mergeCell ref="H24:I24"/>
    <mergeCell ref="H25:I25"/>
    <mergeCell ref="G14:G15"/>
    <mergeCell ref="G16:G17"/>
    <mergeCell ref="G18:G19"/>
    <mergeCell ref="F12:F13"/>
    <mergeCell ref="F14:F15"/>
    <mergeCell ref="B20:C20"/>
    <mergeCell ref="B19:C19"/>
    <mergeCell ref="B18:C18"/>
    <mergeCell ref="F16:F17"/>
    <mergeCell ref="F18:F19"/>
    <mergeCell ref="B12:C12"/>
    <mergeCell ref="B4:C4"/>
    <mergeCell ref="B5:C5"/>
    <mergeCell ref="H4:I4"/>
    <mergeCell ref="B10:C10"/>
    <mergeCell ref="B9:C9"/>
    <mergeCell ref="F9:I9"/>
    <mergeCell ref="H10:I10"/>
    <mergeCell ref="H11:I11"/>
    <mergeCell ref="G12:G13"/>
    <mergeCell ref="B17:C17"/>
    <mergeCell ref="B16:C16"/>
    <mergeCell ref="B15:C15"/>
    <mergeCell ref="B14:C14"/>
    <mergeCell ref="B13:C13"/>
    <mergeCell ref="B8:C8"/>
    <mergeCell ref="B3:C3"/>
    <mergeCell ref="F10:F11"/>
    <mergeCell ref="B7:C7"/>
    <mergeCell ref="B6:C6"/>
    <mergeCell ref="F7:I7"/>
    <mergeCell ref="B11:C11"/>
    <mergeCell ref="F3:S3"/>
    <mergeCell ref="F4:G4"/>
    <mergeCell ref="L4:O4"/>
    <mergeCell ref="P4:S4"/>
    <mergeCell ref="J4:K4"/>
    <mergeCell ref="J9:K9"/>
    <mergeCell ref="J10:K11"/>
    <mergeCell ref="F20:F21"/>
    <mergeCell ref="G20:G21"/>
    <mergeCell ref="H20:I20"/>
    <mergeCell ref="H21:I21"/>
    <mergeCell ref="F22:F23"/>
    <mergeCell ref="G22:G23"/>
    <mergeCell ref="H22:I22"/>
    <mergeCell ref="H23:I23"/>
    <mergeCell ref="H28:I28"/>
    <mergeCell ref="H29:I29"/>
    <mergeCell ref="B25:B26"/>
    <mergeCell ref="C25:C26"/>
    <mergeCell ref="F26:F27"/>
    <mergeCell ref="G26:G27"/>
    <mergeCell ref="H26:I26"/>
    <mergeCell ref="H27:I27"/>
    <mergeCell ref="F28:F29"/>
    <mergeCell ref="B22:D22"/>
    <mergeCell ref="B23:B24"/>
    <mergeCell ref="C23:C24"/>
    <mergeCell ref="G28:G29"/>
  </mergeCells>
  <conditionalFormatting sqref="H11:I11">
    <cfRule type="cellIs" dxfId="39" priority="14" operator="between">
      <formula>1.05</formula>
      <formula>1000</formula>
    </cfRule>
    <cfRule type="cellIs" dxfId="38" priority="15" operator="between">
      <formula>-100</formula>
      <formula>0.95</formula>
    </cfRule>
    <cfRule type="cellIs" dxfId="37" priority="16" operator="between">
      <formula>0.95</formula>
      <formula>1.05</formula>
    </cfRule>
    <cfRule type="cellIs" dxfId="36" priority="17" operator="between">
      <formula>0.95</formula>
      <formula>1.05</formula>
    </cfRule>
  </conditionalFormatting>
  <conditionalFormatting sqref="H17:I17">
    <cfRule type="cellIs" dxfId="35" priority="6" operator="between">
      <formula>1.04</formula>
      <formula>1000</formula>
    </cfRule>
    <cfRule type="cellIs" dxfId="34" priority="7" operator="between">
      <formula>-100</formula>
      <formula>0.96</formula>
    </cfRule>
    <cfRule type="cellIs" dxfId="33" priority="8" operator="between">
      <formula>0.96</formula>
      <formula>1.04</formula>
    </cfRule>
  </conditionalFormatting>
  <conditionalFormatting sqref="G14:G15">
    <cfRule type="cellIs" dxfId="32" priority="5" operator="lessThan">
      <formula>90000</formula>
    </cfRule>
  </conditionalFormatting>
  <conditionalFormatting sqref="D24">
    <cfRule type="expression" dxfId="31" priority="3">
      <formula>IF($C$23="No",TRUE,FALSE)</formula>
    </cfRule>
    <cfRule type="expression" dxfId="30" priority="4">
      <formula>"C23=No"</formula>
    </cfRule>
  </conditionalFormatting>
  <conditionalFormatting sqref="D26">
    <cfRule type="expression" dxfId="29" priority="1">
      <formula>IF($C$25="No",TRUE,FALSE)</formula>
    </cfRule>
  </conditionalFormatting>
  <dataValidations count="1">
    <dataValidation type="list" allowBlank="1" showInputMessage="1" showErrorMessage="1" sqref="C23 C25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36"/>
  <sheetViews>
    <sheetView tabSelected="1" workbookViewId="0">
      <selection activeCell="G12" sqref="G12"/>
    </sheetView>
  </sheetViews>
  <sheetFormatPr defaultRowHeight="15" x14ac:dyDescent="0.25"/>
  <cols>
    <col min="4" max="4" width="14.5703125" bestFit="1" customWidth="1"/>
    <col min="9" max="9" width="12" customWidth="1"/>
    <col min="12" max="12" width="10.5703125" customWidth="1"/>
    <col min="20" max="20" width="10.28515625" customWidth="1"/>
    <col min="21" max="21" width="11.5703125" bestFit="1" customWidth="1"/>
    <col min="22" max="22" width="10.42578125" customWidth="1"/>
    <col min="26" max="26" width="11.7109375" customWidth="1"/>
  </cols>
  <sheetData>
    <row r="2" spans="2:12" ht="15.75" thickBot="1" x14ac:dyDescent="0.3"/>
    <row r="3" spans="2:12" ht="15.75" thickBot="1" x14ac:dyDescent="0.3">
      <c r="B3" s="413" t="s">
        <v>299</v>
      </c>
      <c r="C3" s="414"/>
      <c r="D3" s="249" t="s">
        <v>302</v>
      </c>
      <c r="F3" s="454" t="s">
        <v>370</v>
      </c>
      <c r="G3" s="455"/>
      <c r="H3" s="455"/>
      <c r="I3" s="455"/>
      <c r="J3" s="455"/>
      <c r="K3" s="455"/>
      <c r="L3" s="456"/>
    </row>
    <row r="4" spans="2:12" ht="15.75" thickBot="1" x14ac:dyDescent="0.3">
      <c r="B4" s="411" t="s">
        <v>323</v>
      </c>
      <c r="C4" s="412"/>
      <c r="D4" s="248">
        <v>0</v>
      </c>
      <c r="F4" s="281"/>
      <c r="G4" s="289" t="s">
        <v>310</v>
      </c>
      <c r="H4" s="290">
        <v>6289</v>
      </c>
      <c r="I4" s="291" t="s">
        <v>312</v>
      </c>
      <c r="J4" s="292"/>
      <c r="K4" s="292"/>
      <c r="L4" s="293"/>
    </row>
    <row r="5" spans="2:12" x14ac:dyDescent="0.25">
      <c r="B5" s="411" t="s">
        <v>324</v>
      </c>
      <c r="C5" s="412"/>
      <c r="D5" s="248">
        <v>0</v>
      </c>
      <c r="F5" s="281"/>
      <c r="G5" s="273" t="s">
        <v>371</v>
      </c>
      <c r="H5" s="294" t="s">
        <v>366</v>
      </c>
      <c r="I5" s="294" t="s">
        <v>373</v>
      </c>
      <c r="J5" s="294" t="s">
        <v>372</v>
      </c>
      <c r="K5" s="294" t="s">
        <v>375</v>
      </c>
      <c r="L5" s="294" t="s">
        <v>374</v>
      </c>
    </row>
    <row r="6" spans="2:12" ht="15.75" thickBot="1" x14ac:dyDescent="0.3">
      <c r="B6" s="411" t="s">
        <v>99</v>
      </c>
      <c r="C6" s="412"/>
      <c r="D6" s="248">
        <v>0</v>
      </c>
      <c r="F6" s="281"/>
      <c r="G6" s="283" t="s">
        <v>311</v>
      </c>
      <c r="H6" s="284" t="s">
        <v>326</v>
      </c>
      <c r="I6" s="284" t="s">
        <v>348</v>
      </c>
      <c r="J6" s="284" t="s">
        <v>313</v>
      </c>
      <c r="K6" s="284" t="s">
        <v>348</v>
      </c>
      <c r="L6" s="285" t="s">
        <v>313</v>
      </c>
    </row>
    <row r="7" spans="2:12" x14ac:dyDescent="0.25">
      <c r="B7" s="411" t="s">
        <v>100</v>
      </c>
      <c r="C7" s="412"/>
      <c r="D7" s="248">
        <v>0</v>
      </c>
      <c r="F7" s="282">
        <v>1</v>
      </c>
      <c r="G7" s="295">
        <v>16636.578664336193</v>
      </c>
      <c r="H7" s="295">
        <v>4146.5033051977589</v>
      </c>
      <c r="I7" s="286">
        <v>235</v>
      </c>
      <c r="J7" s="286">
        <v>40</v>
      </c>
      <c r="K7" s="286">
        <v>1140</v>
      </c>
      <c r="L7" s="287">
        <v>200</v>
      </c>
    </row>
    <row r="8" spans="2:12" x14ac:dyDescent="0.25">
      <c r="B8" s="411" t="s">
        <v>101</v>
      </c>
      <c r="C8" s="412"/>
      <c r="D8" s="248">
        <v>0</v>
      </c>
      <c r="F8" s="282">
        <v>2</v>
      </c>
      <c r="G8" s="295">
        <v>24689.867986985289</v>
      </c>
      <c r="H8" s="295">
        <v>5556</v>
      </c>
      <c r="I8" s="286">
        <v>260</v>
      </c>
      <c r="J8" s="286">
        <v>40</v>
      </c>
      <c r="K8" s="286">
        <v>1140</v>
      </c>
      <c r="L8" s="287">
        <v>180</v>
      </c>
    </row>
    <row r="9" spans="2:12" x14ac:dyDescent="0.25">
      <c r="B9" s="411" t="s">
        <v>102</v>
      </c>
      <c r="C9" s="412"/>
      <c r="D9" s="248">
        <v>0</v>
      </c>
      <c r="F9" s="282">
        <v>3</v>
      </c>
      <c r="G9" s="295">
        <v>34533.940686116082</v>
      </c>
      <c r="H9" s="295">
        <v>6910</v>
      </c>
      <c r="I9" s="286">
        <v>292</v>
      </c>
      <c r="J9" s="286">
        <v>40</v>
      </c>
      <c r="K9" s="286">
        <v>1140</v>
      </c>
      <c r="L9" s="287">
        <v>161</v>
      </c>
    </row>
    <row r="10" spans="2:12" x14ac:dyDescent="0.25">
      <c r="B10" s="411" t="s">
        <v>103</v>
      </c>
      <c r="C10" s="412"/>
      <c r="D10" s="248">
        <v>0</v>
      </c>
      <c r="F10" s="282">
        <v>4</v>
      </c>
      <c r="G10" s="295">
        <v>35955.546360102366</v>
      </c>
      <c r="H10" s="295">
        <v>7000.17</v>
      </c>
      <c r="I10" s="286">
        <v>300</v>
      </c>
      <c r="J10" s="286">
        <v>40</v>
      </c>
      <c r="K10" s="286">
        <v>1140</v>
      </c>
      <c r="L10" s="287">
        <v>159</v>
      </c>
    </row>
    <row r="11" spans="2:12" x14ac:dyDescent="0.25">
      <c r="B11" s="411" t="s">
        <v>105</v>
      </c>
      <c r="C11" s="412"/>
      <c r="D11" s="248">
        <v>0</v>
      </c>
      <c r="F11" s="282">
        <v>5</v>
      </c>
      <c r="G11" s="295">
        <v>50833.785800332713</v>
      </c>
      <c r="H11" s="295">
        <v>8000</v>
      </c>
      <c r="I11" s="286">
        <v>370</v>
      </c>
      <c r="J11" s="286">
        <v>40</v>
      </c>
      <c r="K11" s="286">
        <v>1140</v>
      </c>
      <c r="L11" s="287">
        <v>150</v>
      </c>
    </row>
    <row r="12" spans="2:12" x14ac:dyDescent="0.25">
      <c r="B12" s="411" t="s">
        <v>298</v>
      </c>
      <c r="C12" s="412"/>
      <c r="D12" s="248">
        <v>1</v>
      </c>
      <c r="F12" s="282">
        <v>6</v>
      </c>
      <c r="G12" s="295"/>
      <c r="H12" s="295"/>
      <c r="I12" s="286"/>
      <c r="J12" s="286"/>
      <c r="K12" s="286"/>
      <c r="L12" s="287"/>
    </row>
    <row r="13" spans="2:12" x14ac:dyDescent="0.25">
      <c r="B13" s="411" t="s">
        <v>107</v>
      </c>
      <c r="C13" s="412"/>
      <c r="D13" s="248">
        <v>0</v>
      </c>
      <c r="F13" s="282">
        <v>7</v>
      </c>
      <c r="G13" s="295"/>
      <c r="H13" s="295"/>
      <c r="I13" s="286"/>
      <c r="J13" s="286"/>
      <c r="K13" s="286"/>
      <c r="L13" s="287"/>
    </row>
    <row r="14" spans="2:12" x14ac:dyDescent="0.25">
      <c r="B14" s="411" t="s">
        <v>108</v>
      </c>
      <c r="C14" s="412"/>
      <c r="D14" s="248">
        <v>0</v>
      </c>
      <c r="F14" s="282">
        <v>8</v>
      </c>
      <c r="G14" s="295"/>
      <c r="H14" s="295"/>
      <c r="I14" s="286"/>
      <c r="J14" s="286"/>
      <c r="K14" s="286"/>
      <c r="L14" s="287"/>
    </row>
    <row r="15" spans="2:12" x14ac:dyDescent="0.25">
      <c r="B15" s="411" t="s">
        <v>109</v>
      </c>
      <c r="C15" s="412"/>
      <c r="D15" s="248">
        <v>0</v>
      </c>
      <c r="F15" s="282">
        <v>9</v>
      </c>
      <c r="G15" s="295"/>
      <c r="H15" s="295"/>
      <c r="I15" s="286"/>
      <c r="J15" s="286"/>
      <c r="K15" s="286"/>
      <c r="L15" s="287"/>
    </row>
    <row r="16" spans="2:12" ht="15.75" thickBot="1" x14ac:dyDescent="0.3">
      <c r="B16" s="411" t="s">
        <v>110</v>
      </c>
      <c r="C16" s="412"/>
      <c r="D16" s="248">
        <v>0</v>
      </c>
      <c r="F16" s="288">
        <v>10</v>
      </c>
      <c r="G16" s="296"/>
      <c r="H16" s="296"/>
      <c r="I16" s="257"/>
      <c r="J16" s="257"/>
      <c r="K16" s="257"/>
      <c r="L16" s="255"/>
    </row>
    <row r="17" spans="2:28" x14ac:dyDescent="0.25">
      <c r="B17" s="411" t="s">
        <v>111</v>
      </c>
      <c r="C17" s="412"/>
      <c r="D17" s="248">
        <v>0</v>
      </c>
    </row>
    <row r="18" spans="2:28" ht="15.75" thickBot="1" x14ac:dyDescent="0.3">
      <c r="B18" s="411" t="s">
        <v>112</v>
      </c>
      <c r="C18" s="412"/>
      <c r="D18" s="248">
        <v>0</v>
      </c>
    </row>
    <row r="19" spans="2:28" ht="15.75" thickBot="1" x14ac:dyDescent="0.3">
      <c r="B19" s="411" t="s">
        <v>113</v>
      </c>
      <c r="C19" s="412"/>
      <c r="D19" s="248">
        <v>0</v>
      </c>
      <c r="F19" s="428" t="s">
        <v>376</v>
      </c>
      <c r="G19" s="395"/>
      <c r="H19" s="395"/>
      <c r="I19" s="395"/>
      <c r="J19" s="395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29"/>
      <c r="AB19" s="430"/>
    </row>
    <row r="20" spans="2:28" ht="15.75" customHeight="1" thickBot="1" x14ac:dyDescent="0.3">
      <c r="B20" s="411" t="s">
        <v>301</v>
      </c>
      <c r="C20" s="412"/>
      <c r="D20" s="248">
        <v>0</v>
      </c>
      <c r="F20" s="474"/>
      <c r="G20" s="458" t="s">
        <v>328</v>
      </c>
      <c r="H20" s="459"/>
      <c r="I20" s="462" t="s">
        <v>315</v>
      </c>
      <c r="J20" s="459"/>
      <c r="K20" s="465" t="s">
        <v>316</v>
      </c>
      <c r="L20" s="464"/>
      <c r="M20" s="465" t="s">
        <v>330</v>
      </c>
      <c r="N20" s="465"/>
      <c r="O20" s="463" t="s">
        <v>333</v>
      </c>
      <c r="P20" s="464"/>
      <c r="Q20" s="465" t="s">
        <v>351</v>
      </c>
      <c r="R20" s="465"/>
      <c r="S20" s="463" t="s">
        <v>352</v>
      </c>
      <c r="T20" s="464"/>
      <c r="U20" s="463" t="s">
        <v>388</v>
      </c>
      <c r="V20" s="464"/>
      <c r="W20" s="465" t="s">
        <v>332</v>
      </c>
      <c r="X20" s="465"/>
      <c r="Y20" s="463" t="s">
        <v>349</v>
      </c>
      <c r="Z20" s="464"/>
      <c r="AA20" s="465" t="s">
        <v>377</v>
      </c>
      <c r="AB20" s="464"/>
    </row>
    <row r="21" spans="2:28" ht="30.75" thickBot="1" x14ac:dyDescent="0.3">
      <c r="F21" s="475"/>
      <c r="G21" s="460" t="s">
        <v>317</v>
      </c>
      <c r="H21" s="461" t="s">
        <v>325</v>
      </c>
      <c r="I21" s="466" t="s">
        <v>378</v>
      </c>
      <c r="J21" s="461" t="s">
        <v>386</v>
      </c>
      <c r="K21" s="469" t="s">
        <v>379</v>
      </c>
      <c r="L21" s="468" t="s">
        <v>331</v>
      </c>
      <c r="M21" s="460" t="s">
        <v>380</v>
      </c>
      <c r="N21" s="467" t="s">
        <v>345</v>
      </c>
      <c r="O21" s="460" t="s">
        <v>381</v>
      </c>
      <c r="P21" s="461" t="s">
        <v>346</v>
      </c>
      <c r="Q21" s="466" t="s">
        <v>382</v>
      </c>
      <c r="R21" s="467" t="s">
        <v>353</v>
      </c>
      <c r="S21" s="460" t="s">
        <v>383</v>
      </c>
      <c r="T21" s="468" t="s">
        <v>354</v>
      </c>
      <c r="U21" s="460" t="s">
        <v>389</v>
      </c>
      <c r="V21" s="472" t="s">
        <v>390</v>
      </c>
      <c r="W21" s="466" t="s">
        <v>384</v>
      </c>
      <c r="X21" s="471" t="s">
        <v>334</v>
      </c>
      <c r="Y21" s="460" t="s">
        <v>385</v>
      </c>
      <c r="Z21" s="468" t="s">
        <v>350</v>
      </c>
      <c r="AA21" s="473" t="s">
        <v>391</v>
      </c>
      <c r="AB21" s="468" t="s">
        <v>358</v>
      </c>
    </row>
    <row r="22" spans="2:28" ht="15.75" thickBot="1" x14ac:dyDescent="0.3">
      <c r="B22" s="394" t="s">
        <v>357</v>
      </c>
      <c r="C22" s="395"/>
      <c r="D22" s="396"/>
      <c r="F22" s="476">
        <v>1</v>
      </c>
      <c r="G22" s="486">
        <v>3.2127192756885847</v>
      </c>
      <c r="H22" s="487">
        <v>1.1524531107215161</v>
      </c>
      <c r="I22" s="488">
        <v>0.54114862186842905</v>
      </c>
      <c r="J22" s="489">
        <v>-1.8097825624271202E-2</v>
      </c>
      <c r="K22" s="490">
        <v>1041249.8232808236</v>
      </c>
      <c r="L22" s="489">
        <v>8.9980609521417648E-2</v>
      </c>
      <c r="M22" s="490">
        <v>4.8873323761980697E-2</v>
      </c>
      <c r="N22" s="487">
        <v>0.59448389176382965</v>
      </c>
      <c r="O22" s="491">
        <v>10.45751893465787</v>
      </c>
      <c r="P22" s="492">
        <v>1.2448227948742443</v>
      </c>
      <c r="Q22" s="490">
        <v>114.81116546752091</v>
      </c>
      <c r="R22" s="493">
        <v>0.55791701977779073</v>
      </c>
      <c r="S22" s="491">
        <v>256.16633162529126</v>
      </c>
      <c r="T22" s="487">
        <v>1.2448227985998666</v>
      </c>
      <c r="U22" s="491">
        <v>6193.711567662227</v>
      </c>
      <c r="V22" s="494">
        <v>0.59448389176382965</v>
      </c>
      <c r="W22" s="490">
        <v>678.97797027812385</v>
      </c>
      <c r="X22" s="495">
        <v>4.474338216890647E-2</v>
      </c>
      <c r="Y22" s="491">
        <v>12045.182222631047</v>
      </c>
      <c r="Z22" s="487">
        <v>0.79375504813585784</v>
      </c>
      <c r="AA22" s="496">
        <v>0.78142978182591405</v>
      </c>
      <c r="AB22" s="492">
        <v>0.78582446069871026</v>
      </c>
    </row>
    <row r="23" spans="2:28" x14ac:dyDescent="0.25">
      <c r="B23" s="397" t="s">
        <v>361</v>
      </c>
      <c r="C23" s="399" t="s">
        <v>360</v>
      </c>
      <c r="D23" s="272" t="s">
        <v>359</v>
      </c>
      <c r="F23" s="477">
        <v>2</v>
      </c>
      <c r="G23" s="497">
        <v>3.0351665794865492</v>
      </c>
      <c r="H23" s="498">
        <v>1.0887621562694902</v>
      </c>
      <c r="I23" s="499">
        <v>0.54147696489852437</v>
      </c>
      <c r="J23" s="500">
        <v>-1.7769482594175878E-2</v>
      </c>
      <c r="K23" s="499">
        <v>1153057.463279262</v>
      </c>
      <c r="L23" s="500">
        <v>9.9642574759031335E-2</v>
      </c>
      <c r="M23" s="499">
        <v>6.5486547781399701E-2</v>
      </c>
      <c r="N23" s="501">
        <v>0.79656333530459122</v>
      </c>
      <c r="O23" s="497">
        <v>9.5465451063482583</v>
      </c>
      <c r="P23" s="502">
        <v>1.1363839773976245</v>
      </c>
      <c r="Q23" s="499">
        <v>104.80975236063108</v>
      </c>
      <c r="R23" s="503">
        <v>0.50931583563824789</v>
      </c>
      <c r="S23" s="497">
        <v>233.85120769493298</v>
      </c>
      <c r="T23" s="504">
        <v>1.1363839774407907</v>
      </c>
      <c r="U23" s="497">
        <v>8299.1038320877724</v>
      </c>
      <c r="V23" s="505">
        <v>0.79656333530459111</v>
      </c>
      <c r="W23" s="499">
        <v>870.93585870119603</v>
      </c>
      <c r="X23" s="506">
        <v>5.7393049077144528E-2</v>
      </c>
      <c r="Y23" s="497">
        <v>13973.183936924224</v>
      </c>
      <c r="Z23" s="504">
        <v>0.92080676601352374</v>
      </c>
      <c r="AA23" s="507">
        <v>0.82533790254327</v>
      </c>
      <c r="AB23" s="508">
        <v>0.82859937794636251</v>
      </c>
    </row>
    <row r="24" spans="2:28" ht="15.75" thickBot="1" x14ac:dyDescent="0.3">
      <c r="B24" s="398"/>
      <c r="C24" s="400"/>
      <c r="D24" s="275">
        <v>0.01</v>
      </c>
      <c r="F24" s="477">
        <v>3</v>
      </c>
      <c r="G24" s="497">
        <v>2.8237553922182821</v>
      </c>
      <c r="H24" s="498">
        <v>1.0129256266815063</v>
      </c>
      <c r="I24" s="499">
        <v>0.54189832980440644</v>
      </c>
      <c r="J24" s="500">
        <v>-1.7348117688293807E-2</v>
      </c>
      <c r="K24" s="499">
        <v>1296465.5946095563</v>
      </c>
      <c r="L24" s="500">
        <v>0.11203532698708835</v>
      </c>
      <c r="M24" s="499">
        <v>8.1445652478306679E-2</v>
      </c>
      <c r="N24" s="501">
        <v>0.99068622155412622</v>
      </c>
      <c r="O24" s="497">
        <v>8.5800105124384451</v>
      </c>
      <c r="P24" s="502">
        <v>1.0213314202804693</v>
      </c>
      <c r="Q24" s="499">
        <v>94.198347888419804</v>
      </c>
      <c r="R24" s="503">
        <v>0.45775044010650728</v>
      </c>
      <c r="S24" s="497">
        <v>210.17507359377501</v>
      </c>
      <c r="T24" s="504">
        <v>1.0213314202806234</v>
      </c>
      <c r="U24" s="509">
        <v>10321.5996183813</v>
      </c>
      <c r="V24" s="505">
        <v>0.990686221554126</v>
      </c>
      <c r="W24" s="499">
        <v>1039.3384186100384</v>
      </c>
      <c r="X24" s="506">
        <v>6.8490463759298417E-2</v>
      </c>
      <c r="Y24" s="497">
        <v>14847.621289761073</v>
      </c>
      <c r="Z24" s="504">
        <v>0.97843055702506343</v>
      </c>
      <c r="AA24" s="507">
        <v>0.86942063347996512</v>
      </c>
      <c r="AB24" s="508">
        <v>0.87165103500875141</v>
      </c>
    </row>
    <row r="25" spans="2:28" x14ac:dyDescent="0.25">
      <c r="B25" s="397" t="s">
        <v>362</v>
      </c>
      <c r="C25" s="399" t="s">
        <v>360</v>
      </c>
      <c r="D25" s="272" t="s">
        <v>363</v>
      </c>
      <c r="F25" s="477">
        <v>4</v>
      </c>
      <c r="G25" s="497">
        <v>2.7609946634999742</v>
      </c>
      <c r="H25" s="498">
        <v>0.9904123627340794</v>
      </c>
      <c r="I25" s="499">
        <v>0.5420038623301654</v>
      </c>
      <c r="J25" s="500">
        <v>-1.7242585162534851E-2</v>
      </c>
      <c r="K25" s="499">
        <v>1332369.4081878909</v>
      </c>
      <c r="L25" s="500">
        <v>0.11513798972727746</v>
      </c>
      <c r="M25" s="499">
        <v>8.2508453416652389E-2</v>
      </c>
      <c r="N25" s="501">
        <v>1.0036138882107883</v>
      </c>
      <c r="O25" s="497">
        <v>8.3859862160911405</v>
      </c>
      <c r="P25" s="502">
        <v>0.99823551499340302</v>
      </c>
      <c r="Q25" s="499">
        <v>92.068191038421361</v>
      </c>
      <c r="R25" s="503">
        <v>0.44739908833187014</v>
      </c>
      <c r="S25" s="497">
        <v>205.42227396672689</v>
      </c>
      <c r="T25" s="504">
        <v>0.99823551499366059</v>
      </c>
      <c r="U25" s="497">
        <v>10456.288277945619</v>
      </c>
      <c r="V25" s="505">
        <v>1.0036138882107881</v>
      </c>
      <c r="W25" s="499">
        <v>1063.0410572393989</v>
      </c>
      <c r="X25" s="506">
        <v>7.0052423447284393E-2</v>
      </c>
      <c r="Y25" s="497">
        <v>14775.49454197187</v>
      </c>
      <c r="Z25" s="504">
        <v>0.97367753883861075</v>
      </c>
      <c r="AA25" s="507">
        <v>0.865013655511358</v>
      </c>
      <c r="AB25" s="508">
        <v>0.86727044060340286</v>
      </c>
    </row>
    <row r="26" spans="2:28" ht="15.75" customHeight="1" thickBot="1" x14ac:dyDescent="0.3">
      <c r="B26" s="398"/>
      <c r="C26" s="400"/>
      <c r="D26" s="275">
        <v>7</v>
      </c>
      <c r="F26" s="477">
        <v>5</v>
      </c>
      <c r="G26" s="497">
        <v>2.2823487785551779</v>
      </c>
      <c r="H26" s="498">
        <v>0.81871452930901134</v>
      </c>
      <c r="I26" s="499">
        <v>0.54293055937138579</v>
      </c>
      <c r="J26" s="500">
        <v>-1.6315888121314459E-2</v>
      </c>
      <c r="K26" s="499">
        <v>1647415.3592434535</v>
      </c>
      <c r="L26" s="500">
        <v>0.14236298998121633</v>
      </c>
      <c r="M26" s="499">
        <v>9.4293085358386888E-2</v>
      </c>
      <c r="N26" s="501">
        <v>1.1469594460829247</v>
      </c>
      <c r="O26" s="497">
        <v>6.9715690133351389</v>
      </c>
      <c r="P26" s="502">
        <v>0.8298687363670022</v>
      </c>
      <c r="Q26" s="499">
        <v>76.539566273751959</v>
      </c>
      <c r="R26" s="503">
        <v>0.37193879651554124</v>
      </c>
      <c r="S26" s="497">
        <v>170.77485261645475</v>
      </c>
      <c r="T26" s="504">
        <v>0.82986873651863824</v>
      </c>
      <c r="U26" s="497">
        <v>11949.75353792336</v>
      </c>
      <c r="V26" s="505">
        <v>1.1469594460829247</v>
      </c>
      <c r="W26" s="499">
        <v>1386.0300185703256</v>
      </c>
      <c r="X26" s="506">
        <v>9.1336793729943369E-2</v>
      </c>
      <c r="Y26" s="497">
        <v>15551.604376211515</v>
      </c>
      <c r="Z26" s="504">
        <v>1.0248217297233411</v>
      </c>
      <c r="AA26" s="507">
        <v>0.77976423972716724</v>
      </c>
      <c r="AB26" s="508">
        <v>0.78285286921396124</v>
      </c>
    </row>
    <row r="27" spans="2:28" x14ac:dyDescent="0.25">
      <c r="F27" s="477">
        <v>6</v>
      </c>
      <c r="G27" s="497"/>
      <c r="H27" s="498"/>
      <c r="I27" s="499"/>
      <c r="J27" s="500"/>
      <c r="K27" s="499"/>
      <c r="L27" s="500"/>
      <c r="M27" s="499"/>
      <c r="N27" s="501"/>
      <c r="O27" s="497"/>
      <c r="P27" s="502"/>
      <c r="Q27" s="499"/>
      <c r="R27" s="503"/>
      <c r="S27" s="497"/>
      <c r="T27" s="504"/>
      <c r="U27" s="497"/>
      <c r="V27" s="505"/>
      <c r="W27" s="499"/>
      <c r="X27" s="506"/>
      <c r="Y27" s="497"/>
      <c r="Z27" s="504"/>
      <c r="AA27" s="507"/>
      <c r="AB27" s="508"/>
    </row>
    <row r="28" spans="2:28" ht="15" customHeight="1" x14ac:dyDescent="0.25">
      <c r="F28" s="477">
        <v>7</v>
      </c>
      <c r="G28" s="497"/>
      <c r="H28" s="498"/>
      <c r="I28" s="499"/>
      <c r="J28" s="500"/>
      <c r="K28" s="499"/>
      <c r="L28" s="500"/>
      <c r="M28" s="499"/>
      <c r="N28" s="501"/>
      <c r="O28" s="497"/>
      <c r="P28" s="502"/>
      <c r="Q28" s="499"/>
      <c r="R28" s="503"/>
      <c r="S28" s="497"/>
      <c r="T28" s="504"/>
      <c r="U28" s="497"/>
      <c r="V28" s="505"/>
      <c r="W28" s="499"/>
      <c r="X28" s="506"/>
      <c r="Y28" s="497"/>
      <c r="Z28" s="504"/>
      <c r="AA28" s="507"/>
      <c r="AB28" s="508"/>
    </row>
    <row r="29" spans="2:28" x14ac:dyDescent="0.25">
      <c r="F29" s="477">
        <v>8</v>
      </c>
      <c r="G29" s="497"/>
      <c r="H29" s="498"/>
      <c r="I29" s="499"/>
      <c r="J29" s="500"/>
      <c r="K29" s="499"/>
      <c r="L29" s="500"/>
      <c r="M29" s="499"/>
      <c r="N29" s="501"/>
      <c r="O29" s="497"/>
      <c r="P29" s="502"/>
      <c r="Q29" s="499"/>
      <c r="R29" s="503"/>
      <c r="S29" s="497"/>
      <c r="T29" s="504"/>
      <c r="U29" s="497"/>
      <c r="V29" s="505"/>
      <c r="W29" s="499"/>
      <c r="X29" s="506"/>
      <c r="Y29" s="497"/>
      <c r="Z29" s="504"/>
      <c r="AA29" s="507"/>
      <c r="AB29" s="508"/>
    </row>
    <row r="30" spans="2:28" ht="15" customHeight="1" x14ac:dyDescent="0.25">
      <c r="F30" s="477">
        <v>9</v>
      </c>
      <c r="G30" s="497"/>
      <c r="H30" s="498"/>
      <c r="I30" s="499"/>
      <c r="J30" s="500"/>
      <c r="K30" s="499"/>
      <c r="L30" s="500"/>
      <c r="M30" s="499"/>
      <c r="N30" s="501"/>
      <c r="O30" s="497"/>
      <c r="P30" s="502"/>
      <c r="Q30" s="499"/>
      <c r="R30" s="503"/>
      <c r="S30" s="497"/>
      <c r="T30" s="504"/>
      <c r="U30" s="497"/>
      <c r="V30" s="505"/>
      <c r="W30" s="499"/>
      <c r="X30" s="506"/>
      <c r="Y30" s="497"/>
      <c r="Z30" s="504"/>
      <c r="AA30" s="507"/>
      <c r="AB30" s="508"/>
    </row>
    <row r="31" spans="2:28" ht="15.75" thickBot="1" x14ac:dyDescent="0.3">
      <c r="F31" s="478">
        <v>10</v>
      </c>
      <c r="G31" s="510"/>
      <c r="H31" s="511"/>
      <c r="I31" s="512"/>
      <c r="J31" s="513"/>
      <c r="K31" s="512"/>
      <c r="L31" s="513"/>
      <c r="M31" s="512"/>
      <c r="N31" s="514"/>
      <c r="O31" s="510"/>
      <c r="P31" s="515"/>
      <c r="Q31" s="512"/>
      <c r="R31" s="516"/>
      <c r="S31" s="510"/>
      <c r="T31" s="517"/>
      <c r="U31" s="510"/>
      <c r="V31" s="518"/>
      <c r="W31" s="512"/>
      <c r="X31" s="519"/>
      <c r="Y31" s="510"/>
      <c r="Z31" s="517"/>
      <c r="AA31" s="520"/>
      <c r="AB31" s="521"/>
    </row>
    <row r="32" spans="2:28" ht="15" customHeight="1" thickBot="1" x14ac:dyDescent="0.3">
      <c r="F32" s="522" t="s">
        <v>392</v>
      </c>
      <c r="G32" s="523">
        <v>2.778539226153026</v>
      </c>
      <c r="H32" s="524">
        <v>0.99670587426456458</v>
      </c>
      <c r="I32" s="525">
        <v>0.54197436104731023</v>
      </c>
      <c r="J32" s="526">
        <v>-1.7272086445389981E-2</v>
      </c>
      <c r="K32" s="525">
        <v>1322332.6109793072</v>
      </c>
      <c r="L32" s="526">
        <v>0.11427065019906929</v>
      </c>
      <c r="M32" s="525">
        <v>8.2211350785256571E-2</v>
      </c>
      <c r="N32" s="527">
        <v>1</v>
      </c>
      <c r="O32" s="523">
        <v>8.4402250927421463</v>
      </c>
      <c r="P32" s="528">
        <v>1.0046919020624028</v>
      </c>
      <c r="Q32" s="525">
        <v>92.663669629553837</v>
      </c>
      <c r="R32" s="529">
        <v>0.45029277588876626</v>
      </c>
      <c r="S32" s="523">
        <v>206.75090402786611</v>
      </c>
      <c r="T32" s="530">
        <v>1.0046919020626315</v>
      </c>
      <c r="U32" s="523">
        <v>10418.636490360615</v>
      </c>
      <c r="V32" s="531">
        <v>0.99999999999999978</v>
      </c>
      <c r="W32" s="525">
        <v>1056.4150597889557</v>
      </c>
      <c r="X32" s="532">
        <v>6.9615782570623938E-2</v>
      </c>
      <c r="Y32" s="523">
        <v>14795.657345549696</v>
      </c>
      <c r="Z32" s="530">
        <v>0.97500622999733833</v>
      </c>
      <c r="AA32" s="533">
        <v>0.86624561222473329</v>
      </c>
      <c r="AB32" s="524">
        <v>0.86849502187535077</v>
      </c>
    </row>
    <row r="33" spans="8:28" x14ac:dyDescent="0.25">
      <c r="Y33" s="470" t="s">
        <v>387</v>
      </c>
      <c r="Z33" s="470"/>
      <c r="AA33" s="470"/>
      <c r="AB33" s="470"/>
    </row>
    <row r="34" spans="8:28" x14ac:dyDescent="0.25">
      <c r="Y34" s="470"/>
      <c r="Z34" s="470"/>
      <c r="AA34" s="470"/>
      <c r="AB34" s="470"/>
    </row>
    <row r="35" spans="8:28" x14ac:dyDescent="0.25">
      <c r="Y35" s="470"/>
      <c r="Z35" s="470"/>
      <c r="AA35" s="470"/>
      <c r="AB35" s="470"/>
    </row>
    <row r="36" spans="8:28" x14ac:dyDescent="0.25">
      <c r="H36" s="534"/>
      <c r="I36" s="534"/>
      <c r="J36" s="534"/>
      <c r="K36" s="534"/>
      <c r="L36" s="534"/>
      <c r="M36" s="534"/>
      <c r="N36" s="534"/>
    </row>
  </sheetData>
  <mergeCells count="37">
    <mergeCell ref="B25:B26"/>
    <mergeCell ref="C25:C26"/>
    <mergeCell ref="Y33:AB35"/>
    <mergeCell ref="W20:X20"/>
    <mergeCell ref="Y20:Z20"/>
    <mergeCell ref="AA20:AB20"/>
    <mergeCell ref="B22:D22"/>
    <mergeCell ref="B23:B24"/>
    <mergeCell ref="C23:C24"/>
    <mergeCell ref="F19:AB19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3:C3"/>
    <mergeCell ref="F3:L3"/>
    <mergeCell ref="B4:C4"/>
    <mergeCell ref="B5:C5"/>
    <mergeCell ref="B6:C6"/>
    <mergeCell ref="B7:C7"/>
  </mergeCells>
  <conditionalFormatting sqref="D24">
    <cfRule type="expression" dxfId="28" priority="28">
      <formula>IF($C$23="No",TRUE,FALSE)</formula>
    </cfRule>
    <cfRule type="expression" dxfId="27" priority="29">
      <formula>"C23=No"</formula>
    </cfRule>
  </conditionalFormatting>
  <conditionalFormatting sqref="D26">
    <cfRule type="expression" dxfId="26" priority="27">
      <formula>IF($C$25="No",TRUE,FALSE)</formula>
    </cfRule>
  </conditionalFormatting>
  <conditionalFormatting sqref="H23:H31">
    <cfRule type="expression" dxfId="25" priority="26">
      <formula>AND(AND(P23&gt;0.94,P23&lt;1.04),AND(H23&gt;0.95,H23&lt;1.05))</formula>
    </cfRule>
  </conditionalFormatting>
  <conditionalFormatting sqref="N23:N31">
    <cfRule type="expression" dxfId="24" priority="25">
      <formula>AND(V23&gt;0.94,V23&lt;1.04)</formula>
    </cfRule>
  </conditionalFormatting>
  <conditionalFormatting sqref="H22:H31">
    <cfRule type="expression" dxfId="23" priority="23">
      <formula>AND(AND(N22&gt;0.94,N22&lt;1.04),OR(H22&gt;1.05,H22&lt;0.95))</formula>
    </cfRule>
    <cfRule type="expression" dxfId="22" priority="24">
      <formula>AND(AND(N22&gt;0.94,N22&lt;1.04),AND(H22&lt;1.05,H22&gt;0.95))</formula>
    </cfRule>
  </conditionalFormatting>
  <conditionalFormatting sqref="N22:N31">
    <cfRule type="expression" dxfId="21" priority="16">
      <formula>AND(N22=N10000,N22=N10001)</formula>
    </cfRule>
    <cfRule type="expression" dxfId="20" priority="21">
      <formula>OR(N22&lt;0.94,N22&gt;1.04)</formula>
    </cfRule>
    <cfRule type="expression" dxfId="19" priority="22">
      <formula>AND(N22&gt;0.94,N22&lt;1.04)</formula>
    </cfRule>
  </conditionalFormatting>
  <conditionalFormatting sqref="Z22">
    <cfRule type="expression" dxfId="18" priority="17">
      <formula>AND(AND(N22&gt;0.94,N22&lt;1.04),Z22&gt;1.07)</formula>
    </cfRule>
    <cfRule type="expression" dxfId="17" priority="18">
      <formula>AND(AND(N22&gt;0.94,N22&lt;1.04),Z22&lt;1.07)</formula>
    </cfRule>
  </conditionalFormatting>
  <conditionalFormatting sqref="T22:T31">
    <cfRule type="expression" dxfId="16" priority="19">
      <formula>AND(AND(N22&gt;0.94,N22&lt;1.04),OR(T22&gt;1.05,T22&lt;1))</formula>
    </cfRule>
    <cfRule type="expression" dxfId="15" priority="20">
      <formula>AND(AND(N22&gt;0.94,N22&lt;1.04),AND(T22&lt;1.05,T22&gt;1))</formula>
    </cfRule>
  </conditionalFormatting>
  <conditionalFormatting sqref="F22:F31">
    <cfRule type="expression" dxfId="14" priority="15">
      <formula>AND(N22&gt;0.94,N22&lt;1.04)</formula>
    </cfRule>
  </conditionalFormatting>
  <conditionalFormatting sqref="Z23:Z31">
    <cfRule type="expression" dxfId="13" priority="13">
      <formula>AND(AND(N23&gt;0.94,N23&lt;1.04),Z23&gt;1.07)</formula>
    </cfRule>
    <cfRule type="expression" dxfId="12" priority="14">
      <formula>AND(AND(N23&gt;0.94,N23&lt;1.04),Z23&lt;1.07)</formula>
    </cfRule>
  </conditionalFormatting>
  <conditionalFormatting sqref="H32">
    <cfRule type="expression" dxfId="11" priority="12">
      <formula>AND(AND(P32&gt;0.94,P32&lt;1.04),AND(H32&gt;0.95,H32&lt;1.05))</formula>
    </cfRule>
  </conditionalFormatting>
  <conditionalFormatting sqref="N32">
    <cfRule type="expression" dxfId="10" priority="11">
      <formula>AND(V32&gt;0.94,V32&lt;1.04)</formula>
    </cfRule>
  </conditionalFormatting>
  <conditionalFormatting sqref="H32">
    <cfRule type="expression" dxfId="9" priority="9">
      <formula>AND(AND(N32&gt;0.94,N32&lt;1.04),OR(H32&gt;1.05,H32&lt;0.95))</formula>
    </cfRule>
    <cfRule type="expression" dxfId="8" priority="10">
      <formula>AND(AND(N32&gt;0.94,N32&lt;1.04),AND(H32&lt;1.05,H32&gt;0.95))</formula>
    </cfRule>
  </conditionalFormatting>
  <conditionalFormatting sqref="N32">
    <cfRule type="expression" dxfId="7" priority="4">
      <formula>AND(N32=N10010,N32=N10011)</formula>
    </cfRule>
    <cfRule type="expression" dxfId="6" priority="7">
      <formula>OR(N32&lt;0.94,N32&gt;1.04)</formula>
    </cfRule>
    <cfRule type="expression" dxfId="5" priority="8">
      <formula>AND(N32&gt;0.94,N32&lt;1.04)</formula>
    </cfRule>
  </conditionalFormatting>
  <conditionalFormatting sqref="T32">
    <cfRule type="expression" dxfId="4" priority="5">
      <formula>AND(AND(N32&gt;0.94,N32&lt;1.04),OR(T32&gt;1.05,T32&lt;1))</formula>
    </cfRule>
    <cfRule type="expression" dxfId="3" priority="6">
      <formula>AND(AND(N32&gt;0.94,N32&lt;1.04),AND(T32&lt;1.05,T32&gt;1))</formula>
    </cfRule>
  </conditionalFormatting>
  <conditionalFormatting sqref="F32">
    <cfRule type="expression" dxfId="2" priority="3">
      <formula>AND(N32&gt;0.94,N32&lt;1.04)</formula>
    </cfRule>
  </conditionalFormatting>
  <conditionalFormatting sqref="Z32">
    <cfRule type="expression" dxfId="1" priority="1">
      <formula>AND(AND(N32&gt;0.94,N32&lt;1.04),Z32&gt;1.07)</formula>
    </cfRule>
    <cfRule type="expression" dxfId="0" priority="2">
      <formula>AND(AND(N32&gt;0.94,N32&lt;1.04),Z32&lt;1.07)</formula>
    </cfRule>
  </conditionalFormatting>
  <dataValidations count="1">
    <dataValidation type="list" allowBlank="1" showInputMessage="1" showErrorMessage="1" sqref="C23 C25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457" t="s">
        <v>340</v>
      </c>
      <c r="B1" s="457"/>
      <c r="C1" s="457"/>
      <c r="D1" s="457"/>
      <c r="E1" s="270"/>
      <c r="F1" s="270"/>
      <c r="G1" s="457" t="s">
        <v>341</v>
      </c>
      <c r="H1" s="457"/>
      <c r="I1" s="457"/>
    </row>
    <row r="2" spans="1:9" x14ac:dyDescent="0.25">
      <c r="A2" s="270"/>
      <c r="B2" s="270"/>
      <c r="C2" s="270" t="s">
        <v>342</v>
      </c>
      <c r="D2" s="270" t="s">
        <v>343</v>
      </c>
      <c r="E2" s="270"/>
      <c r="F2" s="270"/>
      <c r="G2" s="270"/>
      <c r="H2" s="270" t="s">
        <v>342</v>
      </c>
      <c r="I2" s="270" t="s">
        <v>343</v>
      </c>
    </row>
    <row r="3" spans="1:9" x14ac:dyDescent="0.25">
      <c r="A3" s="270">
        <v>1</v>
      </c>
      <c r="B3" s="270"/>
      <c r="C3" s="270"/>
      <c r="D3" s="270"/>
      <c r="E3" s="270"/>
      <c r="F3" s="270"/>
      <c r="G3" s="270">
        <v>0</v>
      </c>
      <c r="H3" s="270">
        <f>-G3</f>
        <v>0</v>
      </c>
      <c r="I3" s="270">
        <f>-0.25*G3+0.286</f>
        <v>0.28599999999999998</v>
      </c>
    </row>
    <row r="4" spans="1:9" x14ac:dyDescent="0.25">
      <c r="A4" s="270">
        <v>2</v>
      </c>
      <c r="B4" s="270"/>
      <c r="C4" s="270"/>
      <c r="D4" s="270"/>
      <c r="E4" s="270"/>
      <c r="F4" s="270"/>
      <c r="G4" s="270">
        <v>0.1</v>
      </c>
      <c r="H4" s="270">
        <f>-G4</f>
        <v>-0.1</v>
      </c>
      <c r="I4" s="270">
        <f>-0.25*G4+0.286</f>
        <v>0.26099999999999995</v>
      </c>
    </row>
    <row r="5" spans="1:9" x14ac:dyDescent="0.25">
      <c r="A5" s="270">
        <v>3</v>
      </c>
      <c r="B5" s="270"/>
      <c r="C5" s="270"/>
      <c r="D5" s="270"/>
      <c r="E5" s="270"/>
      <c r="F5" s="270"/>
      <c r="G5" s="270">
        <v>0.2</v>
      </c>
      <c r="H5" s="270">
        <f>-G5</f>
        <v>-0.2</v>
      </c>
      <c r="I5" s="270">
        <f t="shared" ref="I5:I14" si="0">-0.25*G5+0.286</f>
        <v>0.23599999999999999</v>
      </c>
    </row>
    <row r="6" spans="1:9" x14ac:dyDescent="0.25">
      <c r="A6" s="270">
        <v>4</v>
      </c>
      <c r="B6" s="270"/>
      <c r="C6" s="270"/>
      <c r="D6" s="270"/>
      <c r="E6" s="270"/>
      <c r="F6" s="270"/>
      <c r="G6" s="270">
        <v>0.214</v>
      </c>
      <c r="H6" s="270">
        <f>-G6</f>
        <v>-0.214</v>
      </c>
      <c r="I6" s="270">
        <f t="shared" si="0"/>
        <v>0.23249999999999998</v>
      </c>
    </row>
    <row r="7" spans="1:9" x14ac:dyDescent="0.25">
      <c r="A7" s="270">
        <v>5</v>
      </c>
      <c r="B7" s="270"/>
      <c r="C7" s="270"/>
      <c r="D7" s="270"/>
      <c r="E7" s="270"/>
      <c r="F7" s="270"/>
      <c r="G7" s="270">
        <v>0.215</v>
      </c>
      <c r="H7" s="270">
        <f>0.266*G7-0.271</f>
        <v>-0.21381</v>
      </c>
      <c r="I7" s="270">
        <f t="shared" si="0"/>
        <v>0.23224999999999998</v>
      </c>
    </row>
    <row r="8" spans="1:9" x14ac:dyDescent="0.25">
      <c r="A8" s="270">
        <v>6</v>
      </c>
      <c r="B8" s="270"/>
      <c r="C8" s="270"/>
      <c r="D8" s="270"/>
      <c r="E8" s="270"/>
      <c r="F8" s="270"/>
      <c r="G8" s="270">
        <v>0.3</v>
      </c>
      <c r="H8" s="270">
        <f t="shared" ref="H8:H14" si="1">0.266*G8-0.271</f>
        <v>-0.19120000000000004</v>
      </c>
      <c r="I8" s="270">
        <f t="shared" si="0"/>
        <v>0.21099999999999997</v>
      </c>
    </row>
    <row r="9" spans="1:9" x14ac:dyDescent="0.25">
      <c r="A9" s="270">
        <v>7</v>
      </c>
      <c r="B9" s="270"/>
      <c r="C9" s="270"/>
      <c r="D9" s="270"/>
      <c r="E9" s="270"/>
      <c r="F9" s="270"/>
      <c r="G9" s="270">
        <v>0.4</v>
      </c>
      <c r="H9" s="270">
        <f t="shared" si="1"/>
        <v>-0.16460000000000002</v>
      </c>
      <c r="I9" s="270">
        <f t="shared" si="0"/>
        <v>0.18599999999999997</v>
      </c>
    </row>
    <row r="10" spans="1:9" x14ac:dyDescent="0.25">
      <c r="A10" s="270">
        <v>8</v>
      </c>
      <c r="B10" s="270"/>
      <c r="C10" s="270"/>
      <c r="D10" s="270"/>
      <c r="E10" s="270"/>
      <c r="F10" s="270"/>
      <c r="G10" s="270">
        <v>0.5</v>
      </c>
      <c r="H10" s="270">
        <f t="shared" si="1"/>
        <v>-0.13800000000000001</v>
      </c>
      <c r="I10" s="270">
        <f t="shared" si="0"/>
        <v>0.16099999999999998</v>
      </c>
    </row>
    <row r="11" spans="1:9" x14ac:dyDescent="0.25">
      <c r="A11" s="270">
        <v>9</v>
      </c>
      <c r="B11" s="270">
        <f>$A$11*10^4</f>
        <v>90000</v>
      </c>
      <c r="C11" s="270">
        <f t="shared" ref="C11:C21" si="2" xml:space="preserve"> 0.01 ^ ((B11 / 10 ^ 7) ^ 0.3)</f>
        <v>0.32602702390909377</v>
      </c>
      <c r="D11" s="270">
        <f>100 ^ (( B11/ 10 ^ 7) ^ 0.3)</f>
        <v>3.0672304032037254</v>
      </c>
      <c r="E11" s="270"/>
      <c r="F11" s="270"/>
      <c r="G11" s="270">
        <v>0.6</v>
      </c>
      <c r="H11" s="270">
        <f t="shared" si="1"/>
        <v>-0.11140000000000003</v>
      </c>
      <c r="I11" s="270">
        <f t="shared" si="0"/>
        <v>0.13599999999999998</v>
      </c>
    </row>
    <row r="12" spans="1:9" x14ac:dyDescent="0.25">
      <c r="A12" s="270"/>
      <c r="B12" s="270">
        <f>$A$3*10^5</f>
        <v>100000</v>
      </c>
      <c r="C12" s="270">
        <f t="shared" si="2"/>
        <v>0.31450149461575455</v>
      </c>
      <c r="D12" s="270">
        <f t="shared" ref="D12:D29" si="3">100 ^ (( B12/ 10 ^ 7) ^ 0.3)</f>
        <v>3.179635127717789</v>
      </c>
      <c r="E12" s="270"/>
      <c r="F12" s="270"/>
      <c r="G12" s="270">
        <v>0.7</v>
      </c>
      <c r="H12" s="270">
        <f t="shared" si="1"/>
        <v>-8.4800000000000014E-2</v>
      </c>
      <c r="I12" s="270">
        <f t="shared" si="0"/>
        <v>0.11099999999999999</v>
      </c>
    </row>
    <row r="13" spans="1:9" x14ac:dyDescent="0.25">
      <c r="A13" s="270"/>
      <c r="B13" s="270">
        <f>$A$4*10^5</f>
        <v>200000</v>
      </c>
      <c r="C13" s="270">
        <f t="shared" si="2"/>
        <v>0.24071381203141462</v>
      </c>
      <c r="D13" s="270">
        <f t="shared" si="3"/>
        <v>4.1543108455674913</v>
      </c>
      <c r="E13" s="270"/>
      <c r="F13" s="270"/>
      <c r="G13" s="270">
        <v>0.8</v>
      </c>
      <c r="H13" s="270">
        <f t="shared" si="1"/>
        <v>-5.8200000000000002E-2</v>
      </c>
      <c r="I13" s="270">
        <f t="shared" si="0"/>
        <v>8.5999999999999965E-2</v>
      </c>
    </row>
    <row r="14" spans="1:9" x14ac:dyDescent="0.25">
      <c r="A14" s="270"/>
      <c r="B14" s="270">
        <f>$A$5*10^5</f>
        <v>300000</v>
      </c>
      <c r="C14" s="270">
        <f t="shared" si="2"/>
        <v>0.20021659060962196</v>
      </c>
      <c r="D14" s="270">
        <f t="shared" si="3"/>
        <v>4.9945910923524757</v>
      </c>
      <c r="E14" s="270"/>
      <c r="F14" s="270"/>
      <c r="G14" s="270">
        <v>0.86</v>
      </c>
      <c r="H14" s="270">
        <f t="shared" si="1"/>
        <v>-4.224E-2</v>
      </c>
      <c r="I14" s="270">
        <f t="shared" si="0"/>
        <v>7.099999999999998E-2</v>
      </c>
    </row>
    <row r="15" spans="1:9" x14ac:dyDescent="0.25">
      <c r="A15" s="270"/>
      <c r="B15" s="270">
        <f>$A$6*10^5</f>
        <v>400000</v>
      </c>
      <c r="C15" s="270">
        <f t="shared" si="2"/>
        <v>0.1731962260566193</v>
      </c>
      <c r="D15" s="270">
        <f t="shared" si="3"/>
        <v>5.7737978636618337</v>
      </c>
      <c r="E15" s="270"/>
      <c r="F15" s="270"/>
      <c r="G15" s="270">
        <v>0.9</v>
      </c>
      <c r="H15" s="270">
        <v>-4.2000000000000003E-2</v>
      </c>
      <c r="I15" s="270">
        <v>7.0000000000000007E-2</v>
      </c>
    </row>
    <row r="16" spans="1:9" x14ac:dyDescent="0.25">
      <c r="A16" s="270"/>
      <c r="B16" s="270">
        <f>$A$7*10^5</f>
        <v>500000</v>
      </c>
      <c r="C16" s="270">
        <f t="shared" si="2"/>
        <v>0.15339773141749091</v>
      </c>
      <c r="D16" s="270">
        <f t="shared" si="3"/>
        <v>6.5190012313700816</v>
      </c>
      <c r="E16" s="270"/>
      <c r="F16" s="270"/>
      <c r="G16" s="270">
        <v>1</v>
      </c>
      <c r="H16" s="270">
        <v>-4.2000000000000003E-2</v>
      </c>
      <c r="I16" s="270">
        <v>7.0000000000000007E-2</v>
      </c>
    </row>
    <row r="17" spans="1:9" x14ac:dyDescent="0.25">
      <c r="A17" s="270"/>
      <c r="B17" s="270">
        <f>$A$8*10^5</f>
        <v>600000</v>
      </c>
      <c r="C17" s="270">
        <f t="shared" si="2"/>
        <v>0.1380529537863758</v>
      </c>
      <c r="D17" s="270">
        <f t="shared" si="3"/>
        <v>7.2435972760670371</v>
      </c>
      <c r="E17" s="270"/>
      <c r="F17" s="270"/>
      <c r="G17" s="270">
        <v>1.1000000000000001</v>
      </c>
      <c r="H17" s="270">
        <v>-4.2000000000000003E-2</v>
      </c>
      <c r="I17" s="270">
        <v>7.0000000000000007E-2</v>
      </c>
    </row>
    <row r="18" spans="1:9" x14ac:dyDescent="0.25">
      <c r="A18" s="270"/>
      <c r="B18" s="270">
        <f>$A$9*10^5</f>
        <v>700000</v>
      </c>
      <c r="C18" s="270">
        <f t="shared" si="2"/>
        <v>0.12570224778156519</v>
      </c>
      <c r="D18" s="270">
        <f t="shared" si="3"/>
        <v>7.955307225195499</v>
      </c>
      <c r="E18" s="270"/>
      <c r="F18" s="270"/>
      <c r="G18" s="270">
        <v>1.2</v>
      </c>
      <c r="H18" s="270">
        <v>-4.2000000000000003E-2</v>
      </c>
      <c r="I18" s="270">
        <v>7.0000000000000007E-2</v>
      </c>
    </row>
    <row r="19" spans="1:9" x14ac:dyDescent="0.25">
      <c r="A19" s="270"/>
      <c r="B19" s="270">
        <f>$A$10*10^5</f>
        <v>800000</v>
      </c>
      <c r="C19" s="270">
        <f t="shared" si="2"/>
        <v>0.11548639783308461</v>
      </c>
      <c r="D19" s="270">
        <f t="shared" si="3"/>
        <v>8.6590284116864176</v>
      </c>
      <c r="E19" s="270"/>
      <c r="F19" s="270"/>
      <c r="G19" s="270">
        <v>1.3</v>
      </c>
      <c r="H19" s="270">
        <v>-4.2000000000000003E-2</v>
      </c>
      <c r="I19" s="270">
        <v>7.0000000000000007E-2</v>
      </c>
    </row>
    <row r="20" spans="1:9" x14ac:dyDescent="0.25">
      <c r="A20" s="270"/>
      <c r="B20" s="270">
        <f>$A$11*10^5</f>
        <v>900000</v>
      </c>
      <c r="C20" s="270">
        <f t="shared" si="2"/>
        <v>0.10685952769812936</v>
      </c>
      <c r="D20" s="270">
        <f t="shared" si="3"/>
        <v>9.3580799161393458</v>
      </c>
      <c r="E20" s="270"/>
      <c r="F20" s="270"/>
      <c r="G20" s="270">
        <v>1.4</v>
      </c>
      <c r="H20" s="270">
        <v>-4.2000000000000003E-2</v>
      </c>
      <c r="I20" s="270">
        <v>7.0000000000000007E-2</v>
      </c>
    </row>
    <row r="21" spans="1:9" x14ac:dyDescent="0.25">
      <c r="A21" s="270"/>
      <c r="B21" s="270">
        <f>$A$3*10^6</f>
        <v>1000000</v>
      </c>
      <c r="C21" s="270">
        <f t="shared" si="2"/>
        <v>9.945475061958052E-2</v>
      </c>
      <c r="D21" s="270">
        <f t="shared" si="3"/>
        <v>10.054823864825234</v>
      </c>
      <c r="E21" s="270"/>
      <c r="F21" s="270"/>
      <c r="G21" s="270">
        <v>1.5</v>
      </c>
      <c r="H21" s="270">
        <v>-4.2000000000000003E-2</v>
      </c>
      <c r="I21" s="270">
        <v>7.0000000000000007E-2</v>
      </c>
    </row>
    <row r="22" spans="1:9" x14ac:dyDescent="0.25">
      <c r="A22" s="270"/>
      <c r="B22" s="270">
        <f>$A$4*10^6</f>
        <v>2000000</v>
      </c>
      <c r="C22" s="270">
        <v>0.1</v>
      </c>
      <c r="D22" s="270">
        <f t="shared" si="3"/>
        <v>17.142246090031101</v>
      </c>
      <c r="E22" s="270"/>
      <c r="F22" s="270"/>
      <c r="G22" s="270">
        <v>1.6</v>
      </c>
      <c r="H22" s="270">
        <v>-4.2000000000000003E-2</v>
      </c>
      <c r="I22" s="270">
        <v>7.0000000000000007E-2</v>
      </c>
    </row>
    <row r="23" spans="1:9" x14ac:dyDescent="0.25">
      <c r="A23" s="270"/>
      <c r="B23" s="270">
        <f>$A$5*10^6</f>
        <v>3000000</v>
      </c>
      <c r="C23" s="270">
        <v>0.1</v>
      </c>
      <c r="D23" s="270">
        <f t="shared" si="3"/>
        <v>24.756577436576972</v>
      </c>
      <c r="E23" s="270"/>
      <c r="F23" s="270"/>
      <c r="G23" s="270"/>
      <c r="H23" s="270"/>
      <c r="I23" s="270"/>
    </row>
    <row r="24" spans="1:9" x14ac:dyDescent="0.25">
      <c r="A24" s="270"/>
      <c r="B24" s="270">
        <f>$A$6*10^6</f>
        <v>4000000</v>
      </c>
      <c r="C24" s="270">
        <v>0.1</v>
      </c>
      <c r="D24" s="270">
        <f t="shared" si="3"/>
        <v>33.06096957055027</v>
      </c>
      <c r="E24" s="270"/>
      <c r="F24" s="270"/>
      <c r="G24" s="270"/>
      <c r="H24" s="270"/>
      <c r="I24" s="270"/>
    </row>
    <row r="25" spans="1:9" x14ac:dyDescent="0.25">
      <c r="A25" s="270"/>
      <c r="B25" s="270">
        <f>$A$7*10^6</f>
        <v>5000000</v>
      </c>
      <c r="C25" s="270">
        <v>0.1</v>
      </c>
      <c r="D25" s="270">
        <f t="shared" si="3"/>
        <v>42.121593511090794</v>
      </c>
      <c r="E25" s="270"/>
      <c r="F25" s="270"/>
      <c r="G25" s="270"/>
      <c r="H25" s="270"/>
      <c r="I25" s="270"/>
    </row>
    <row r="26" spans="1:9" x14ac:dyDescent="0.25">
      <c r="A26" s="270"/>
      <c r="B26" s="270">
        <f>$A$8*10^6</f>
        <v>6000000</v>
      </c>
      <c r="C26" s="270">
        <v>0.1</v>
      </c>
      <c r="D26" s="270">
        <f t="shared" si="3"/>
        <v>51.979775671342622</v>
      </c>
      <c r="E26" s="270"/>
      <c r="F26" s="270"/>
      <c r="G26" s="270"/>
      <c r="H26" s="270"/>
      <c r="I26" s="270"/>
    </row>
    <row r="27" spans="1:9" x14ac:dyDescent="0.25">
      <c r="A27" s="270"/>
      <c r="B27" s="270">
        <f>$A$9*10^6</f>
        <v>7000000</v>
      </c>
      <c r="C27" s="270">
        <v>0.1</v>
      </c>
      <c r="D27" s="270">
        <f t="shared" si="3"/>
        <v>62.668151344306395</v>
      </c>
      <c r="E27" s="270"/>
      <c r="F27" s="270"/>
      <c r="G27" s="270"/>
      <c r="H27" s="270"/>
      <c r="I27" s="270"/>
    </row>
    <row r="28" spans="1:9" x14ac:dyDescent="0.25">
      <c r="A28" s="270"/>
      <c r="B28" s="270">
        <f>$A$10*10^6</f>
        <v>8000000</v>
      </c>
      <c r="C28" s="270">
        <v>0.1</v>
      </c>
      <c r="D28" s="270">
        <f t="shared" si="3"/>
        <v>74.215889273774081</v>
      </c>
      <c r="E28" s="270"/>
      <c r="F28" s="270"/>
      <c r="G28" s="270"/>
      <c r="H28" s="270"/>
      <c r="I28" s="270"/>
    </row>
    <row r="29" spans="1:9" x14ac:dyDescent="0.25">
      <c r="A29" s="270"/>
      <c r="B29" s="270">
        <f>$A$11*10^6</f>
        <v>9000000</v>
      </c>
      <c r="C29" s="270">
        <v>0.1</v>
      </c>
      <c r="D29" s="270">
        <f t="shared" si="3"/>
        <v>86.650749265830541</v>
      </c>
      <c r="E29" s="270"/>
      <c r="F29" s="270"/>
      <c r="G29" s="270"/>
      <c r="H29" s="270"/>
      <c r="I29" s="270"/>
    </row>
    <row r="30" spans="1:9" x14ac:dyDescent="0.25">
      <c r="A30" s="270"/>
      <c r="B30" s="270">
        <f>$A$3*10^7</f>
        <v>10000000</v>
      </c>
      <c r="C30" s="270">
        <v>0.1</v>
      </c>
      <c r="D30" s="270">
        <v>100</v>
      </c>
      <c r="E30" s="270"/>
      <c r="F30" s="270"/>
      <c r="G30" s="270"/>
      <c r="H30" s="270"/>
      <c r="I30" s="270"/>
    </row>
    <row r="31" spans="1:9" x14ac:dyDescent="0.25">
      <c r="A31" s="270"/>
      <c r="B31" s="270">
        <f>$A$4*10^7</f>
        <v>20000000</v>
      </c>
      <c r="C31" s="270">
        <v>0.1</v>
      </c>
      <c r="D31" s="270">
        <v>100</v>
      </c>
      <c r="E31" s="270"/>
      <c r="F31" s="270"/>
      <c r="G31" s="270"/>
      <c r="H31" s="270"/>
      <c r="I31" s="270"/>
    </row>
    <row r="32" spans="1:9" x14ac:dyDescent="0.25">
      <c r="A32" s="270"/>
      <c r="B32" s="270">
        <f>$A$5*10^7</f>
        <v>30000000</v>
      </c>
      <c r="C32" s="270">
        <v>0.1</v>
      </c>
      <c r="D32" s="270">
        <v>100</v>
      </c>
      <c r="E32" s="270"/>
      <c r="F32" s="270"/>
      <c r="G32" s="270"/>
      <c r="H32" s="270"/>
      <c r="I32" s="270"/>
    </row>
    <row r="33" spans="1:9" x14ac:dyDescent="0.25">
      <c r="A33" s="270"/>
      <c r="B33" s="270">
        <f>$A$6*10^7</f>
        <v>40000000</v>
      </c>
      <c r="C33" s="270">
        <v>0.1</v>
      </c>
      <c r="D33" s="270">
        <v>100</v>
      </c>
      <c r="E33" s="270"/>
      <c r="F33" s="270"/>
      <c r="G33" s="270"/>
      <c r="H33" s="270"/>
      <c r="I33" s="270"/>
    </row>
    <row r="34" spans="1:9" x14ac:dyDescent="0.25">
      <c r="A34" s="270"/>
      <c r="B34" s="270">
        <f>$A$7*10^7</f>
        <v>50000000</v>
      </c>
      <c r="C34" s="270">
        <v>0.1</v>
      </c>
      <c r="D34" s="270">
        <v>100</v>
      </c>
      <c r="E34" s="270"/>
      <c r="F34" s="270"/>
      <c r="G34" s="270"/>
      <c r="H34" s="270"/>
      <c r="I34" s="270"/>
    </row>
    <row r="35" spans="1:9" x14ac:dyDescent="0.25">
      <c r="A35" s="270"/>
      <c r="B35" s="270">
        <f>$A$8*10^7</f>
        <v>60000000</v>
      </c>
      <c r="C35" s="270">
        <v>0.1</v>
      </c>
      <c r="D35" s="270">
        <v>100</v>
      </c>
      <c r="E35" s="270"/>
      <c r="F35" s="270"/>
      <c r="G35" s="270"/>
      <c r="H35" s="270"/>
      <c r="I35" s="270"/>
    </row>
    <row r="36" spans="1:9" x14ac:dyDescent="0.25">
      <c r="A36" s="270"/>
      <c r="B36" s="270">
        <f>$A$9*10^7</f>
        <v>70000000</v>
      </c>
      <c r="C36" s="270">
        <v>0.1</v>
      </c>
      <c r="D36" s="270">
        <v>100</v>
      </c>
      <c r="E36" s="270"/>
      <c r="F36" s="270"/>
      <c r="G36" s="270"/>
      <c r="H36" s="270"/>
      <c r="I36" s="270"/>
    </row>
    <row r="37" spans="1:9" x14ac:dyDescent="0.25">
      <c r="A37" s="270"/>
      <c r="B37" s="270">
        <f>$A$10*10^7</f>
        <v>80000000</v>
      </c>
      <c r="C37" s="270">
        <v>0.1</v>
      </c>
      <c r="D37" s="270">
        <v>100</v>
      </c>
      <c r="E37" s="270"/>
      <c r="F37" s="270"/>
      <c r="G37" s="270"/>
      <c r="H37" s="270"/>
      <c r="I37" s="270"/>
    </row>
    <row r="38" spans="1:9" x14ac:dyDescent="0.25">
      <c r="A38" s="270"/>
      <c r="B38" s="270">
        <f>$A$11*10^7</f>
        <v>90000000</v>
      </c>
      <c r="C38" s="270">
        <v>0.1</v>
      </c>
      <c r="D38" s="270">
        <v>100</v>
      </c>
      <c r="E38" s="270"/>
      <c r="F38" s="270"/>
      <c r="G38" s="270"/>
      <c r="H38" s="270"/>
      <c r="I38" s="270"/>
    </row>
    <row r="39" spans="1:9" x14ac:dyDescent="0.25">
      <c r="A39" s="270"/>
      <c r="B39" s="270">
        <f>$A$3*10^8</f>
        <v>100000000</v>
      </c>
      <c r="C39" s="270">
        <v>0.1</v>
      </c>
      <c r="D39" s="270">
        <v>100</v>
      </c>
      <c r="E39" s="270"/>
      <c r="F39" s="270"/>
      <c r="G39" s="270"/>
      <c r="H39" s="270"/>
      <c r="I39" s="270"/>
    </row>
    <row r="40" spans="1:9" x14ac:dyDescent="0.25">
      <c r="A40" s="270"/>
      <c r="B40" s="270">
        <f>$A$4*10^8</f>
        <v>200000000</v>
      </c>
      <c r="C40" s="270">
        <v>0.1</v>
      </c>
      <c r="D40" s="270">
        <v>100</v>
      </c>
      <c r="E40" s="270"/>
      <c r="F40" s="270"/>
      <c r="G40" s="270"/>
      <c r="H40" s="270"/>
      <c r="I40" s="270"/>
    </row>
    <row r="41" spans="1:9" x14ac:dyDescent="0.25">
      <c r="A41" s="270"/>
      <c r="B41" s="270">
        <f>$A$5*10^8</f>
        <v>300000000</v>
      </c>
      <c r="C41" s="270">
        <v>0.1</v>
      </c>
      <c r="D41" s="270">
        <v>100</v>
      </c>
      <c r="E41" s="270"/>
      <c r="F41" s="270"/>
      <c r="G41" s="270"/>
      <c r="H41" s="270"/>
      <c r="I41" s="270"/>
    </row>
    <row r="42" spans="1:9" x14ac:dyDescent="0.25">
      <c r="A42" s="270"/>
      <c r="B42" s="270">
        <f>$A$6*10^8</f>
        <v>400000000</v>
      </c>
      <c r="C42" s="270">
        <v>0.1</v>
      </c>
      <c r="D42" s="270">
        <v>100</v>
      </c>
      <c r="E42" s="270"/>
      <c r="F42" s="270"/>
      <c r="G42" s="270"/>
      <c r="H42" s="270"/>
      <c r="I42" s="270"/>
    </row>
    <row r="43" spans="1:9" x14ac:dyDescent="0.25">
      <c r="A43" s="270"/>
      <c r="B43" s="270">
        <f>$A$7*10^8</f>
        <v>500000000</v>
      </c>
      <c r="C43" s="270">
        <v>0.1</v>
      </c>
      <c r="D43" s="270">
        <v>100</v>
      </c>
      <c r="E43" s="270"/>
      <c r="F43" s="270"/>
      <c r="G43" s="270"/>
      <c r="H43" s="270"/>
      <c r="I43" s="270"/>
    </row>
    <row r="44" spans="1:9" x14ac:dyDescent="0.25">
      <c r="A44" s="270"/>
      <c r="B44" s="270">
        <f>$A$8*10^8</f>
        <v>600000000</v>
      </c>
      <c r="C44" s="270">
        <v>0.1</v>
      </c>
      <c r="D44" s="270">
        <v>100</v>
      </c>
      <c r="E44" s="270"/>
      <c r="F44" s="270"/>
      <c r="G44" s="270"/>
      <c r="H44" s="270"/>
      <c r="I44" s="270"/>
    </row>
    <row r="45" spans="1:9" x14ac:dyDescent="0.25">
      <c r="A45" s="270"/>
      <c r="B45" s="270">
        <f>$A$9*10^8</f>
        <v>700000000</v>
      </c>
      <c r="C45" s="270">
        <v>0.1</v>
      </c>
      <c r="D45" s="270">
        <v>100</v>
      </c>
      <c r="E45" s="270"/>
      <c r="F45" s="270"/>
      <c r="G45" s="270"/>
      <c r="H45" s="270"/>
      <c r="I45" s="270"/>
    </row>
    <row r="46" spans="1:9" x14ac:dyDescent="0.25">
      <c r="A46" s="270"/>
      <c r="B46" s="270">
        <f>$A$10*10^8</f>
        <v>800000000</v>
      </c>
      <c r="C46" s="270">
        <v>0.1</v>
      </c>
      <c r="D46" s="270">
        <v>100</v>
      </c>
      <c r="E46" s="270"/>
      <c r="F46" s="270"/>
      <c r="G46" s="270"/>
      <c r="H46" s="270"/>
      <c r="I46" s="270"/>
    </row>
    <row r="47" spans="1:9" x14ac:dyDescent="0.25">
      <c r="A47" s="270"/>
      <c r="B47" s="270">
        <f>$A$11*10^8</f>
        <v>900000000</v>
      </c>
      <c r="C47" s="270">
        <v>0.1</v>
      </c>
      <c r="D47" s="270">
        <v>100</v>
      </c>
      <c r="E47" s="270"/>
      <c r="F47" s="270"/>
      <c r="G47" s="270"/>
      <c r="H47" s="270"/>
      <c r="I47" s="270"/>
    </row>
    <row r="48" spans="1:9" x14ac:dyDescent="0.25">
      <c r="A48" s="270"/>
      <c r="B48" s="270">
        <f>$A$3*10^9</f>
        <v>1000000000</v>
      </c>
      <c r="C48" s="270">
        <v>0.1</v>
      </c>
      <c r="D48" s="270">
        <v>100</v>
      </c>
      <c r="E48" s="270"/>
      <c r="F48" s="270"/>
      <c r="G48" s="270"/>
      <c r="H48" s="270"/>
      <c r="I48" s="270"/>
    </row>
    <row r="49" spans="1:9" x14ac:dyDescent="0.25">
      <c r="A49" s="270"/>
      <c r="B49" s="270">
        <f>$A$4*10^9</f>
        <v>2000000000</v>
      </c>
      <c r="C49" s="270">
        <v>0.1</v>
      </c>
      <c r="D49" s="270">
        <v>100</v>
      </c>
      <c r="E49" s="270"/>
      <c r="F49" s="270"/>
      <c r="G49" s="270"/>
      <c r="H49" s="270"/>
      <c r="I49" s="270"/>
    </row>
    <row r="50" spans="1:9" x14ac:dyDescent="0.25">
      <c r="A50" s="270"/>
      <c r="B50" s="270">
        <f>$A$5*10^9</f>
        <v>3000000000</v>
      </c>
      <c r="C50" s="270">
        <v>0.1</v>
      </c>
      <c r="D50" s="270">
        <v>100</v>
      </c>
      <c r="E50" s="270"/>
      <c r="F50" s="270"/>
      <c r="G50" s="270"/>
      <c r="H50" s="270"/>
      <c r="I50" s="270"/>
    </row>
    <row r="51" spans="1:9" x14ac:dyDescent="0.25">
      <c r="A51" s="270"/>
      <c r="B51" s="270">
        <f>$A$6*10^9</f>
        <v>4000000000</v>
      </c>
      <c r="C51" s="270">
        <v>0.1</v>
      </c>
      <c r="D51" s="270">
        <v>100</v>
      </c>
      <c r="E51" s="270"/>
      <c r="F51" s="270"/>
      <c r="G51" s="270"/>
      <c r="H51" s="270"/>
      <c r="I51" s="270"/>
    </row>
    <row r="52" spans="1:9" x14ac:dyDescent="0.25">
      <c r="A52" s="270"/>
      <c r="B52" s="270">
        <f>$A$7*10^9</f>
        <v>5000000000</v>
      </c>
      <c r="C52" s="270">
        <v>0.1</v>
      </c>
      <c r="D52" s="270">
        <v>100</v>
      </c>
      <c r="E52" s="270"/>
      <c r="F52" s="270"/>
      <c r="G52" s="270"/>
      <c r="H52" s="270"/>
      <c r="I52" s="270"/>
    </row>
    <row r="53" spans="1:9" x14ac:dyDescent="0.25">
      <c r="A53" s="270"/>
      <c r="B53" s="270">
        <f>$A$8*10^9</f>
        <v>6000000000</v>
      </c>
      <c r="C53" s="270">
        <v>0.1</v>
      </c>
      <c r="D53" s="270">
        <v>100</v>
      </c>
      <c r="E53" s="270"/>
      <c r="F53" s="270"/>
      <c r="G53" s="270"/>
      <c r="H53" s="270"/>
      <c r="I53" s="270"/>
    </row>
    <row r="54" spans="1:9" x14ac:dyDescent="0.25">
      <c r="A54" s="270"/>
      <c r="B54" s="270">
        <f>$A$9*10^9</f>
        <v>7000000000</v>
      </c>
      <c r="C54" s="270">
        <v>0.1</v>
      </c>
      <c r="D54" s="270">
        <v>100</v>
      </c>
      <c r="E54" s="270"/>
      <c r="F54" s="270"/>
      <c r="G54" s="270"/>
      <c r="H54" s="270"/>
      <c r="I54" s="270"/>
    </row>
    <row r="55" spans="1:9" x14ac:dyDescent="0.25">
      <c r="A55" s="270"/>
      <c r="B55" s="270">
        <f>$A$10*10^9</f>
        <v>8000000000</v>
      </c>
      <c r="C55" s="270">
        <v>0.1</v>
      </c>
      <c r="D55" s="270">
        <v>100</v>
      </c>
      <c r="E55" s="270"/>
      <c r="F55" s="270"/>
      <c r="G55" s="270"/>
      <c r="H55" s="270"/>
      <c r="I55" s="270"/>
    </row>
    <row r="56" spans="1:9" x14ac:dyDescent="0.25">
      <c r="A56" s="270"/>
      <c r="B56" s="270">
        <f>$A$11*10^9</f>
        <v>9000000000</v>
      </c>
      <c r="C56" s="270">
        <v>0.1</v>
      </c>
      <c r="D56" s="270">
        <v>100</v>
      </c>
      <c r="E56" s="270"/>
      <c r="F56" s="270"/>
      <c r="G56" s="270"/>
      <c r="H56" s="270"/>
      <c r="I56" s="270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DataSheet</vt:lpstr>
      <vt:lpstr>Test Procedure Data</vt:lpstr>
      <vt:lpstr>Actual Test Data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2019-07-12T11:57:48Z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