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F256DFC0-8E2E-4A29-B7AE-692AEB7C6CA1}" xr6:coauthVersionLast="47" xr6:coauthVersionMax="47" xr10:uidLastSave="{00000000-0000-0000-0000-000000000000}"/>
  <bookViews>
    <workbookView xWindow="16530" yWindow="-15870" windowWidth="25440" windowHeight="15270" activeTab="8" xr2:uid="{092E5AC7-17CB-4282-9989-CDCB089F75B9}"/>
  </bookViews>
  <sheets>
    <sheet name="metadata" sheetId="13" r:id="rId1"/>
    <sheet name="regions" sheetId="14" r:id="rId2"/>
    <sheet name="years" sheetId="15" r:id="rId3"/>
    <sheet name="crops" sheetId="1" r:id="rId4"/>
    <sheet name="Volatilisation" sheetId="2" r:id="rId5"/>
    <sheet name="pop" sheetId="18" r:id="rId6"/>
    <sheet name="prod" sheetId="12" r:id="rId7"/>
    <sheet name="diet" sheetId="17" r:id="rId8"/>
    <sheet name="livestock helper" sheetId="16" r:id="rId9"/>
    <sheet name="Energy_prod" sheetId="4" r:id="rId10"/>
    <sheet name="Energy_power" sheetId="8" r:id="rId11"/>
    <sheet name="Energy_regime" sheetId="7" r:id="rId12"/>
    <sheet name="import_export" sheetId="5" r:id="rId13"/>
    <sheet name="C calc" sheetId="9" r:id="rId14"/>
    <sheet name="CH4 emission" sheetId="11" r:id="rId15"/>
    <sheet name="N_syn" sheetId="3" r:id="rId16"/>
    <sheet name="Machines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4" i="9" l="1"/>
  <c r="T3" i="9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3" i="11"/>
  <c r="C24" i="11" s="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R3" i="9"/>
  <c r="R4" i="9"/>
  <c r="R5" i="9"/>
  <c r="R6" i="9"/>
  <c r="R7" i="9"/>
  <c r="R2" i="9"/>
  <c r="E7" i="9"/>
  <c r="E6" i="9"/>
  <c r="E5" i="9"/>
  <c r="E4" i="9"/>
  <c r="E3" i="9"/>
  <c r="E2" i="9"/>
  <c r="AI2" i="4" l="1"/>
  <c r="I20" i="3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<sst xmlns="http://schemas.openxmlformats.org/spreadsheetml/2006/main" count="1340" uniqueCount="412">
  <si>
    <t>Culture</t>
  </si>
  <si>
    <t>Wheat</t>
  </si>
  <si>
    <t>Barley</t>
  </si>
  <si>
    <t>Oat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</si>
  <si>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</si>
  <si>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</si>
  <si>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</si>
  <si>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</si>
  <si>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</si>
  <si>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</si>
  <si>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</si>
  <si>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</si>
  <si>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</si>
  <si>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</si>
  <si>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</si>
  <si>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</si>
  <si>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</si>
  <si>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</si>
  <si>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</si>
  <si>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</si>
  <si>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</si>
  <si>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</si>
  <si>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</si>
  <si>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</si>
  <si>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</si>
  <si>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</si>
  <si>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</si>
  <si>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</si>
  <si>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</si>
  <si>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</si>
  <si>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</si>
  <si>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</si>
  <si>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</si>
  <si>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</si>
  <si>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</si>
  <si>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</si>
  <si>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</si>
  <si>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</si>
  <si>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</si>
  <si>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</si>
  <si>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</si>
  <si>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</si>
  <si>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</si>
  <si>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</si>
  <si>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</si>
  <si>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</si>
  <si>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</si>
  <si>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</si>
  <si>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</si>
  <si>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</si>
  <si>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</si>
  <si>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</si>
  <si>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</si>
  <si>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</si>
  <si>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</si>
  <si>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</si>
  <si>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</si>
  <si>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</si>
  <si>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</si>
  <si>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</si>
  <si>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</si>
  <si>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</si>
  <si>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</si>
  <si>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</si>
  <si>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</si>
  <si>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</si>
  <si>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</si>
  <si>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</si>
  <si>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</si>
  <si>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</si>
  <si>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</si>
  <si>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</si>
  <si>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</si>
  <si>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</si>
  <si>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</si>
  <si>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</si>
  <si>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</si>
  <si>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</si>
  <si>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</si>
  <si>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</si>
  <si>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</si>
  <si>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</si>
  <si>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</si>
  <si>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</si>
  <si>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</si>
  <si>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</si>
  <si>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</si>
  <si>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</si>
  <si>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cereals (excluding rice)</t>
  </si>
  <si>
    <t>oleaginous</t>
  </si>
  <si>
    <t>leguminous</t>
  </si>
  <si>
    <t>roots</t>
  </si>
  <si>
    <t>forages</t>
  </si>
  <si>
    <t>fruits and vegetables</t>
  </si>
  <si>
    <t>Surface Fertilization Need (kgN/ha)</t>
  </si>
  <si>
    <t>Fertilization Need (kgN/qtl)</t>
  </si>
  <si>
    <t>Rice</t>
  </si>
  <si>
    <t>Spreading Rate (%)</t>
  </si>
  <si>
    <t xml:space="preserve">natural meadows </t>
  </si>
  <si>
    <t>temporary meadows</t>
  </si>
  <si>
    <t>Type</t>
  </si>
  <si>
    <t>Ile de France</t>
  </si>
  <si>
    <t>Eure</t>
  </si>
  <si>
    <t>Eure-et-Loir</t>
  </si>
  <si>
    <t>Picardie</t>
  </si>
  <si>
    <t>Calvados-Orne</t>
  </si>
  <si>
    <t>Seine Maritime</t>
  </si>
  <si>
    <t>Manche</t>
  </si>
  <si>
    <t>Nord Pas de Calais</t>
  </si>
  <si>
    <t>Champ-Ard-Yonne</t>
  </si>
  <si>
    <t>Bourgogne</t>
  </si>
  <si>
    <t>Grande Lorraine</t>
  </si>
  <si>
    <t>Alsace</t>
  </si>
  <si>
    <t>Bretagne</t>
  </si>
  <si>
    <t>Vendée-Charente</t>
  </si>
  <si>
    <t>Loire aval</t>
  </si>
  <si>
    <t>Loire Centrale</t>
  </si>
  <si>
    <t>Loire Amont</t>
  </si>
  <si>
    <t>Grand Jura</t>
  </si>
  <si>
    <t>Savoie</t>
  </si>
  <si>
    <t>Ain-Rhône</t>
  </si>
  <si>
    <t>Alpes</t>
  </si>
  <si>
    <t>Isère-Drôme Ardèche</t>
  </si>
  <si>
    <t>Aveyron-Lozère</t>
  </si>
  <si>
    <t>Garonne</t>
  </si>
  <si>
    <t>Gironde</t>
  </si>
  <si>
    <t>Pyrénées occidentales</t>
  </si>
  <si>
    <t>Landes</t>
  </si>
  <si>
    <t>Dor-Lot</t>
  </si>
  <si>
    <t>Cantal-Corrèze</t>
  </si>
  <si>
    <t>Grand Marseille</t>
  </si>
  <si>
    <t>Côte d'Azur</t>
  </si>
  <si>
    <t>Gard-Hérault</t>
  </si>
  <si>
    <t>Pyrénées Orientales</t>
  </si>
  <si>
    <t>Import</t>
  </si>
  <si>
    <t>Export</t>
  </si>
  <si>
    <t>Méthaniseur</t>
  </si>
  <si>
    <t>Item</t>
  </si>
  <si>
    <t>CIVE</t>
  </si>
  <si>
    <t>Green waste</t>
  </si>
  <si>
    <t>Sludges</t>
  </si>
  <si>
    <t>Waste IAA</t>
  </si>
  <si>
    <t>Waste population</t>
  </si>
  <si>
    <t>Crop residues</t>
  </si>
  <si>
    <t>Dedicated culture</t>
  </si>
  <si>
    <t>Non edible animal</t>
  </si>
  <si>
    <t>Livestock effluent</t>
  </si>
  <si>
    <t>Share</t>
  </si>
  <si>
    <t>Taken as manure</t>
  </si>
  <si>
    <t>Non legume temporary meadow</t>
  </si>
  <si>
    <t>DM content (% of gross matter)</t>
  </si>
  <si>
    <t>DM content done with https://www.feedtables.com/content/dry-matter and https://fdc.nal.usda.gov/</t>
  </si>
  <si>
    <t>Comment</t>
  </si>
  <si>
    <t>Methanization power (GWh/tMB)</t>
  </si>
  <si>
    <t>Manure nitrogen Content (%)</t>
  </si>
  <si>
    <t>Slurry nitrogen Content (%)</t>
  </si>
  <si>
    <t>bovines waste</t>
  </si>
  <si>
    <t>ovines waste</t>
  </si>
  <si>
    <t>caprines waste</t>
  </si>
  <si>
    <t>porcines waste</t>
  </si>
  <si>
    <t>poultry waste</t>
  </si>
  <si>
    <t>Taken as bovines</t>
  </si>
  <si>
    <t>Taken as ovines</t>
  </si>
  <si>
    <t>bovines slurry</t>
  </si>
  <si>
    <t>porcines manure</t>
  </si>
  <si>
    <t>porcines slurry</t>
  </si>
  <si>
    <t>bovines manure</t>
  </si>
  <si>
    <t>poultry slurry</t>
  </si>
  <si>
    <t>poultry manure</t>
  </si>
  <si>
    <t>caprines slurry</t>
  </si>
  <si>
    <t>caprines manure</t>
  </si>
  <si>
    <t>ovines slurry</t>
  </si>
  <si>
    <t>ovines manure</t>
  </si>
  <si>
    <t>equine waste</t>
  </si>
  <si>
    <t>equine slurry</t>
  </si>
  <si>
    <t>equine manure</t>
  </si>
  <si>
    <t>Carbon Content (%)</t>
  </si>
  <si>
    <t xml:space="preserve">C/N excretion </t>
  </si>
  <si>
    <t>%C edible</t>
  </si>
  <si>
    <t>P CH4</t>
  </si>
  <si>
    <t>%digest</t>
  </si>
  <si>
    <t>K urine</t>
  </si>
  <si>
    <t>%cendre</t>
  </si>
  <si>
    <t>MCF (lisier)</t>
  </si>
  <si>
    <t xml:space="preserve">MCF (fumier) </t>
  </si>
  <si>
    <t>VSE (tMO/an/head)</t>
  </si>
  <si>
    <t>MS (tMS/Jour/head)</t>
  </si>
  <si>
    <t xml:space="preserve">C/N manure </t>
  </si>
  <si>
    <t xml:space="preserve">C/N slurry </t>
  </si>
  <si>
    <t>C/N grazing</t>
  </si>
  <si>
    <t>C-CH4 entérique</t>
  </si>
  <si>
    <t>Machines agricoles (mécanisation terres arables)</t>
  </si>
  <si>
    <t>Mécanisation (autres que machines agricoles) des terres arables</t>
  </si>
  <si>
    <t>Mécanisation (autres que machines agricoles) des prairies permanentes</t>
  </si>
  <si>
    <t>Mécanisation (autres que machines agricoles) pour l'élevage</t>
  </si>
  <si>
    <t>tonC-CO2/ha terres arables</t>
  </si>
  <si>
    <t>tonC-CO2/ha prairies permanentes</t>
  </si>
  <si>
    <t>tonC-CO2/UGB</t>
  </si>
  <si>
    <t xml:space="preserve">tonC-CO2/ha terres arables </t>
  </si>
  <si>
    <t>kgCH4/tête</t>
  </si>
  <si>
    <t>Milking cows</t>
  </si>
  <si>
    <t>Suckler cows</t>
  </si>
  <si>
    <t>Heifer for milking herd renewal over 2 yrs old</t>
  </si>
  <si>
    <t>Heifer for suckler cows renewal over 2 yrs old</t>
  </si>
  <si>
    <t>Heifer for slaughter over 2 yrs old</t>
  </si>
  <si>
    <t>Males of milking type over 2 yrs old</t>
  </si>
  <si>
    <t>Males of butcher type over 2 yrs old</t>
  </si>
  <si>
    <t>Heifer for milking herd renewal between 1 and 2 yrs old</t>
  </si>
  <si>
    <t>Heifer for suckler cows renewal between 1 and 2 yrs old</t>
  </si>
  <si>
    <t>Heifer for slaughter between 1 and 2 yrs old</t>
  </si>
  <si>
    <t>Males of milking type between 1 and 2 yrs old</t>
  </si>
  <si>
    <t>Males of butcher type between 1 and 2 yrs old</t>
  </si>
  <si>
    <t>Veal calves</t>
  </si>
  <si>
    <t>Other females under 1 yr</t>
  </si>
  <si>
    <t>Other males under 1 yr</t>
  </si>
  <si>
    <t>kid goats</t>
  </si>
  <si>
    <t>female goats</t>
  </si>
  <si>
    <t>Other caprines (including male goats)</t>
  </si>
  <si>
    <t>ewe lambs</t>
  </si>
  <si>
    <t>Sheep</t>
  </si>
  <si>
    <t>other ovines (incl. rams)</t>
  </si>
  <si>
    <t>piglets</t>
  </si>
  <si>
    <t>young pigs between 20 and 50 kg</t>
  </si>
  <si>
    <t>Sows over 50 kg</t>
  </si>
  <si>
    <t xml:space="preserve">Boars over 50 kg </t>
  </si>
  <si>
    <t xml:space="preserve">fattening pigs over 50 kg </t>
  </si>
  <si>
    <t>Laying hens for hatching eggs</t>
  </si>
  <si>
    <t>Laying hens for consumption eggs</t>
  </si>
  <si>
    <t>young hens</t>
  </si>
  <si>
    <t>chickens</t>
  </si>
  <si>
    <t>Duck for 'foie gras'</t>
  </si>
  <si>
    <t>Ducks for roasting</t>
  </si>
  <si>
    <t>Turkeys</t>
  </si>
  <si>
    <t>Gooses</t>
  </si>
  <si>
    <t>Guinea fowls</t>
  </si>
  <si>
    <t>quails</t>
  </si>
  <si>
    <t>mother rabbits</t>
  </si>
  <si>
    <t xml:space="preserve">horses </t>
  </si>
  <si>
    <t>donkeys etc</t>
  </si>
  <si>
    <t xml:space="preserve">Unité </t>
  </si>
  <si>
    <t>Valeur</t>
  </si>
  <si>
    <t>%C non edible</t>
  </si>
  <si>
    <t>MCF (grazing)</t>
  </si>
  <si>
    <t>Humification coeff manure</t>
  </si>
  <si>
    <t>Humification coeff slurry</t>
  </si>
  <si>
    <t>Humification coeff grazing</t>
  </si>
  <si>
    <t>CO2 respiration kgC/an (Cai et al., Scientific Reports, 2018)</t>
  </si>
  <si>
    <t>CH4 entérique tCH4/an (INRA)</t>
  </si>
  <si>
    <t>Livestock building CO2 emissions (tCO2/animal/an)</t>
  </si>
  <si>
    <t>BNF alpha</t>
  </si>
  <si>
    <t>BNF beta</t>
  </si>
  <si>
    <t>BGN</t>
  </si>
  <si>
    <t>Fan coef a</t>
  </si>
  <si>
    <t>Fan coef b</t>
  </si>
  <si>
    <t>Carbon allocation to grain (%)</t>
  </si>
  <si>
    <t>Carbon allocation to straw (%)</t>
  </si>
  <si>
    <t>Product</t>
  </si>
  <si>
    <t>Wheat grain</t>
  </si>
  <si>
    <t>Rye grain</t>
  </si>
  <si>
    <t>Barley grain</t>
  </si>
  <si>
    <t>Oat grain</t>
  </si>
  <si>
    <t>Other cereals grain</t>
  </si>
  <si>
    <t>Origin compartment</t>
  </si>
  <si>
    <t>Wheat straw</t>
  </si>
  <si>
    <t>Rye straw</t>
  </si>
  <si>
    <t>Barley straw</t>
  </si>
  <si>
    <t>Oat straw</t>
  </si>
  <si>
    <t>Maize grain</t>
  </si>
  <si>
    <t>Other cereals straw</t>
  </si>
  <si>
    <t>Maize</t>
  </si>
  <si>
    <t>Nitrogen Content of Main Production (%)</t>
  </si>
  <si>
    <t>bovines edible meat</t>
  </si>
  <si>
    <t>bovines dairy products</t>
  </si>
  <si>
    <t>ovines edible meat</t>
  </si>
  <si>
    <t>ovines dairy products</t>
  </si>
  <si>
    <t>caprines edible meat</t>
  </si>
  <si>
    <t>caprines dairy products</t>
  </si>
  <si>
    <t>porcines edible meat</t>
  </si>
  <si>
    <t>poultry edible meat</t>
  </si>
  <si>
    <t>poultry dairy products</t>
  </si>
  <si>
    <t>Main production</t>
  </si>
  <si>
    <t>DM as Wheat</t>
  </si>
  <si>
    <t>bovines non edible meat</t>
  </si>
  <si>
    <t>ovines non edible meat</t>
  </si>
  <si>
    <t>caprines non edible meat</t>
  </si>
  <si>
    <t>porcines non edible meat</t>
  </si>
  <si>
    <t>poultry non edible meat</t>
  </si>
  <si>
    <t>equine edible meat</t>
  </si>
  <si>
    <t>equine non edible meat</t>
  </si>
  <si>
    <t>Color</t>
  </si>
  <si>
    <t>gold</t>
  </si>
  <si>
    <t>lightgreen</t>
  </si>
  <si>
    <t>orange</t>
  </si>
  <si>
    <t>darkkhaki</t>
  </si>
  <si>
    <t>darkgreen</t>
  </si>
  <si>
    <t>lime</t>
  </si>
  <si>
    <t>Compartment</t>
  </si>
  <si>
    <t>Livestock</t>
  </si>
  <si>
    <t>lightblue</t>
  </si>
  <si>
    <t>urban</t>
  </si>
  <si>
    <t>rural</t>
  </si>
  <si>
    <t>Population</t>
  </si>
  <si>
    <t>darkblue</t>
  </si>
  <si>
    <t>Environment</t>
  </si>
  <si>
    <t>red</t>
  </si>
  <si>
    <t>hydro-system</t>
  </si>
  <si>
    <t>other losses</t>
  </si>
  <si>
    <t>NH3 volatilization</t>
  </si>
  <si>
    <t>crimson</t>
  </si>
  <si>
    <t>N2O emission</t>
  </si>
  <si>
    <t>soil stock</t>
  </si>
  <si>
    <t>sienna</t>
  </si>
  <si>
    <t>Haber-Bosch</t>
  </si>
  <si>
    <t>other sectors</t>
  </si>
  <si>
    <t>atmospheric N2</t>
  </si>
  <si>
    <t>seagreen</t>
  </si>
  <si>
    <t>Industry</t>
  </si>
  <si>
    <t>purple</t>
  </si>
  <si>
    <t>yellow</t>
  </si>
  <si>
    <t>Pyrénées occid</t>
  </si>
  <si>
    <t>Pyrénées Orient</t>
  </si>
  <si>
    <t>animal trade</t>
  </si>
  <si>
    <t>fishery products</t>
  </si>
  <si>
    <t>gray</t>
  </si>
  <si>
    <t>Trade</t>
  </si>
  <si>
    <t>Products</t>
  </si>
  <si>
    <t>head</t>
  </si>
  <si>
    <t>lu coefficient</t>
  </si>
  <si>
    <t>1.0</t>
  </si>
  <si>
    <t>0.8</t>
  </si>
  <si>
    <t>0.7</t>
  </si>
  <si>
    <t>0.4</t>
  </si>
  <si>
    <t>0.1</t>
  </si>
  <si>
    <t>0.027</t>
  </si>
  <si>
    <t>0.3</t>
  </si>
  <si>
    <t>0.5</t>
  </si>
  <si>
    <t>0.014</t>
  </si>
  <si>
    <t>0.007</t>
  </si>
  <si>
    <t>0.01</t>
  </si>
  <si>
    <t>0.03</t>
  </si>
  <si>
    <t>0.02</t>
  </si>
  <si>
    <t>0.001</t>
  </si>
  <si>
    <t>livestock</t>
  </si>
  <si>
    <t>Consummer</t>
  </si>
  <si>
    <t>Proportion</t>
  </si>
  <si>
    <t>Barley grain, Wheat grain, Rye grain, Other cereals grain</t>
  </si>
  <si>
    <t>Wheat grain, Barley grain, Oat grain, Rye grain, Other cereals grain</t>
  </si>
  <si>
    <t>Wheat grain, Other cereals grain</t>
  </si>
  <si>
    <t>Barley grain, Other cereals grain</t>
  </si>
  <si>
    <t>years</t>
  </si>
  <si>
    <t>regions</t>
  </si>
  <si>
    <t>plant</t>
  </si>
  <si>
    <t>animal</t>
  </si>
  <si>
    <t>N-NH3 EM</t>
  </si>
  <si>
    <t>N-N2O EM</t>
  </si>
  <si>
    <t>Sub Type</t>
  </si>
  <si>
    <t>grain</t>
  </si>
  <si>
    <t>forage</t>
  </si>
  <si>
    <t>edible meat</t>
  </si>
  <si>
    <t>non edible meat</t>
  </si>
  <si>
    <t>dairy</t>
  </si>
  <si>
    <t>grain trade</t>
  </si>
  <si>
    <t>fruits and vegetables trade</t>
  </si>
  <si>
    <t>leguminous trade</t>
  </si>
  <si>
    <t>oleaginous trade</t>
  </si>
  <si>
    <t>roots trade</t>
  </si>
  <si>
    <t>forage trade</t>
  </si>
  <si>
    <t>N-N2 EM</t>
  </si>
  <si>
    <t>Rice grain</t>
  </si>
  <si>
    <t>Dry vegetables prod</t>
  </si>
  <si>
    <t>Other roots prod</t>
  </si>
  <si>
    <t>Potatoes prod</t>
  </si>
  <si>
    <t>Sugar beet prod</t>
  </si>
  <si>
    <t>Other oil crops prod</t>
  </si>
  <si>
    <t>Sunflower prod</t>
  </si>
  <si>
    <t>Rapeseed prod</t>
  </si>
  <si>
    <t>Dry fruits prod</t>
  </si>
  <si>
    <t>Squash and melons prod</t>
  </si>
  <si>
    <t>Cabbage prod</t>
  </si>
  <si>
    <t>Leaves vegetables prod</t>
  </si>
  <si>
    <t>Fruits prod</t>
  </si>
  <si>
    <t>Olives prod</t>
  </si>
  <si>
    <t>Citrus prod</t>
  </si>
  <si>
    <t>Hemp prod</t>
  </si>
  <si>
    <t>Flax prod</t>
  </si>
  <si>
    <t>Forage maize prod</t>
  </si>
  <si>
    <t>Forage cabbages prod</t>
  </si>
  <si>
    <t>Non-legume temporary meadow prod</t>
  </si>
  <si>
    <t>Horse beans and faba beans prod</t>
  </si>
  <si>
    <t>Peas prod</t>
  </si>
  <si>
    <t>Green peas prod</t>
  </si>
  <si>
    <t>Dry beans prod</t>
  </si>
  <si>
    <t>Green beans prod</t>
  </si>
  <si>
    <t>Soybean prod</t>
  </si>
  <si>
    <t>Alfalfa and clover prod</t>
  </si>
  <si>
    <t>Natural meadow prod</t>
  </si>
  <si>
    <t>Other protein crops prod</t>
  </si>
  <si>
    <t>Natural meadow prod , Non-legume temporary meadow prod, Alfalfa and clover prod, Barley straw, Wheat straw, Rye straw, Other cereals straw, Oat straw, Maize straw</t>
  </si>
  <si>
    <t>Soybean prod, Rapeseed prod, Peas prod, Horse beans and faba beans prod</t>
  </si>
  <si>
    <t>Natural meadow prod, Non-legume temporary meadow prod, Alfalfa and clover prod, Barley straw, Wheat straw, Rye straw, Other cereals straw, Oat straw, Maize straw</t>
  </si>
  <si>
    <t>Other oil crops prod, Peas prod, Other protein crops prod, Sunflower prod</t>
  </si>
  <si>
    <t>Soybean prod, Horse beans and faba beans prod</t>
  </si>
  <si>
    <t>Rapeseed prod, Sunflower prod, Other oil crops prod, Peas prod, Other protein crops prod</t>
  </si>
  <si>
    <t>Peas prod, Green beans prod, Dry beans prod, Green peas prod</t>
  </si>
  <si>
    <t>Dry beans prod, Green beans prod, Horse beans and faba beans prod</t>
  </si>
  <si>
    <t>Green peas prod, Peas prod</t>
  </si>
  <si>
    <t>Dry vegetables prod, Cabbage prod, Leaves vegetables prod</t>
  </si>
  <si>
    <t>Fruits prod, Squash and melons prod</t>
  </si>
  <si>
    <t>Maize straw</t>
  </si>
  <si>
    <t>green waste</t>
  </si>
  <si>
    <t>green</t>
  </si>
  <si>
    <t>methaniser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</si>
</sst>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i/>
      <sz val="10"/>
      <color theme="1"/>
      <name val="Arial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6" fillId="0" borderId="0"/>
    <xf numFmtId="0" fontId="6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justify" vertical="center"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2" fontId="7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 vertical="top"/>
      <protection locked="0"/>
    </xf>
    <xf numFmtId="1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5" fillId="0" borderId="0" xfId="3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4" applyFont="1" applyAlignment="1">
      <alignment horizontal="left" vertical="top"/>
    </xf>
    <xf numFmtId="0" fontId="6" fillId="0" borderId="0" xfId="0" applyFont="1"/>
    <xf numFmtId="0" fontId="0" fillId="0" borderId="0" xfId="0" applyAlignment="1">
      <alignment wrapText="1"/>
    </xf>
    <xf numFmtId="2" fontId="2" fillId="0" borderId="0" xfId="1" applyNumberFormat="1" applyFont="1" applyFill="1"/>
    <xf numFmtId="0" fontId="9" fillId="0" borderId="2" xfId="0" applyFont="1" applyBorder="1" applyAlignment="1">
      <alignment horizontal="center" vertical="top"/>
    </xf>
  </cellXfs>
  <cellStyles count="5">
    <cellStyle name="Normal" xfId="0" builtinId="0"/>
    <cellStyle name="Normal 19 5" xfId="2" xr:uid="{906E02BC-BA98-9048-B575-0C38AD688DEE}"/>
    <cellStyle name="Normal 21" xfId="3" xr:uid="{E50C261C-D2CE-204B-885B-A039B98F65A9}"/>
    <cellStyle name="Normal 21 2" xfId="4" xr:uid="{35867E6C-760D-FC4C-9A4E-699BDB6998DB}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8824-FB4D-407D-BF4F-97AE881D1E8A}">
  <dimension ref="A1:C124"/>
  <sheetViews>
    <sheetView topLeftCell="A19" workbookViewId="0">
      <selection activeCell="A30" sqref="A30"/>
    </sheetView>
  </sheetViews>
  <sheetFormatPr baseColWidth="10" defaultRowHeight="14.5" x14ac:dyDescent="0.35"/>
  <cols>
    <col min="1" max="1" width="29.6328125" customWidth="1"/>
    <col min="2" max="2" width="18.1796875" customWidth="1"/>
  </cols>
  <sheetData>
    <row r="1" spans="1:3" x14ac:dyDescent="0.35">
      <c r="A1" t="s">
        <v>296</v>
      </c>
      <c r="B1" t="s">
        <v>100</v>
      </c>
      <c r="C1" t="s">
        <v>289</v>
      </c>
    </row>
    <row r="2" spans="1:3" x14ac:dyDescent="0.35">
      <c r="A2" t="s">
        <v>1</v>
      </c>
      <c r="B2" t="s">
        <v>0</v>
      </c>
      <c r="C2" s="5" t="s">
        <v>290</v>
      </c>
    </row>
    <row r="3" spans="1:3" x14ac:dyDescent="0.35">
      <c r="A3" t="s">
        <v>35</v>
      </c>
      <c r="B3" t="s">
        <v>0</v>
      </c>
      <c r="C3" s="5" t="s">
        <v>290</v>
      </c>
    </row>
    <row r="4" spans="1:3" x14ac:dyDescent="0.35">
      <c r="A4" t="s">
        <v>2</v>
      </c>
      <c r="B4" t="s">
        <v>0</v>
      </c>
      <c r="C4" s="5" t="s">
        <v>290</v>
      </c>
    </row>
    <row r="5" spans="1:3" x14ac:dyDescent="0.35">
      <c r="A5" t="s">
        <v>3</v>
      </c>
      <c r="B5" t="s">
        <v>0</v>
      </c>
      <c r="C5" s="5" t="s">
        <v>290</v>
      </c>
    </row>
    <row r="6" spans="1:3" x14ac:dyDescent="0.35">
      <c r="A6" t="s">
        <v>269</v>
      </c>
      <c r="B6" t="s">
        <v>0</v>
      </c>
      <c r="C6" s="5" t="s">
        <v>290</v>
      </c>
    </row>
    <row r="7" spans="1:3" x14ac:dyDescent="0.35">
      <c r="A7" t="s">
        <v>96</v>
      </c>
      <c r="B7" t="s">
        <v>0</v>
      </c>
      <c r="C7" s="5" t="s">
        <v>290</v>
      </c>
    </row>
    <row r="8" spans="1:3" x14ac:dyDescent="0.35">
      <c r="A8" t="s">
        <v>4</v>
      </c>
      <c r="B8" t="s">
        <v>0</v>
      </c>
      <c r="C8" s="5" t="s">
        <v>290</v>
      </c>
    </row>
    <row r="9" spans="1:3" x14ac:dyDescent="0.35">
      <c r="A9" t="s">
        <v>6</v>
      </c>
      <c r="B9" t="s">
        <v>0</v>
      </c>
      <c r="C9" s="5" t="s">
        <v>293</v>
      </c>
    </row>
    <row r="10" spans="1:3" x14ac:dyDescent="0.35">
      <c r="A10" t="s">
        <v>7</v>
      </c>
      <c r="B10" t="s">
        <v>0</v>
      </c>
      <c r="C10" s="5" t="s">
        <v>293</v>
      </c>
    </row>
    <row r="11" spans="1:3" x14ac:dyDescent="0.35">
      <c r="A11" t="s">
        <v>8</v>
      </c>
      <c r="B11" t="s">
        <v>0</v>
      </c>
      <c r="C11" s="5" t="s">
        <v>293</v>
      </c>
    </row>
    <row r="12" spans="1:3" x14ac:dyDescent="0.35">
      <c r="A12" t="s">
        <v>9</v>
      </c>
      <c r="B12" t="s">
        <v>0</v>
      </c>
      <c r="C12" s="5" t="s">
        <v>292</v>
      </c>
    </row>
    <row r="13" spans="1:3" x14ac:dyDescent="0.35">
      <c r="A13" t="s">
        <v>10</v>
      </c>
      <c r="B13" t="s">
        <v>0</v>
      </c>
      <c r="C13" s="5" t="s">
        <v>292</v>
      </c>
    </row>
    <row r="14" spans="1:3" x14ac:dyDescent="0.35">
      <c r="A14" t="s">
        <v>11</v>
      </c>
      <c r="B14" t="s">
        <v>0</v>
      </c>
      <c r="C14" s="5" t="s">
        <v>292</v>
      </c>
    </row>
    <row r="15" spans="1:3" x14ac:dyDescent="0.35">
      <c r="A15" t="s">
        <v>12</v>
      </c>
      <c r="B15" t="s">
        <v>0</v>
      </c>
      <c r="C15" s="5" t="s">
        <v>291</v>
      </c>
    </row>
    <row r="16" spans="1:3" x14ac:dyDescent="0.35">
      <c r="A16" t="s">
        <v>13</v>
      </c>
      <c r="B16" t="s">
        <v>0</v>
      </c>
      <c r="C16" s="5" t="s">
        <v>291</v>
      </c>
    </row>
    <row r="17" spans="1:3" x14ac:dyDescent="0.35">
      <c r="A17" t="s">
        <v>36</v>
      </c>
      <c r="B17" t="s">
        <v>0</v>
      </c>
      <c r="C17" s="5" t="s">
        <v>291</v>
      </c>
    </row>
    <row r="18" spans="1:3" x14ac:dyDescent="0.35">
      <c r="A18" t="s">
        <v>14</v>
      </c>
      <c r="B18" t="s">
        <v>0</v>
      </c>
      <c r="C18" s="5" t="s">
        <v>291</v>
      </c>
    </row>
    <row r="19" spans="1:3" x14ac:dyDescent="0.35">
      <c r="A19" t="s">
        <v>15</v>
      </c>
      <c r="B19" t="s">
        <v>0</v>
      </c>
      <c r="C19" s="5" t="s">
        <v>291</v>
      </c>
    </row>
    <row r="20" spans="1:3" x14ac:dyDescent="0.35">
      <c r="A20" t="s">
        <v>16</v>
      </c>
      <c r="B20" t="s">
        <v>0</v>
      </c>
      <c r="C20" s="5" t="s">
        <v>291</v>
      </c>
    </row>
    <row r="21" spans="1:3" x14ac:dyDescent="0.35">
      <c r="A21" t="s">
        <v>17</v>
      </c>
      <c r="B21" t="s">
        <v>0</v>
      </c>
      <c r="C21" s="5" t="s">
        <v>291</v>
      </c>
    </row>
    <row r="22" spans="1:3" x14ac:dyDescent="0.35">
      <c r="A22" t="s">
        <v>18</v>
      </c>
      <c r="B22" t="s">
        <v>0</v>
      </c>
      <c r="C22" s="5" t="s">
        <v>291</v>
      </c>
    </row>
    <row r="23" spans="1:3" x14ac:dyDescent="0.35">
      <c r="A23" t="s">
        <v>19</v>
      </c>
      <c r="B23" t="s">
        <v>0</v>
      </c>
      <c r="C23" s="5" t="s">
        <v>293</v>
      </c>
    </row>
    <row r="24" spans="1:3" x14ac:dyDescent="0.35">
      <c r="A24" t="s">
        <v>20</v>
      </c>
      <c r="B24" t="s">
        <v>0</v>
      </c>
      <c r="C24" s="5" t="s">
        <v>293</v>
      </c>
    </row>
    <row r="25" spans="1:3" x14ac:dyDescent="0.35">
      <c r="A25" t="s">
        <v>21</v>
      </c>
      <c r="B25" t="s">
        <v>0</v>
      </c>
      <c r="C25" s="5" t="s">
        <v>295</v>
      </c>
    </row>
    <row r="26" spans="1:3" x14ac:dyDescent="0.35">
      <c r="A26" t="s">
        <v>22</v>
      </c>
      <c r="B26" t="s">
        <v>0</v>
      </c>
      <c r="C26" s="5" t="s">
        <v>295</v>
      </c>
    </row>
    <row r="27" spans="1:3" x14ac:dyDescent="0.35">
      <c r="A27" t="s">
        <v>23</v>
      </c>
      <c r="B27" t="s">
        <v>0</v>
      </c>
      <c r="C27" s="5" t="s">
        <v>295</v>
      </c>
    </row>
    <row r="28" spans="1:3" x14ac:dyDescent="0.35">
      <c r="A28" t="s">
        <v>24</v>
      </c>
      <c r="B28" t="s">
        <v>0</v>
      </c>
      <c r="C28" s="5" t="s">
        <v>294</v>
      </c>
    </row>
    <row r="29" spans="1:3" x14ac:dyDescent="0.35">
      <c r="A29" t="s">
        <v>25</v>
      </c>
      <c r="B29" t="s">
        <v>0</v>
      </c>
      <c r="C29" s="5" t="s">
        <v>294</v>
      </c>
    </row>
    <row r="30" spans="1:3" x14ac:dyDescent="0.35">
      <c r="A30" t="s">
        <v>27</v>
      </c>
      <c r="B30" t="s">
        <v>0</v>
      </c>
      <c r="C30" s="5" t="s">
        <v>294</v>
      </c>
    </row>
    <row r="31" spans="1:3" x14ac:dyDescent="0.35">
      <c r="A31" t="s">
        <v>26</v>
      </c>
      <c r="B31" t="s">
        <v>0</v>
      </c>
      <c r="C31" s="5" t="s">
        <v>294</v>
      </c>
    </row>
    <row r="32" spans="1:3" x14ac:dyDescent="0.35">
      <c r="A32" t="s">
        <v>28</v>
      </c>
      <c r="B32" t="s">
        <v>0</v>
      </c>
      <c r="C32" s="5" t="s">
        <v>294</v>
      </c>
    </row>
    <row r="33" spans="1:3" x14ac:dyDescent="0.35">
      <c r="A33" t="s">
        <v>29</v>
      </c>
      <c r="B33" t="s">
        <v>0</v>
      </c>
      <c r="C33" s="5" t="s">
        <v>294</v>
      </c>
    </row>
    <row r="34" spans="1:3" x14ac:dyDescent="0.35">
      <c r="A34" t="s">
        <v>30</v>
      </c>
      <c r="B34" t="s">
        <v>0</v>
      </c>
      <c r="C34" s="5" t="s">
        <v>294</v>
      </c>
    </row>
    <row r="35" spans="1:3" x14ac:dyDescent="0.35">
      <c r="A35" t="s">
        <v>31</v>
      </c>
      <c r="B35" t="s">
        <v>0</v>
      </c>
      <c r="C35" s="5" t="s">
        <v>295</v>
      </c>
    </row>
    <row r="36" spans="1:3" x14ac:dyDescent="0.35">
      <c r="A36" t="s">
        <v>37</v>
      </c>
      <c r="B36" t="s">
        <v>0</v>
      </c>
      <c r="C36" s="5" t="s">
        <v>294</v>
      </c>
    </row>
    <row r="37" spans="1:3" x14ac:dyDescent="0.35">
      <c r="A37" t="s">
        <v>39</v>
      </c>
      <c r="B37" t="s">
        <v>297</v>
      </c>
      <c r="C37" s="22" t="s">
        <v>298</v>
      </c>
    </row>
    <row r="38" spans="1:3" x14ac:dyDescent="0.35">
      <c r="A38" t="s">
        <v>40</v>
      </c>
      <c r="B38" t="s">
        <v>297</v>
      </c>
      <c r="C38" s="22" t="s">
        <v>298</v>
      </c>
    </row>
    <row r="39" spans="1:3" x14ac:dyDescent="0.35">
      <c r="A39" t="s">
        <v>41</v>
      </c>
      <c r="B39" t="s">
        <v>297</v>
      </c>
      <c r="C39" s="22" t="s">
        <v>298</v>
      </c>
    </row>
    <row r="40" spans="1:3" x14ac:dyDescent="0.35">
      <c r="A40" t="s">
        <v>42</v>
      </c>
      <c r="B40" t="s">
        <v>297</v>
      </c>
      <c r="C40" s="22" t="s">
        <v>298</v>
      </c>
    </row>
    <row r="41" spans="1:3" x14ac:dyDescent="0.35">
      <c r="A41" t="s">
        <v>43</v>
      </c>
      <c r="B41" t="s">
        <v>297</v>
      </c>
      <c r="C41" s="22" t="s">
        <v>298</v>
      </c>
    </row>
    <row r="42" spans="1:3" x14ac:dyDescent="0.35">
      <c r="A42" t="s">
        <v>44</v>
      </c>
      <c r="B42" t="s">
        <v>297</v>
      </c>
      <c r="C42" s="22" t="s">
        <v>298</v>
      </c>
    </row>
    <row r="43" spans="1:3" x14ac:dyDescent="0.35">
      <c r="A43" t="s">
        <v>299</v>
      </c>
      <c r="B43" t="s">
        <v>301</v>
      </c>
      <c r="C43" s="22" t="s">
        <v>302</v>
      </c>
    </row>
    <row r="44" spans="1:3" x14ac:dyDescent="0.35">
      <c r="A44" t="s">
        <v>300</v>
      </c>
      <c r="B44" t="s">
        <v>301</v>
      </c>
      <c r="C44" s="22" t="s">
        <v>302</v>
      </c>
    </row>
    <row r="45" spans="1:3" x14ac:dyDescent="0.35">
      <c r="A45" t="s">
        <v>305</v>
      </c>
      <c r="B45" t="s">
        <v>303</v>
      </c>
      <c r="C45" s="22" t="s">
        <v>308</v>
      </c>
    </row>
    <row r="46" spans="1:3" x14ac:dyDescent="0.35">
      <c r="A46" t="s">
        <v>306</v>
      </c>
      <c r="B46" t="s">
        <v>303</v>
      </c>
      <c r="C46" s="22" t="s">
        <v>308</v>
      </c>
    </row>
    <row r="47" spans="1:3" x14ac:dyDescent="0.35">
      <c r="A47" t="s">
        <v>307</v>
      </c>
      <c r="B47" t="s">
        <v>303</v>
      </c>
      <c r="C47" s="22" t="s">
        <v>308</v>
      </c>
    </row>
    <row r="48" spans="1:3" x14ac:dyDescent="0.35">
      <c r="A48" t="s">
        <v>309</v>
      </c>
      <c r="B48" t="s">
        <v>303</v>
      </c>
      <c r="C48" s="22" t="s">
        <v>308</v>
      </c>
    </row>
    <row r="49" spans="1:3" x14ac:dyDescent="0.35">
      <c r="A49" t="s">
        <v>310</v>
      </c>
      <c r="B49" t="s">
        <v>303</v>
      </c>
      <c r="C49" s="22" t="s">
        <v>311</v>
      </c>
    </row>
    <row r="50" spans="1:3" x14ac:dyDescent="0.35">
      <c r="A50" t="s">
        <v>314</v>
      </c>
      <c r="B50" t="s">
        <v>303</v>
      </c>
      <c r="C50" s="22" t="s">
        <v>315</v>
      </c>
    </row>
    <row r="51" spans="1:3" x14ac:dyDescent="0.35">
      <c r="A51" t="s">
        <v>312</v>
      </c>
      <c r="B51" t="s">
        <v>316</v>
      </c>
      <c r="C51" s="22" t="s">
        <v>317</v>
      </c>
    </row>
    <row r="52" spans="1:3" x14ac:dyDescent="0.35">
      <c r="A52" t="s">
        <v>313</v>
      </c>
      <c r="B52" t="s">
        <v>316</v>
      </c>
      <c r="C52" s="22" t="s">
        <v>317</v>
      </c>
    </row>
    <row r="53" spans="1:3" x14ac:dyDescent="0.35">
      <c r="A53" t="s">
        <v>411</v>
      </c>
      <c r="B53" t="s">
        <v>316</v>
      </c>
      <c r="C53" s="22" t="s">
        <v>317</v>
      </c>
    </row>
    <row r="54" spans="1:3" x14ac:dyDescent="0.35">
      <c r="A54" t="s">
        <v>257</v>
      </c>
      <c r="B54" t="s">
        <v>256</v>
      </c>
      <c r="C54" s="22" t="s">
        <v>290</v>
      </c>
    </row>
    <row r="55" spans="1:3" x14ac:dyDescent="0.35">
      <c r="A55" t="s">
        <v>258</v>
      </c>
      <c r="B55" t="s">
        <v>256</v>
      </c>
      <c r="C55" s="22" t="s">
        <v>290</v>
      </c>
    </row>
    <row r="56" spans="1:3" x14ac:dyDescent="0.35">
      <c r="A56" t="s">
        <v>259</v>
      </c>
      <c r="B56" t="s">
        <v>256</v>
      </c>
      <c r="C56" s="22" t="s">
        <v>290</v>
      </c>
    </row>
    <row r="57" spans="1:3" x14ac:dyDescent="0.35">
      <c r="A57" t="s">
        <v>260</v>
      </c>
      <c r="B57" t="s">
        <v>256</v>
      </c>
      <c r="C57" s="22" t="s">
        <v>290</v>
      </c>
    </row>
    <row r="58" spans="1:3" x14ac:dyDescent="0.35">
      <c r="A58" t="s">
        <v>267</v>
      </c>
      <c r="B58" t="s">
        <v>256</v>
      </c>
      <c r="C58" s="22" t="s">
        <v>290</v>
      </c>
    </row>
    <row r="59" spans="1:3" x14ac:dyDescent="0.35">
      <c r="A59" t="s">
        <v>261</v>
      </c>
      <c r="B59" t="s">
        <v>256</v>
      </c>
      <c r="C59" s="22" t="s">
        <v>290</v>
      </c>
    </row>
    <row r="60" spans="1:3" x14ac:dyDescent="0.35">
      <c r="A60" t="s">
        <v>263</v>
      </c>
      <c r="B60" t="s">
        <v>256</v>
      </c>
      <c r="C60" s="22" t="s">
        <v>318</v>
      </c>
    </row>
    <row r="61" spans="1:3" x14ac:dyDescent="0.35">
      <c r="A61" t="s">
        <v>264</v>
      </c>
      <c r="B61" t="s">
        <v>256</v>
      </c>
      <c r="C61" s="22" t="s">
        <v>318</v>
      </c>
    </row>
    <row r="62" spans="1:3" x14ac:dyDescent="0.35">
      <c r="A62" t="s">
        <v>265</v>
      </c>
      <c r="B62" t="s">
        <v>256</v>
      </c>
      <c r="C62" s="22" t="s">
        <v>318</v>
      </c>
    </row>
    <row r="63" spans="1:3" x14ac:dyDescent="0.35">
      <c r="A63" t="s">
        <v>266</v>
      </c>
      <c r="B63" t="s">
        <v>256</v>
      </c>
      <c r="C63" s="22" t="s">
        <v>318</v>
      </c>
    </row>
    <row r="64" spans="1:3" x14ac:dyDescent="0.35">
      <c r="A64" t="s">
        <v>408</v>
      </c>
      <c r="B64" t="s">
        <v>256</v>
      </c>
      <c r="C64" s="22" t="s">
        <v>318</v>
      </c>
    </row>
    <row r="65" spans="1:3" x14ac:dyDescent="0.35">
      <c r="A65" t="s">
        <v>268</v>
      </c>
      <c r="B65" t="s">
        <v>256</v>
      </c>
      <c r="C65" s="22" t="s">
        <v>318</v>
      </c>
    </row>
    <row r="66" spans="1:3" x14ac:dyDescent="0.35">
      <c r="A66" t="s">
        <v>368</v>
      </c>
      <c r="B66" t="s">
        <v>256</v>
      </c>
      <c r="C66" s="22" t="s">
        <v>290</v>
      </c>
    </row>
    <row r="67" spans="1:3" x14ac:dyDescent="0.35">
      <c r="A67" t="s">
        <v>375</v>
      </c>
      <c r="B67" t="s">
        <v>256</v>
      </c>
      <c r="C67" s="5" t="s">
        <v>293</v>
      </c>
    </row>
    <row r="68" spans="1:3" x14ac:dyDescent="0.35">
      <c r="A68" t="s">
        <v>374</v>
      </c>
      <c r="B68" t="s">
        <v>256</v>
      </c>
      <c r="C68" s="5" t="s">
        <v>293</v>
      </c>
    </row>
    <row r="69" spans="1:3" x14ac:dyDescent="0.35">
      <c r="A69" t="s">
        <v>373</v>
      </c>
      <c r="B69" t="s">
        <v>256</v>
      </c>
      <c r="C69" s="5" t="s">
        <v>293</v>
      </c>
    </row>
    <row r="70" spans="1:3" x14ac:dyDescent="0.35">
      <c r="A70" t="s">
        <v>372</v>
      </c>
      <c r="B70" t="s">
        <v>256</v>
      </c>
      <c r="C70" s="5" t="s">
        <v>292</v>
      </c>
    </row>
    <row r="71" spans="1:3" x14ac:dyDescent="0.35">
      <c r="A71" t="s">
        <v>371</v>
      </c>
      <c r="B71" t="s">
        <v>256</v>
      </c>
      <c r="C71" s="5" t="s">
        <v>292</v>
      </c>
    </row>
    <row r="72" spans="1:3" x14ac:dyDescent="0.35">
      <c r="A72" t="s">
        <v>370</v>
      </c>
      <c r="B72" t="s">
        <v>256</v>
      </c>
      <c r="C72" s="5" t="s">
        <v>292</v>
      </c>
    </row>
    <row r="73" spans="1:3" x14ac:dyDescent="0.35">
      <c r="A73" t="s">
        <v>369</v>
      </c>
      <c r="B73" t="s">
        <v>256</v>
      </c>
      <c r="C73" s="5" t="s">
        <v>291</v>
      </c>
    </row>
    <row r="74" spans="1:3" x14ac:dyDescent="0.35">
      <c r="A74" t="s">
        <v>376</v>
      </c>
      <c r="B74" t="s">
        <v>256</v>
      </c>
      <c r="C74" s="5" t="s">
        <v>291</v>
      </c>
    </row>
    <row r="75" spans="1:3" x14ac:dyDescent="0.35">
      <c r="A75" t="s">
        <v>377</v>
      </c>
      <c r="B75" t="s">
        <v>256</v>
      </c>
      <c r="C75" s="5" t="s">
        <v>291</v>
      </c>
    </row>
    <row r="76" spans="1:3" x14ac:dyDescent="0.35">
      <c r="A76" t="s">
        <v>378</v>
      </c>
      <c r="B76" t="s">
        <v>256</v>
      </c>
      <c r="C76" s="5" t="s">
        <v>291</v>
      </c>
    </row>
    <row r="77" spans="1:3" x14ac:dyDescent="0.35">
      <c r="A77" t="s">
        <v>379</v>
      </c>
      <c r="B77" t="s">
        <v>256</v>
      </c>
      <c r="C77" s="5" t="s">
        <v>291</v>
      </c>
    </row>
    <row r="78" spans="1:3" x14ac:dyDescent="0.35">
      <c r="A78" t="s">
        <v>380</v>
      </c>
      <c r="B78" t="s">
        <v>256</v>
      </c>
      <c r="C78" s="5" t="s">
        <v>291</v>
      </c>
    </row>
    <row r="79" spans="1:3" x14ac:dyDescent="0.35">
      <c r="A79" t="s">
        <v>381</v>
      </c>
      <c r="B79" t="s">
        <v>256</v>
      </c>
      <c r="C79" s="5" t="s">
        <v>291</v>
      </c>
    </row>
    <row r="80" spans="1:3" x14ac:dyDescent="0.35">
      <c r="A80" t="s">
        <v>382</v>
      </c>
      <c r="B80" t="s">
        <v>256</v>
      </c>
      <c r="C80" s="5" t="s">
        <v>291</v>
      </c>
    </row>
    <row r="81" spans="1:3" x14ac:dyDescent="0.35">
      <c r="A81" t="s">
        <v>383</v>
      </c>
      <c r="B81" t="s">
        <v>256</v>
      </c>
      <c r="C81" s="5" t="s">
        <v>293</v>
      </c>
    </row>
    <row r="82" spans="1:3" x14ac:dyDescent="0.35">
      <c r="A82" t="s">
        <v>384</v>
      </c>
      <c r="B82" t="s">
        <v>256</v>
      </c>
      <c r="C82" s="5" t="s">
        <v>293</v>
      </c>
    </row>
    <row r="83" spans="1:3" x14ac:dyDescent="0.35">
      <c r="A83" t="s">
        <v>385</v>
      </c>
      <c r="B83" t="s">
        <v>256</v>
      </c>
      <c r="C83" s="5" t="s">
        <v>295</v>
      </c>
    </row>
    <row r="84" spans="1:3" x14ac:dyDescent="0.35">
      <c r="A84" t="s">
        <v>386</v>
      </c>
      <c r="B84" t="s">
        <v>256</v>
      </c>
      <c r="C84" s="5" t="s">
        <v>295</v>
      </c>
    </row>
    <row r="85" spans="1:3" x14ac:dyDescent="0.35">
      <c r="A85" t="s">
        <v>387</v>
      </c>
      <c r="B85" t="s">
        <v>256</v>
      </c>
      <c r="C85" s="5" t="s">
        <v>295</v>
      </c>
    </row>
    <row r="86" spans="1:3" x14ac:dyDescent="0.35">
      <c r="A86" t="s">
        <v>388</v>
      </c>
      <c r="B86" t="s">
        <v>256</v>
      </c>
      <c r="C86" s="5" t="s">
        <v>294</v>
      </c>
    </row>
    <row r="87" spans="1:3" x14ac:dyDescent="0.35">
      <c r="A87" t="s">
        <v>389</v>
      </c>
      <c r="B87" t="s">
        <v>256</v>
      </c>
      <c r="C87" s="5" t="s">
        <v>294</v>
      </c>
    </row>
    <row r="88" spans="1:3" x14ac:dyDescent="0.35">
      <c r="A88" t="s">
        <v>390</v>
      </c>
      <c r="B88" t="s">
        <v>256</v>
      </c>
      <c r="C88" s="5" t="s">
        <v>294</v>
      </c>
    </row>
    <row r="89" spans="1:3" x14ac:dyDescent="0.35">
      <c r="A89" t="s">
        <v>396</v>
      </c>
      <c r="B89" t="s">
        <v>256</v>
      </c>
      <c r="C89" s="5" t="s">
        <v>294</v>
      </c>
    </row>
    <row r="90" spans="1:3" x14ac:dyDescent="0.35">
      <c r="A90" t="s">
        <v>391</v>
      </c>
      <c r="B90" t="s">
        <v>256</v>
      </c>
      <c r="C90" s="5" t="s">
        <v>294</v>
      </c>
    </row>
    <row r="91" spans="1:3" x14ac:dyDescent="0.35">
      <c r="A91" t="s">
        <v>392</v>
      </c>
      <c r="B91" t="s">
        <v>256</v>
      </c>
      <c r="C91" s="5" t="s">
        <v>294</v>
      </c>
    </row>
    <row r="92" spans="1:3" x14ac:dyDescent="0.35">
      <c r="A92" t="s">
        <v>393</v>
      </c>
      <c r="B92" t="s">
        <v>256</v>
      </c>
      <c r="C92" s="5" t="s">
        <v>294</v>
      </c>
    </row>
    <row r="93" spans="1:3" x14ac:dyDescent="0.35">
      <c r="A93" t="s">
        <v>394</v>
      </c>
      <c r="B93" t="s">
        <v>256</v>
      </c>
      <c r="C93" s="5" t="s">
        <v>295</v>
      </c>
    </row>
    <row r="94" spans="1:3" x14ac:dyDescent="0.35">
      <c r="A94" t="s">
        <v>395</v>
      </c>
      <c r="B94" t="s">
        <v>256</v>
      </c>
      <c r="C94" s="5" t="s">
        <v>294</v>
      </c>
    </row>
    <row r="95" spans="1:3" x14ac:dyDescent="0.35">
      <c r="A95" t="s">
        <v>271</v>
      </c>
      <c r="B95" t="s">
        <v>256</v>
      </c>
      <c r="C95" s="22" t="s">
        <v>298</v>
      </c>
    </row>
    <row r="96" spans="1:3" x14ac:dyDescent="0.35">
      <c r="A96" t="s">
        <v>282</v>
      </c>
      <c r="B96" t="s">
        <v>256</v>
      </c>
      <c r="C96" s="22" t="s">
        <v>304</v>
      </c>
    </row>
    <row r="97" spans="1:3" x14ac:dyDescent="0.35">
      <c r="A97" t="s">
        <v>272</v>
      </c>
      <c r="B97" t="s">
        <v>256</v>
      </c>
      <c r="C97" s="22" t="s">
        <v>298</v>
      </c>
    </row>
    <row r="98" spans="1:3" x14ac:dyDescent="0.35">
      <c r="A98" t="s">
        <v>273</v>
      </c>
      <c r="B98" t="s">
        <v>256</v>
      </c>
      <c r="C98" s="22" t="s">
        <v>298</v>
      </c>
    </row>
    <row r="99" spans="1:3" x14ac:dyDescent="0.35">
      <c r="A99" t="s">
        <v>283</v>
      </c>
      <c r="B99" t="s">
        <v>256</v>
      </c>
      <c r="C99" s="22" t="s">
        <v>304</v>
      </c>
    </row>
    <row r="100" spans="1:3" x14ac:dyDescent="0.35">
      <c r="A100" t="s">
        <v>274</v>
      </c>
      <c r="B100" t="s">
        <v>256</v>
      </c>
      <c r="C100" s="22" t="s">
        <v>298</v>
      </c>
    </row>
    <row r="101" spans="1:3" x14ac:dyDescent="0.35">
      <c r="A101" t="s">
        <v>275</v>
      </c>
      <c r="B101" t="s">
        <v>256</v>
      </c>
      <c r="C101" s="22" t="s">
        <v>298</v>
      </c>
    </row>
    <row r="102" spans="1:3" x14ac:dyDescent="0.35">
      <c r="A102" t="s">
        <v>284</v>
      </c>
      <c r="B102" t="s">
        <v>256</v>
      </c>
      <c r="C102" s="22" t="s">
        <v>304</v>
      </c>
    </row>
    <row r="103" spans="1:3" x14ac:dyDescent="0.35">
      <c r="A103" t="s">
        <v>276</v>
      </c>
      <c r="B103" t="s">
        <v>256</v>
      </c>
      <c r="C103" s="22" t="s">
        <v>298</v>
      </c>
    </row>
    <row r="104" spans="1:3" x14ac:dyDescent="0.35">
      <c r="A104" t="s">
        <v>277</v>
      </c>
      <c r="B104" t="s">
        <v>256</v>
      </c>
      <c r="C104" s="22" t="s">
        <v>298</v>
      </c>
    </row>
    <row r="105" spans="1:3" x14ac:dyDescent="0.35">
      <c r="A105" t="s">
        <v>285</v>
      </c>
      <c r="B105" t="s">
        <v>256</v>
      </c>
      <c r="C105" s="22" t="s">
        <v>304</v>
      </c>
    </row>
    <row r="106" spans="1:3" x14ac:dyDescent="0.35">
      <c r="A106" t="s">
        <v>278</v>
      </c>
      <c r="B106" t="s">
        <v>256</v>
      </c>
      <c r="C106" s="22" t="s">
        <v>298</v>
      </c>
    </row>
    <row r="107" spans="1:3" x14ac:dyDescent="0.35">
      <c r="A107" t="s">
        <v>286</v>
      </c>
      <c r="B107" t="s">
        <v>256</v>
      </c>
      <c r="C107" s="22" t="s">
        <v>304</v>
      </c>
    </row>
    <row r="108" spans="1:3" x14ac:dyDescent="0.35">
      <c r="A108" t="s">
        <v>279</v>
      </c>
      <c r="B108" t="s">
        <v>256</v>
      </c>
      <c r="C108" s="22" t="s">
        <v>298</v>
      </c>
    </row>
    <row r="109" spans="1:3" x14ac:dyDescent="0.35">
      <c r="A109" t="s">
        <v>287</v>
      </c>
      <c r="B109" t="s">
        <v>256</v>
      </c>
      <c r="C109" s="22" t="s">
        <v>298</v>
      </c>
    </row>
    <row r="110" spans="1:3" x14ac:dyDescent="0.35">
      <c r="A110" t="s">
        <v>288</v>
      </c>
      <c r="B110" t="s">
        <v>256</v>
      </c>
      <c r="C110" s="22" t="s">
        <v>304</v>
      </c>
    </row>
    <row r="111" spans="1:3" x14ac:dyDescent="0.35">
      <c r="A111" t="s">
        <v>409</v>
      </c>
      <c r="B111" t="s">
        <v>256</v>
      </c>
      <c r="C111" s="22" t="s">
        <v>410</v>
      </c>
    </row>
    <row r="112" spans="1:3" x14ac:dyDescent="0.35">
      <c r="A112" t="s">
        <v>321</v>
      </c>
      <c r="B112" t="s">
        <v>324</v>
      </c>
      <c r="C112" s="22" t="s">
        <v>323</v>
      </c>
    </row>
    <row r="113" spans="1:3" x14ac:dyDescent="0.35">
      <c r="A113" t="s">
        <v>322</v>
      </c>
      <c r="B113" t="s">
        <v>324</v>
      </c>
      <c r="C113" s="22" t="s">
        <v>323</v>
      </c>
    </row>
    <row r="114" spans="1:3" x14ac:dyDescent="0.35">
      <c r="A114" t="s">
        <v>361</v>
      </c>
      <c r="B114" t="s">
        <v>324</v>
      </c>
      <c r="C114" s="22" t="s">
        <v>323</v>
      </c>
    </row>
    <row r="115" spans="1:3" x14ac:dyDescent="0.35">
      <c r="A115" t="s">
        <v>362</v>
      </c>
      <c r="B115" t="s">
        <v>324</v>
      </c>
      <c r="C115" s="22" t="s">
        <v>323</v>
      </c>
    </row>
    <row r="116" spans="1:3" x14ac:dyDescent="0.35">
      <c r="A116" t="s">
        <v>363</v>
      </c>
      <c r="B116" t="s">
        <v>324</v>
      </c>
      <c r="C116" s="22" t="s">
        <v>323</v>
      </c>
    </row>
    <row r="117" spans="1:3" x14ac:dyDescent="0.35">
      <c r="A117" t="s">
        <v>364</v>
      </c>
      <c r="B117" t="s">
        <v>324</v>
      </c>
      <c r="C117" s="22" t="s">
        <v>323</v>
      </c>
    </row>
    <row r="118" spans="1:3" x14ac:dyDescent="0.35">
      <c r="A118" t="s">
        <v>365</v>
      </c>
      <c r="B118" t="s">
        <v>324</v>
      </c>
      <c r="C118" s="22" t="s">
        <v>323</v>
      </c>
    </row>
    <row r="119" spans="1:3" x14ac:dyDescent="0.35">
      <c r="A119" t="s">
        <v>366</v>
      </c>
      <c r="B119" t="s">
        <v>324</v>
      </c>
      <c r="C119" s="22" t="s">
        <v>323</v>
      </c>
    </row>
    <row r="120" spans="1:3" x14ac:dyDescent="0.35">
      <c r="C120" s="22"/>
    </row>
    <row r="121" spans="1:3" x14ac:dyDescent="0.35">
      <c r="C121" s="22"/>
    </row>
    <row r="122" spans="1:3" x14ac:dyDescent="0.35">
      <c r="C122" s="22"/>
    </row>
    <row r="123" spans="1:3" x14ac:dyDescent="0.35">
      <c r="C123" s="22"/>
    </row>
    <row r="124" spans="1:3" x14ac:dyDescent="0.35">
      <c r="C124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770-986F-473C-8664-8C9A88803BEB}">
  <dimension ref="A1:AI44"/>
  <sheetViews>
    <sheetView topLeftCell="D1" workbookViewId="0">
      <selection activeCell="AD3" sqref="AD3"/>
    </sheetView>
  </sheetViews>
  <sheetFormatPr baseColWidth="10" defaultRowHeight="14.5" x14ac:dyDescent="0.35"/>
  <sheetData>
    <row r="1" spans="1:35" x14ac:dyDescent="0.3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71</v>
      </c>
    </row>
    <row r="2" spans="1:35" x14ac:dyDescent="0.35">
      <c r="A2" t="s">
        <v>136</v>
      </c>
      <c r="B2">
        <v>877</v>
      </c>
      <c r="C2">
        <v>169</v>
      </c>
      <c r="D2">
        <v>116</v>
      </c>
      <c r="E2">
        <v>1437</v>
      </c>
      <c r="F2">
        <v>534</v>
      </c>
      <c r="G2">
        <v>131</v>
      </c>
      <c r="H2">
        <v>122</v>
      </c>
      <c r="I2">
        <v>604</v>
      </c>
      <c r="J2">
        <v>1561</v>
      </c>
      <c r="K2">
        <v>213</v>
      </c>
      <c r="L2">
        <v>742</v>
      </c>
      <c r="M2">
        <v>315</v>
      </c>
      <c r="N2">
        <v>846</v>
      </c>
      <c r="O2">
        <v>316</v>
      </c>
      <c r="P2">
        <v>859</v>
      </c>
      <c r="Q2">
        <v>479</v>
      </c>
      <c r="R2">
        <v>571</v>
      </c>
      <c r="S2">
        <v>28</v>
      </c>
      <c r="T2">
        <v>50</v>
      </c>
      <c r="U2">
        <v>153</v>
      </c>
      <c r="V2">
        <v>0</v>
      </c>
      <c r="W2">
        <v>196</v>
      </c>
      <c r="X2">
        <v>75</v>
      </c>
      <c r="Y2">
        <v>338</v>
      </c>
      <c r="Z2">
        <v>189</v>
      </c>
      <c r="AA2">
        <v>401</v>
      </c>
      <c r="AB2">
        <v>149</v>
      </c>
      <c r="AC2">
        <v>71</v>
      </c>
      <c r="AD2">
        <v>29</v>
      </c>
      <c r="AE2">
        <v>0</v>
      </c>
      <c r="AF2">
        <v>0</v>
      </c>
      <c r="AG2">
        <v>12</v>
      </c>
      <c r="AH2">
        <v>0</v>
      </c>
      <c r="AI2">
        <f>SUM(B2:AH2)</f>
        <v>11583</v>
      </c>
    </row>
    <row r="11" spans="1:35" ht="15" thickBot="1" x14ac:dyDescent="0.4"/>
    <row r="12" spans="1:35" ht="15" thickBot="1" x14ac:dyDescent="0.4">
      <c r="R12" s="8"/>
    </row>
    <row r="13" spans="1:35" ht="15" thickBot="1" x14ac:dyDescent="0.4">
      <c r="R13" s="8"/>
    </row>
    <row r="14" spans="1:35" ht="15" thickBot="1" x14ac:dyDescent="0.4">
      <c r="R14" s="8"/>
    </row>
    <row r="15" spans="1:35" ht="15" thickBot="1" x14ac:dyDescent="0.4">
      <c r="R15" s="8"/>
    </row>
    <row r="16" spans="1:35" ht="15" thickBot="1" x14ac:dyDescent="0.4">
      <c r="R16" s="8"/>
    </row>
    <row r="17" spans="18:18" ht="15" thickBot="1" x14ac:dyDescent="0.4">
      <c r="R17" s="9"/>
    </row>
    <row r="18" spans="18:18" ht="15" thickBot="1" x14ac:dyDescent="0.4">
      <c r="R18" s="8"/>
    </row>
    <row r="19" spans="18:18" ht="15" thickBot="1" x14ac:dyDescent="0.4">
      <c r="R19" s="8"/>
    </row>
    <row r="20" spans="18:18" ht="15" thickBot="1" x14ac:dyDescent="0.4">
      <c r="R20" s="8"/>
    </row>
    <row r="21" spans="18:18" ht="15" thickBot="1" x14ac:dyDescent="0.4">
      <c r="R21" s="8"/>
    </row>
    <row r="22" spans="18:18" ht="15" thickBot="1" x14ac:dyDescent="0.4">
      <c r="R22" s="8"/>
    </row>
    <row r="23" spans="18:18" ht="15" thickBot="1" x14ac:dyDescent="0.4">
      <c r="R23" s="8"/>
    </row>
    <row r="24" spans="18:18" ht="15" thickBot="1" x14ac:dyDescent="0.4">
      <c r="R24" s="8"/>
    </row>
    <row r="25" spans="18:18" ht="15" thickBot="1" x14ac:dyDescent="0.4">
      <c r="R25" s="9"/>
    </row>
    <row r="26" spans="18:18" ht="15" thickBot="1" x14ac:dyDescent="0.4">
      <c r="R26" s="8"/>
    </row>
    <row r="27" spans="18:18" ht="15" thickBot="1" x14ac:dyDescent="0.4">
      <c r="R27" s="8"/>
    </row>
    <row r="28" spans="18:18" ht="15" thickBot="1" x14ac:dyDescent="0.4">
      <c r="R28" s="8"/>
    </row>
    <row r="29" spans="18:18" ht="15" thickBot="1" x14ac:dyDescent="0.4">
      <c r="R29" s="8"/>
    </row>
    <row r="30" spans="18:18" ht="15" thickBot="1" x14ac:dyDescent="0.4">
      <c r="R30" s="8"/>
    </row>
    <row r="31" spans="18:18" ht="15" thickBot="1" x14ac:dyDescent="0.4">
      <c r="R31" s="9"/>
    </row>
    <row r="32" spans="18:18" ht="15" thickBot="1" x14ac:dyDescent="0.4">
      <c r="R32" s="8"/>
    </row>
    <row r="33" spans="18:18" ht="15" thickBot="1" x14ac:dyDescent="0.4">
      <c r="R33" s="8"/>
    </row>
    <row r="34" spans="18:18" ht="15" thickBot="1" x14ac:dyDescent="0.4">
      <c r="R34" s="8"/>
    </row>
    <row r="35" spans="18:18" ht="15" thickBot="1" x14ac:dyDescent="0.4">
      <c r="R35" s="8"/>
    </row>
    <row r="36" spans="18:18" ht="15" thickBot="1" x14ac:dyDescent="0.4">
      <c r="R36" s="8"/>
    </row>
    <row r="37" spans="18:18" ht="15" thickBot="1" x14ac:dyDescent="0.4">
      <c r="R37" s="8"/>
    </row>
    <row r="38" spans="18:18" ht="15" thickBot="1" x14ac:dyDescent="0.4">
      <c r="R38" s="8"/>
    </row>
    <row r="39" spans="18:18" ht="15" thickBot="1" x14ac:dyDescent="0.4">
      <c r="R39" s="8"/>
    </row>
    <row r="40" spans="18:18" ht="15" thickBot="1" x14ac:dyDescent="0.4">
      <c r="R40" s="9"/>
    </row>
    <row r="41" spans="18:18" ht="15" thickBot="1" x14ac:dyDescent="0.4">
      <c r="R41" s="8"/>
    </row>
    <row r="42" spans="18:18" ht="15" thickBot="1" x14ac:dyDescent="0.4">
      <c r="R42" s="8"/>
    </row>
    <row r="43" spans="18:18" ht="15" thickBot="1" x14ac:dyDescent="0.4">
      <c r="R43" s="8"/>
    </row>
    <row r="44" spans="18:18" ht="15" thickBot="1" x14ac:dyDescent="0.4">
      <c r="R44" s="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FFD4-4EA9-47C1-BA4E-47263EF1D3B0}">
  <dimension ref="A1:D24"/>
  <sheetViews>
    <sheetView workbookViewId="0">
      <selection activeCell="G11" sqref="G11"/>
    </sheetView>
  </sheetViews>
  <sheetFormatPr baseColWidth="10" defaultRowHeight="14.5" x14ac:dyDescent="0.35"/>
  <cols>
    <col min="1" max="1" width="25.1796875" customWidth="1"/>
    <col min="2" max="2" width="29.1796875" bestFit="1" customWidth="1"/>
    <col min="3" max="3" width="18.81640625" customWidth="1"/>
  </cols>
  <sheetData>
    <row r="1" spans="1:4" x14ac:dyDescent="0.35">
      <c r="A1" t="s">
        <v>137</v>
      </c>
      <c r="B1" t="s">
        <v>153</v>
      </c>
      <c r="C1" t="s">
        <v>87</v>
      </c>
      <c r="D1" t="s">
        <v>152</v>
      </c>
    </row>
    <row r="2" spans="1:4" x14ac:dyDescent="0.35">
      <c r="A2" t="s">
        <v>156</v>
      </c>
      <c r="B2">
        <v>6.7174054999999996E-4</v>
      </c>
      <c r="C2" t="s">
        <v>145</v>
      </c>
    </row>
    <row r="3" spans="1:4" x14ac:dyDescent="0.35">
      <c r="A3" t="s">
        <v>157</v>
      </c>
      <c r="B3">
        <v>5.0052599999999992E-3</v>
      </c>
      <c r="C3" t="s">
        <v>145</v>
      </c>
    </row>
    <row r="4" spans="1:4" x14ac:dyDescent="0.35">
      <c r="A4" t="s">
        <v>158</v>
      </c>
      <c r="B4">
        <v>5.0052599999999992E-3</v>
      </c>
      <c r="C4" t="s">
        <v>145</v>
      </c>
      <c r="D4" t="s">
        <v>162</v>
      </c>
    </row>
    <row r="5" spans="1:4" x14ac:dyDescent="0.35">
      <c r="A5" t="s">
        <v>159</v>
      </c>
      <c r="B5">
        <v>4.3945200000000007E-3</v>
      </c>
      <c r="C5" t="s">
        <v>145</v>
      </c>
    </row>
    <row r="6" spans="1:4" x14ac:dyDescent="0.35">
      <c r="A6" t="s">
        <v>160</v>
      </c>
      <c r="B6">
        <v>1.1705850000000001E-4</v>
      </c>
      <c r="C6" t="s">
        <v>145</v>
      </c>
    </row>
    <row r="7" spans="1:4" x14ac:dyDescent="0.35">
      <c r="A7" t="s">
        <v>173</v>
      </c>
      <c r="B7">
        <v>6.7174054999999996E-4</v>
      </c>
      <c r="C7" t="s">
        <v>145</v>
      </c>
      <c r="D7" t="s">
        <v>161</v>
      </c>
    </row>
    <row r="8" spans="1:4" x14ac:dyDescent="0.35">
      <c r="A8" t="s">
        <v>165</v>
      </c>
      <c r="B8">
        <v>2.0631828E-4</v>
      </c>
      <c r="C8" t="s">
        <v>146</v>
      </c>
    </row>
    <row r="9" spans="1:4" x14ac:dyDescent="0.35">
      <c r="A9" t="s">
        <v>164</v>
      </c>
      <c r="B9">
        <v>5.4262139775921735E-4</v>
      </c>
      <c r="C9" t="s">
        <v>146</v>
      </c>
    </row>
    <row r="10" spans="1:4" x14ac:dyDescent="0.35">
      <c r="A10" t="s">
        <v>163</v>
      </c>
      <c r="B10">
        <v>2.3440000000000003E-4</v>
      </c>
      <c r="C10" t="s">
        <v>146</v>
      </c>
    </row>
    <row r="11" spans="1:4" x14ac:dyDescent="0.35">
      <c r="A11" t="s">
        <v>166</v>
      </c>
      <c r="B11">
        <v>2.9231999999999999E-4</v>
      </c>
      <c r="C11" t="s">
        <v>146</v>
      </c>
    </row>
    <row r="12" spans="1:4" x14ac:dyDescent="0.35">
      <c r="A12" t="s">
        <v>167</v>
      </c>
      <c r="B12">
        <v>1.5964523839999997E-3</v>
      </c>
      <c r="C12" t="s">
        <v>146</v>
      </c>
    </row>
    <row r="13" spans="1:4" x14ac:dyDescent="0.35">
      <c r="A13" t="s">
        <v>168</v>
      </c>
      <c r="B13">
        <v>1.8285932799999999E-3</v>
      </c>
      <c r="C13" t="s">
        <v>146</v>
      </c>
    </row>
    <row r="14" spans="1:4" x14ac:dyDescent="0.35">
      <c r="A14" t="s">
        <v>169</v>
      </c>
      <c r="B14">
        <v>3.6662312908139748E-4</v>
      </c>
      <c r="C14" t="s">
        <v>146</v>
      </c>
      <c r="D14" t="s">
        <v>148</v>
      </c>
    </row>
    <row r="15" spans="1:4" x14ac:dyDescent="0.35">
      <c r="A15" t="s">
        <v>170</v>
      </c>
      <c r="B15">
        <v>3.6662312908139748E-4</v>
      </c>
      <c r="C15" t="s">
        <v>146</v>
      </c>
    </row>
    <row r="16" spans="1:4" x14ac:dyDescent="0.35">
      <c r="A16" t="s">
        <v>174</v>
      </c>
      <c r="B16">
        <v>1.1635199999999999E-3</v>
      </c>
      <c r="C16" t="s">
        <v>146</v>
      </c>
      <c r="D16" t="s">
        <v>148</v>
      </c>
    </row>
    <row r="17" spans="1:4" x14ac:dyDescent="0.35">
      <c r="A17" t="s">
        <v>175</v>
      </c>
      <c r="B17">
        <v>1.1635199999999999E-3</v>
      </c>
      <c r="C17" t="s">
        <v>146</v>
      </c>
    </row>
    <row r="18" spans="1:4" x14ac:dyDescent="0.35">
      <c r="A18" t="s">
        <v>171</v>
      </c>
      <c r="B18">
        <v>5.7248880000000007E-4</v>
      </c>
      <c r="C18" t="s">
        <v>146</v>
      </c>
      <c r="D18" t="s">
        <v>148</v>
      </c>
    </row>
    <row r="19" spans="1:4" x14ac:dyDescent="0.35">
      <c r="A19" t="s">
        <v>172</v>
      </c>
      <c r="B19">
        <v>5.7248880000000007E-4</v>
      </c>
      <c r="C19" t="s">
        <v>146</v>
      </c>
    </row>
    <row r="20" spans="1:4" x14ac:dyDescent="0.35">
      <c r="A20" t="s">
        <v>5</v>
      </c>
      <c r="B20">
        <v>1.9282590170888892E-3</v>
      </c>
      <c r="C20" t="s">
        <v>143</v>
      </c>
    </row>
    <row r="21" spans="1:4" x14ac:dyDescent="0.35">
      <c r="A21" t="s">
        <v>21</v>
      </c>
      <c r="B21">
        <v>7.789160266200002E-4</v>
      </c>
      <c r="C21" t="s">
        <v>144</v>
      </c>
    </row>
    <row r="22" spans="1:4" x14ac:dyDescent="0.35">
      <c r="A22" t="s">
        <v>139</v>
      </c>
      <c r="B22">
        <v>5.5731720329999998E-4</v>
      </c>
      <c r="C22" t="s">
        <v>139</v>
      </c>
    </row>
    <row r="23" spans="1:4" x14ac:dyDescent="0.35">
      <c r="A23" t="s">
        <v>31</v>
      </c>
      <c r="B23">
        <v>2.5331492083333334E-3</v>
      </c>
      <c r="C23" t="s">
        <v>143</v>
      </c>
    </row>
    <row r="24" spans="1:4" x14ac:dyDescent="0.35">
      <c r="A24" t="s">
        <v>149</v>
      </c>
      <c r="B24">
        <v>2.5165149883414934E-3</v>
      </c>
      <c r="C24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4DCB-FE4A-48BA-AD0E-D81C83744525}">
  <dimension ref="A1:B10"/>
  <sheetViews>
    <sheetView workbookViewId="0">
      <selection activeCell="B16" sqref="B16"/>
    </sheetView>
  </sheetViews>
  <sheetFormatPr baseColWidth="10" defaultRowHeight="14.5" x14ac:dyDescent="0.35"/>
  <cols>
    <col min="1" max="1" width="16.453125" customWidth="1"/>
  </cols>
  <sheetData>
    <row r="1" spans="1:2" x14ac:dyDescent="0.35">
      <c r="A1" t="s">
        <v>87</v>
      </c>
      <c r="B1" t="s">
        <v>147</v>
      </c>
    </row>
    <row r="2" spans="1:2" x14ac:dyDescent="0.35">
      <c r="A2" t="s">
        <v>138</v>
      </c>
      <c r="B2">
        <v>0</v>
      </c>
    </row>
    <row r="3" spans="1:2" x14ac:dyDescent="0.35">
      <c r="A3" t="s">
        <v>143</v>
      </c>
      <c r="B3">
        <v>0.06</v>
      </c>
    </row>
    <row r="4" spans="1:2" x14ac:dyDescent="0.35">
      <c r="A4" t="s">
        <v>139</v>
      </c>
      <c r="B4">
        <v>0.02</v>
      </c>
    </row>
    <row r="5" spans="1:2" x14ac:dyDescent="0.35">
      <c r="A5" t="s">
        <v>144</v>
      </c>
      <c r="B5">
        <v>0.09</v>
      </c>
    </row>
    <row r="6" spans="1:2" x14ac:dyDescent="0.35">
      <c r="A6" t="s">
        <v>145</v>
      </c>
      <c r="B6">
        <v>0.04</v>
      </c>
    </row>
    <row r="7" spans="1:2" x14ac:dyDescent="0.35">
      <c r="A7" t="s">
        <v>140</v>
      </c>
      <c r="B7">
        <v>0</v>
      </c>
    </row>
    <row r="8" spans="1:2" x14ac:dyDescent="0.35">
      <c r="A8" t="s">
        <v>141</v>
      </c>
      <c r="B8">
        <v>0</v>
      </c>
    </row>
    <row r="9" spans="1:2" x14ac:dyDescent="0.35">
      <c r="A9" t="s">
        <v>142</v>
      </c>
      <c r="B9">
        <v>0</v>
      </c>
    </row>
    <row r="10" spans="1:2" x14ac:dyDescent="0.35">
      <c r="A10" t="s">
        <v>146</v>
      </c>
      <c r="B10">
        <v>0.79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CEF-E7C2-4526-9D13-3C67B63444AD}">
  <dimension ref="A1:AI3"/>
  <sheetViews>
    <sheetView workbookViewId="0">
      <selection activeCell="F15" sqref="F15"/>
    </sheetView>
  </sheetViews>
  <sheetFormatPr baseColWidth="10" defaultRowHeight="14.5" x14ac:dyDescent="0.35"/>
  <sheetData>
    <row r="1" spans="1:35" x14ac:dyDescent="0.3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71</v>
      </c>
    </row>
    <row r="2" spans="1:35" x14ac:dyDescent="0.35">
      <c r="A2" t="s">
        <v>134</v>
      </c>
      <c r="B2">
        <v>92.113959999999992</v>
      </c>
      <c r="C2">
        <v>9.3678999999999988</v>
      </c>
      <c r="D2">
        <v>7.9292200000000008</v>
      </c>
      <c r="E2">
        <v>32.702010000000001</v>
      </c>
      <c r="F2">
        <v>28.21088000000001</v>
      </c>
      <c r="G2">
        <v>97.652479999999954</v>
      </c>
      <c r="H2">
        <v>15.820459999999995</v>
      </c>
      <c r="I2">
        <v>66.401299999999992</v>
      </c>
      <c r="J2">
        <v>35.252930000000006</v>
      </c>
      <c r="K2">
        <v>14.638589999999997</v>
      </c>
      <c r="L2">
        <v>44.824680000000001</v>
      </c>
      <c r="M2">
        <v>31.32692999999999</v>
      </c>
      <c r="N2">
        <v>160.72521</v>
      </c>
      <c r="O2">
        <v>43.248719999999992</v>
      </c>
      <c r="P2">
        <v>206.58865999999998</v>
      </c>
      <c r="Q2">
        <v>32.781079999999989</v>
      </c>
      <c r="R2">
        <v>58.299580000000006</v>
      </c>
      <c r="S2">
        <v>8.6474600000000006</v>
      </c>
      <c r="T2">
        <v>7.5009900000000016</v>
      </c>
      <c r="U2">
        <v>24.510950000000001</v>
      </c>
      <c r="V2">
        <v>1.1988499999999997</v>
      </c>
      <c r="W2">
        <v>17.228110000000004</v>
      </c>
      <c r="X2">
        <v>10.933770000000001</v>
      </c>
      <c r="Y2">
        <v>27.44576</v>
      </c>
      <c r="Z2">
        <v>48.051410000000011</v>
      </c>
      <c r="AA2">
        <v>13.837059999999997</v>
      </c>
      <c r="AB2">
        <v>10.718019999999999</v>
      </c>
      <c r="AC2">
        <v>11.926820000000003</v>
      </c>
      <c r="AD2">
        <v>12.789459999999996</v>
      </c>
      <c r="AE2">
        <v>27.769340000000007</v>
      </c>
      <c r="AF2">
        <v>5.3662799999999971</v>
      </c>
      <c r="AG2">
        <v>11.832720000000002</v>
      </c>
      <c r="AH2">
        <v>4.6259899999999998</v>
      </c>
      <c r="AI2">
        <v>437.8</v>
      </c>
    </row>
    <row r="3" spans="1:35" x14ac:dyDescent="0.35">
      <c r="A3" t="s">
        <v>135</v>
      </c>
      <c r="B3">
        <v>58.260291000000002</v>
      </c>
      <c r="C3">
        <v>43.361862000000002</v>
      </c>
      <c r="D3">
        <v>30.468439999999994</v>
      </c>
      <c r="E3">
        <v>91.869658000000001</v>
      </c>
      <c r="F3">
        <v>23.830795000000002</v>
      </c>
      <c r="G3">
        <v>125.05385200000001</v>
      </c>
      <c r="H3">
        <v>7.2032819999999997</v>
      </c>
      <c r="I3">
        <v>93.045423999999997</v>
      </c>
      <c r="J3">
        <v>90.388374000000013</v>
      </c>
      <c r="K3">
        <v>32.028894000000015</v>
      </c>
      <c r="L3">
        <v>61.268584499999996</v>
      </c>
      <c r="M3">
        <v>43.307626499999998</v>
      </c>
      <c r="N3">
        <v>48.774823999999995</v>
      </c>
      <c r="O3">
        <v>45.255763000000016</v>
      </c>
      <c r="P3">
        <v>79.412431000000012</v>
      </c>
      <c r="Q3">
        <v>93.641458999999998</v>
      </c>
      <c r="R3">
        <v>47.56297</v>
      </c>
      <c r="S3">
        <v>13.527467</v>
      </c>
      <c r="T3">
        <v>4.7963090000000008</v>
      </c>
      <c r="U3">
        <v>22.102628000000003</v>
      </c>
      <c r="V3">
        <v>2.5489359999999999</v>
      </c>
      <c r="W3">
        <v>19.579385000000002</v>
      </c>
      <c r="X3">
        <v>3.6610950000000004</v>
      </c>
      <c r="Y3">
        <v>59.672404000000043</v>
      </c>
      <c r="Z3">
        <v>30.027981</v>
      </c>
      <c r="AA3">
        <v>27.866744999999998</v>
      </c>
      <c r="AB3">
        <v>20.721993000000001</v>
      </c>
      <c r="AC3">
        <v>4.8341580000000004</v>
      </c>
      <c r="AD3">
        <v>3.4297689999999998</v>
      </c>
      <c r="AE3">
        <v>23.448231999999997</v>
      </c>
      <c r="AF3">
        <v>1.181686</v>
      </c>
      <c r="AG3">
        <v>24.802152999999997</v>
      </c>
      <c r="AH3">
        <v>6.1657950000000001</v>
      </c>
      <c r="AI3">
        <v>498.7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D86A-7205-BB40-82E6-E2FB8EF54D33}">
  <dimension ref="A1:T7"/>
  <sheetViews>
    <sheetView zoomScale="88" zoomScaleNormal="273" workbookViewId="0">
      <selection activeCell="M15" sqref="M15"/>
    </sheetView>
  </sheetViews>
  <sheetFormatPr baseColWidth="10" defaultRowHeight="14.5" x14ac:dyDescent="0.35"/>
  <cols>
    <col min="14" max="14" width="23.1796875" customWidth="1"/>
    <col min="15" max="15" width="19.81640625" customWidth="1"/>
    <col min="16" max="16" width="22" customWidth="1"/>
    <col min="17" max="17" width="24.1796875" customWidth="1"/>
    <col min="18" max="18" width="14.1796875" customWidth="1"/>
    <col min="19" max="19" width="46.36328125" customWidth="1"/>
    <col min="20" max="20" width="33.453125" customWidth="1"/>
  </cols>
  <sheetData>
    <row r="1" spans="1:20" ht="29" x14ac:dyDescent="0.35">
      <c r="A1" t="s">
        <v>38</v>
      </c>
      <c r="B1" t="s">
        <v>187</v>
      </c>
      <c r="C1" t="s">
        <v>188</v>
      </c>
      <c r="D1" t="s">
        <v>189</v>
      </c>
      <c r="E1" t="s">
        <v>185</v>
      </c>
      <c r="F1" t="s">
        <v>179</v>
      </c>
      <c r="G1" t="s">
        <v>183</v>
      </c>
      <c r="H1" t="s">
        <v>184</v>
      </c>
      <c r="I1" t="s">
        <v>242</v>
      </c>
      <c r="J1" t="s">
        <v>186</v>
      </c>
      <c r="K1" t="s">
        <v>180</v>
      </c>
      <c r="L1" t="s">
        <v>181</v>
      </c>
      <c r="M1" t="s">
        <v>182</v>
      </c>
      <c r="N1" t="s">
        <v>243</v>
      </c>
      <c r="O1" t="s">
        <v>244</v>
      </c>
      <c r="P1" t="s">
        <v>245</v>
      </c>
      <c r="Q1" t="s">
        <v>247</v>
      </c>
      <c r="R1" t="s">
        <v>190</v>
      </c>
      <c r="S1" t="s">
        <v>246</v>
      </c>
      <c r="T1" s="21" t="s">
        <v>248</v>
      </c>
    </row>
    <row r="2" spans="1:20" x14ac:dyDescent="0.35">
      <c r="A2" t="s">
        <v>39</v>
      </c>
      <c r="B2">
        <v>18.72</v>
      </c>
      <c r="C2">
        <v>7.7</v>
      </c>
      <c r="D2">
        <v>10.32</v>
      </c>
      <c r="E2">
        <f t="shared" ref="E2:E7" si="0">J2*((1-K2)+L2)*(1-M2)*365</f>
        <v>1.2411167999999999</v>
      </c>
      <c r="F2">
        <v>0.18</v>
      </c>
      <c r="G2">
        <v>0.18</v>
      </c>
      <c r="H2">
        <v>0.02</v>
      </c>
      <c r="I2">
        <v>0.01</v>
      </c>
      <c r="J2">
        <v>8.3999999999999995E-3</v>
      </c>
      <c r="K2">
        <v>0.6</v>
      </c>
      <c r="L2">
        <v>0.04</v>
      </c>
      <c r="M2">
        <v>0.08</v>
      </c>
      <c r="N2">
        <v>0.46</v>
      </c>
      <c r="O2">
        <v>0.26</v>
      </c>
      <c r="P2">
        <v>0.26</v>
      </c>
      <c r="Q2">
        <v>5.2999999999999999E-2</v>
      </c>
      <c r="R2">
        <f>Q2*0.75</f>
        <v>3.9750000000000001E-2</v>
      </c>
      <c r="S2">
        <v>217</v>
      </c>
      <c r="T2">
        <v>0.129</v>
      </c>
    </row>
    <row r="3" spans="1:20" x14ac:dyDescent="0.35">
      <c r="A3" t="s">
        <v>40</v>
      </c>
      <c r="B3">
        <v>11.69</v>
      </c>
      <c r="C3">
        <v>0</v>
      </c>
      <c r="D3">
        <v>10.77</v>
      </c>
      <c r="E3">
        <f t="shared" si="0"/>
        <v>0.11820160000000002</v>
      </c>
      <c r="F3">
        <v>0.19</v>
      </c>
      <c r="G3">
        <v>0.18</v>
      </c>
      <c r="H3">
        <v>0.02</v>
      </c>
      <c r="I3">
        <v>0.01</v>
      </c>
      <c r="J3">
        <v>8.0000000000000004E-4</v>
      </c>
      <c r="K3">
        <v>0.6</v>
      </c>
      <c r="L3">
        <v>0.04</v>
      </c>
      <c r="M3">
        <v>0.08</v>
      </c>
      <c r="N3">
        <v>0.61</v>
      </c>
      <c r="O3">
        <v>0</v>
      </c>
      <c r="P3">
        <v>0.26</v>
      </c>
      <c r="Q3">
        <v>7.3800000000000003E-3</v>
      </c>
      <c r="R3">
        <f t="shared" ref="R3:R7" si="1">Q3*0.75</f>
        <v>5.535E-3</v>
      </c>
      <c r="S3">
        <v>47.87</v>
      </c>
      <c r="T3">
        <f>0.1*T2</f>
        <v>1.2900000000000002E-2</v>
      </c>
    </row>
    <row r="4" spans="1:20" x14ac:dyDescent="0.35">
      <c r="A4" t="s">
        <v>41</v>
      </c>
      <c r="B4">
        <v>11.69</v>
      </c>
      <c r="C4">
        <v>0</v>
      </c>
      <c r="D4">
        <v>10.77</v>
      </c>
      <c r="E4">
        <f t="shared" si="0"/>
        <v>6.2055840000000008E-2</v>
      </c>
      <c r="F4">
        <v>0.18</v>
      </c>
      <c r="G4">
        <v>0.18</v>
      </c>
      <c r="H4">
        <v>0.02</v>
      </c>
      <c r="I4">
        <v>0.01</v>
      </c>
      <c r="J4">
        <v>4.2000000000000002E-4</v>
      </c>
      <c r="K4">
        <v>0.6</v>
      </c>
      <c r="L4">
        <v>0.04</v>
      </c>
      <c r="M4">
        <v>0.08</v>
      </c>
      <c r="N4">
        <v>0.61</v>
      </c>
      <c r="O4">
        <v>0</v>
      </c>
      <c r="P4">
        <v>0.26</v>
      </c>
      <c r="Q4">
        <v>9.6500000000000006E-3</v>
      </c>
      <c r="R4">
        <f t="shared" si="1"/>
        <v>7.2375000000000009E-3</v>
      </c>
      <c r="S4">
        <v>32.1</v>
      </c>
      <c r="T4">
        <f>0.1*T2</f>
        <v>1.2900000000000002E-2</v>
      </c>
    </row>
    <row r="5" spans="1:20" x14ac:dyDescent="0.35">
      <c r="A5" t="s">
        <v>42</v>
      </c>
      <c r="B5">
        <v>22.8</v>
      </c>
      <c r="C5">
        <v>4.46</v>
      </c>
      <c r="D5">
        <v>0</v>
      </c>
      <c r="E5">
        <f t="shared" si="0"/>
        <v>0.1738422</v>
      </c>
      <c r="F5">
        <v>0.45</v>
      </c>
      <c r="G5">
        <v>0.18</v>
      </c>
      <c r="H5">
        <v>0.02</v>
      </c>
      <c r="I5">
        <v>0.01</v>
      </c>
      <c r="J5">
        <v>1.8E-3</v>
      </c>
      <c r="K5">
        <v>0.75</v>
      </c>
      <c r="L5">
        <v>0.02</v>
      </c>
      <c r="M5">
        <v>0.02</v>
      </c>
      <c r="N5">
        <v>0.15</v>
      </c>
      <c r="O5">
        <v>0.1</v>
      </c>
      <c r="P5">
        <v>0.26</v>
      </c>
      <c r="Q5">
        <v>1.3600000000000001E-3</v>
      </c>
      <c r="R5">
        <f t="shared" si="1"/>
        <v>1.0200000000000001E-3</v>
      </c>
      <c r="S5">
        <v>19.36</v>
      </c>
      <c r="T5">
        <v>3.15E-2</v>
      </c>
    </row>
    <row r="6" spans="1:20" x14ac:dyDescent="0.35">
      <c r="A6" t="s">
        <v>43</v>
      </c>
      <c r="B6">
        <v>9.17</v>
      </c>
      <c r="C6">
        <v>5.77</v>
      </c>
      <c r="D6">
        <v>0</v>
      </c>
      <c r="E6">
        <f t="shared" si="0"/>
        <v>7.1539999999999992E-2</v>
      </c>
      <c r="F6">
        <v>0.36</v>
      </c>
      <c r="G6">
        <v>0.18</v>
      </c>
      <c r="H6">
        <v>0.02</v>
      </c>
      <c r="I6">
        <v>0.01</v>
      </c>
      <c r="J6">
        <v>8.0000000000000004E-4</v>
      </c>
      <c r="K6">
        <v>0.75</v>
      </c>
      <c r="L6">
        <v>0</v>
      </c>
      <c r="M6">
        <v>0.02</v>
      </c>
      <c r="N6">
        <v>0.2</v>
      </c>
      <c r="O6">
        <v>0.2</v>
      </c>
      <c r="P6">
        <v>0.26</v>
      </c>
      <c r="Q6">
        <v>5.0000000000000002E-5</v>
      </c>
      <c r="R6">
        <f t="shared" si="1"/>
        <v>3.7500000000000003E-5</v>
      </c>
      <c r="S6">
        <v>1.25</v>
      </c>
      <c r="T6">
        <v>6.9999999999999999E-4</v>
      </c>
    </row>
    <row r="7" spans="1:20" x14ac:dyDescent="0.35">
      <c r="A7" t="s">
        <v>44</v>
      </c>
      <c r="B7">
        <v>18.72</v>
      </c>
      <c r="C7">
        <v>10.32</v>
      </c>
      <c r="D7">
        <v>10.32</v>
      </c>
      <c r="E7">
        <f t="shared" si="0"/>
        <v>0.71005056</v>
      </c>
      <c r="F7">
        <v>0.3</v>
      </c>
      <c r="G7">
        <v>0.18</v>
      </c>
      <c r="H7">
        <v>0.02</v>
      </c>
      <c r="I7">
        <v>0.01</v>
      </c>
      <c r="J7">
        <v>5.96E-3</v>
      </c>
      <c r="K7">
        <v>0.7</v>
      </c>
      <c r="L7">
        <v>0.04</v>
      </c>
      <c r="M7">
        <v>0.04</v>
      </c>
      <c r="N7">
        <v>0.52</v>
      </c>
      <c r="O7">
        <v>0.26</v>
      </c>
      <c r="P7">
        <v>0.26</v>
      </c>
      <c r="Q7">
        <v>2.07E-2</v>
      </c>
      <c r="R7">
        <f t="shared" si="1"/>
        <v>1.5525000000000001E-2</v>
      </c>
      <c r="S7">
        <v>305.04000000000002</v>
      </c>
      <c r="T7">
        <v>0.129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BC56-B8D9-FB4B-99B1-42C0A0456CFF}">
  <dimension ref="A1:C42"/>
  <sheetViews>
    <sheetView workbookViewId="0">
      <selection activeCell="D7" sqref="D7"/>
    </sheetView>
  </sheetViews>
  <sheetFormatPr baseColWidth="10" defaultRowHeight="14.5" x14ac:dyDescent="0.35"/>
  <cols>
    <col min="1" max="1" width="47" style="20" customWidth="1"/>
  </cols>
  <sheetData>
    <row r="1" spans="1:3" x14ac:dyDescent="0.35">
      <c r="A1" s="20" t="s">
        <v>38</v>
      </c>
      <c r="B1" t="s">
        <v>239</v>
      </c>
      <c r="C1" t="s">
        <v>240</v>
      </c>
    </row>
    <row r="2" spans="1:3" x14ac:dyDescent="0.35">
      <c r="A2" s="17" t="s">
        <v>200</v>
      </c>
      <c r="B2" s="14" t="s">
        <v>199</v>
      </c>
      <c r="C2" s="15">
        <f t="shared" ref="C2" si="0">117.7+44</f>
        <v>161.69999999999999</v>
      </c>
    </row>
    <row r="3" spans="1:3" x14ac:dyDescent="0.35">
      <c r="A3" s="17" t="s">
        <v>201</v>
      </c>
      <c r="B3" s="14" t="s">
        <v>199</v>
      </c>
      <c r="C3" s="15">
        <f t="shared" ref="C3" si="1">86.1+20</f>
        <v>106.1</v>
      </c>
    </row>
    <row r="4" spans="1:3" x14ac:dyDescent="0.35">
      <c r="A4" s="17" t="s">
        <v>202</v>
      </c>
      <c r="B4" s="14" t="s">
        <v>199</v>
      </c>
      <c r="C4" s="15">
        <f t="shared" ref="C4:C8" si="2">52.6+20</f>
        <v>72.599999999999994</v>
      </c>
    </row>
    <row r="5" spans="1:3" x14ac:dyDescent="0.35">
      <c r="A5" s="17" t="s">
        <v>203</v>
      </c>
      <c r="B5" s="14" t="s">
        <v>199</v>
      </c>
      <c r="C5" s="15">
        <f>52.6+20</f>
        <v>72.599999999999994</v>
      </c>
    </row>
    <row r="6" spans="1:3" x14ac:dyDescent="0.35">
      <c r="A6" s="17" t="s">
        <v>204</v>
      </c>
      <c r="B6" s="14" t="s">
        <v>199</v>
      </c>
      <c r="C6" s="15">
        <f t="shared" si="2"/>
        <v>72.599999999999994</v>
      </c>
    </row>
    <row r="7" spans="1:3" x14ac:dyDescent="0.35">
      <c r="A7" s="17" t="s">
        <v>205</v>
      </c>
      <c r="B7" s="14" t="s">
        <v>199</v>
      </c>
      <c r="C7" s="15">
        <f t="shared" si="2"/>
        <v>72.599999999999994</v>
      </c>
    </row>
    <row r="8" spans="1:3" x14ac:dyDescent="0.35">
      <c r="A8" s="17" t="s">
        <v>206</v>
      </c>
      <c r="B8" s="14" t="s">
        <v>199</v>
      </c>
      <c r="C8" s="15">
        <f t="shared" si="2"/>
        <v>72.599999999999994</v>
      </c>
    </row>
    <row r="9" spans="1:3" x14ac:dyDescent="0.35">
      <c r="A9" s="17" t="s">
        <v>207</v>
      </c>
      <c r="B9" s="14" t="s">
        <v>199</v>
      </c>
      <c r="C9" s="15">
        <f t="shared" ref="C9:C13" si="3">49.4+20</f>
        <v>69.400000000000006</v>
      </c>
    </row>
    <row r="10" spans="1:3" x14ac:dyDescent="0.35">
      <c r="A10" s="17" t="s">
        <v>208</v>
      </c>
      <c r="B10" s="14" t="s">
        <v>199</v>
      </c>
      <c r="C10" s="15">
        <f t="shared" si="3"/>
        <v>69.400000000000006</v>
      </c>
    </row>
    <row r="11" spans="1:3" x14ac:dyDescent="0.35">
      <c r="A11" s="17" t="s">
        <v>209</v>
      </c>
      <c r="B11" s="14" t="s">
        <v>199</v>
      </c>
      <c r="C11" s="15">
        <f t="shared" si="3"/>
        <v>69.400000000000006</v>
      </c>
    </row>
    <row r="12" spans="1:3" x14ac:dyDescent="0.35">
      <c r="A12" s="17" t="s">
        <v>210</v>
      </c>
      <c r="B12" s="14" t="s">
        <v>199</v>
      </c>
      <c r="C12" s="15">
        <f t="shared" si="3"/>
        <v>69.400000000000006</v>
      </c>
    </row>
    <row r="13" spans="1:3" x14ac:dyDescent="0.35">
      <c r="A13" s="17" t="s">
        <v>211</v>
      </c>
      <c r="B13" s="14" t="s">
        <v>199</v>
      </c>
      <c r="C13" s="15">
        <f t="shared" si="3"/>
        <v>69.400000000000006</v>
      </c>
    </row>
    <row r="14" spans="1:3" x14ac:dyDescent="0.35">
      <c r="A14" s="17" t="s">
        <v>212</v>
      </c>
      <c r="B14" s="14" t="s">
        <v>199</v>
      </c>
      <c r="C14" s="15">
        <f t="shared" ref="C14:C16" si="4">7.8+20</f>
        <v>27.8</v>
      </c>
    </row>
    <row r="15" spans="1:3" x14ac:dyDescent="0.35">
      <c r="A15" s="17" t="s">
        <v>213</v>
      </c>
      <c r="B15" s="14" t="s">
        <v>199</v>
      </c>
      <c r="C15" s="15">
        <f t="shared" si="4"/>
        <v>27.8</v>
      </c>
    </row>
    <row r="16" spans="1:3" x14ac:dyDescent="0.35">
      <c r="A16" s="17" t="s">
        <v>214</v>
      </c>
      <c r="B16" s="14" t="s">
        <v>199</v>
      </c>
      <c r="C16" s="15">
        <f t="shared" si="4"/>
        <v>27.8</v>
      </c>
    </row>
    <row r="17" spans="1:3" x14ac:dyDescent="0.35">
      <c r="A17" s="18" t="s">
        <v>215</v>
      </c>
      <c r="B17" s="14" t="s">
        <v>199</v>
      </c>
      <c r="C17" s="15">
        <f t="shared" ref="C17:C19" si="5">11.9+0.18</f>
        <v>12.08</v>
      </c>
    </row>
    <row r="18" spans="1:3" x14ac:dyDescent="0.35">
      <c r="A18" s="18" t="s">
        <v>216</v>
      </c>
      <c r="B18" s="14" t="s">
        <v>199</v>
      </c>
      <c r="C18" s="15">
        <f t="shared" si="5"/>
        <v>12.08</v>
      </c>
    </row>
    <row r="19" spans="1:3" x14ac:dyDescent="0.35">
      <c r="A19" s="18" t="s">
        <v>217</v>
      </c>
      <c r="B19" s="14" t="s">
        <v>199</v>
      </c>
      <c r="C19" s="15">
        <f t="shared" si="5"/>
        <v>12.08</v>
      </c>
    </row>
    <row r="20" spans="1:3" x14ac:dyDescent="0.35">
      <c r="A20" s="17" t="s">
        <v>218</v>
      </c>
      <c r="B20" s="14" t="s">
        <v>199</v>
      </c>
      <c r="C20" s="15">
        <f t="shared" ref="C20" si="6">7.3+0.28</f>
        <v>7.58</v>
      </c>
    </row>
    <row r="21" spans="1:3" x14ac:dyDescent="0.35">
      <c r="A21" s="17" t="s">
        <v>219</v>
      </c>
      <c r="B21" s="14" t="s">
        <v>199</v>
      </c>
      <c r="C21" s="15">
        <f t="shared" ref="C21" si="7">14.4+0.28</f>
        <v>14.68</v>
      </c>
    </row>
    <row r="22" spans="1:3" x14ac:dyDescent="0.35">
      <c r="A22" s="17" t="s">
        <v>220</v>
      </c>
      <c r="B22" s="14" t="s">
        <v>199</v>
      </c>
      <c r="C22" s="15">
        <f t="shared" ref="C22" si="8">7.3+0.28</f>
        <v>7.58</v>
      </c>
    </row>
    <row r="23" spans="1:3" x14ac:dyDescent="0.35">
      <c r="A23" s="18" t="s">
        <v>221</v>
      </c>
      <c r="B23" s="14" t="s">
        <v>199</v>
      </c>
      <c r="C23" s="15">
        <f t="shared" ref="C23" si="9">0.78+10</f>
        <v>10.78</v>
      </c>
    </row>
    <row r="24" spans="1:3" x14ac:dyDescent="0.35">
      <c r="A24" s="18" t="s">
        <v>222</v>
      </c>
      <c r="B24" s="14" t="s">
        <v>199</v>
      </c>
      <c r="C24" s="15">
        <f t="shared" ref="C24" si="10">C23</f>
        <v>10.78</v>
      </c>
    </row>
    <row r="25" spans="1:3" x14ac:dyDescent="0.35">
      <c r="A25" s="18" t="s">
        <v>223</v>
      </c>
      <c r="B25" s="14" t="s">
        <v>199</v>
      </c>
      <c r="C25" s="15">
        <f t="shared" ref="C25" si="11">3.01+10</f>
        <v>13.01</v>
      </c>
    </row>
    <row r="26" spans="1:3" x14ac:dyDescent="0.35">
      <c r="A26" s="18" t="s">
        <v>224</v>
      </c>
      <c r="B26" s="14" t="s">
        <v>199</v>
      </c>
      <c r="C26" s="15">
        <f t="shared" ref="C26" si="12">C27</f>
        <v>10.86</v>
      </c>
    </row>
    <row r="27" spans="1:3" x14ac:dyDescent="0.35">
      <c r="A27" s="18" t="s">
        <v>225</v>
      </c>
      <c r="B27" s="14" t="s">
        <v>199</v>
      </c>
      <c r="C27" s="15">
        <f t="shared" ref="C27" si="13">0.86+10</f>
        <v>10.86</v>
      </c>
    </row>
    <row r="28" spans="1:3" x14ac:dyDescent="0.35">
      <c r="A28" s="17" t="s">
        <v>226</v>
      </c>
      <c r="B28" s="14" t="s">
        <v>199</v>
      </c>
      <c r="C28" s="16">
        <f t="shared" ref="C28:C30" si="14">0.117</f>
        <v>0.11700000000000001</v>
      </c>
    </row>
    <row r="29" spans="1:3" x14ac:dyDescent="0.35">
      <c r="A29" s="17" t="s">
        <v>227</v>
      </c>
      <c r="B29" s="14" t="s">
        <v>199</v>
      </c>
      <c r="C29" s="16">
        <f t="shared" si="14"/>
        <v>0.11700000000000001</v>
      </c>
    </row>
    <row r="30" spans="1:3" x14ac:dyDescent="0.35">
      <c r="A30" s="17" t="s">
        <v>228</v>
      </c>
      <c r="B30" s="14" t="s">
        <v>199</v>
      </c>
      <c r="C30" s="16">
        <f t="shared" si="14"/>
        <v>0.11700000000000001</v>
      </c>
    </row>
    <row r="31" spans="1:3" x14ac:dyDescent="0.35">
      <c r="A31" s="17" t="s">
        <v>229</v>
      </c>
      <c r="B31" s="14" t="s">
        <v>199</v>
      </c>
      <c r="C31" s="16">
        <f t="shared" ref="C31" si="15">0.02</f>
        <v>0.02</v>
      </c>
    </row>
    <row r="32" spans="1:3" x14ac:dyDescent="0.35">
      <c r="A32" s="17" t="s">
        <v>230</v>
      </c>
      <c r="B32" s="14" t="s">
        <v>199</v>
      </c>
      <c r="C32" s="16">
        <f t="shared" ref="C32:C35" si="16">0.09</f>
        <v>0.09</v>
      </c>
    </row>
    <row r="33" spans="1:3" x14ac:dyDescent="0.35">
      <c r="A33" s="17" t="s">
        <v>231</v>
      </c>
      <c r="B33" s="14" t="s">
        <v>199</v>
      </c>
      <c r="C33" s="16">
        <f t="shared" si="16"/>
        <v>0.09</v>
      </c>
    </row>
    <row r="34" spans="1:3" x14ac:dyDescent="0.35">
      <c r="A34" s="17" t="s">
        <v>232</v>
      </c>
      <c r="B34" s="14" t="s">
        <v>199</v>
      </c>
      <c r="C34" s="16">
        <f t="shared" si="16"/>
        <v>0.09</v>
      </c>
    </row>
    <row r="35" spans="1:3" x14ac:dyDescent="0.35">
      <c r="A35" s="17" t="s">
        <v>233</v>
      </c>
      <c r="B35" s="14" t="s">
        <v>199</v>
      </c>
      <c r="C35" s="16">
        <f t="shared" si="16"/>
        <v>0.09</v>
      </c>
    </row>
    <row r="36" spans="1:3" x14ac:dyDescent="0.35">
      <c r="A36" s="17" t="s">
        <v>234</v>
      </c>
      <c r="B36" s="14" t="s">
        <v>199</v>
      </c>
      <c r="C36" s="16">
        <f t="shared" ref="C36" si="17">0.117</f>
        <v>0.11700000000000001</v>
      </c>
    </row>
    <row r="37" spans="1:3" x14ac:dyDescent="0.35">
      <c r="A37" s="17" t="s">
        <v>235</v>
      </c>
      <c r="B37" s="14" t="s">
        <v>199</v>
      </c>
      <c r="C37" s="16">
        <f t="shared" ref="C37" si="18">0.09</f>
        <v>0.09</v>
      </c>
    </row>
    <row r="38" spans="1:3" x14ac:dyDescent="0.35">
      <c r="A38" s="17" t="s">
        <v>236</v>
      </c>
      <c r="B38" s="14" t="s">
        <v>199</v>
      </c>
      <c r="C38" s="16">
        <f t="shared" ref="C38" si="19">0.08</f>
        <v>0.08</v>
      </c>
    </row>
    <row r="39" spans="1:3" x14ac:dyDescent="0.35">
      <c r="A39" s="19" t="s">
        <v>237</v>
      </c>
      <c r="B39" s="14" t="s">
        <v>199</v>
      </c>
      <c r="C39" s="15">
        <f t="shared" ref="C39:C40" si="20">20.7+2.1</f>
        <v>22.8</v>
      </c>
    </row>
    <row r="40" spans="1:3" x14ac:dyDescent="0.35">
      <c r="A40" s="19" t="s">
        <v>238</v>
      </c>
      <c r="B40" s="14" t="s">
        <v>199</v>
      </c>
      <c r="C40" s="15">
        <f t="shared" si="20"/>
        <v>22.8</v>
      </c>
    </row>
    <row r="42" spans="1:3" x14ac:dyDescent="0.35">
      <c r="A42" s="17"/>
      <c r="B42" s="14"/>
      <c r="C4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6328125" customWidth="1"/>
    <col min="3" max="3" width="8.81640625" customWidth="1"/>
    <col min="4" max="4" width="5.6328125" customWidth="1"/>
    <col min="5" max="5" width="8.81640625" customWidth="1"/>
    <col min="6" max="6" width="14" style="1" customWidth="1"/>
  </cols>
  <sheetData>
    <row r="1" spans="1:9" x14ac:dyDescent="0.3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s="1" t="s">
        <v>52</v>
      </c>
      <c r="G1" t="s">
        <v>53</v>
      </c>
      <c r="H1" t="s">
        <v>73</v>
      </c>
      <c r="I1" t="s">
        <v>74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54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55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56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57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58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59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59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60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61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62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63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64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65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66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67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68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69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59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65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54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54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70</v>
      </c>
      <c r="I23" s="1">
        <f t="shared" si="0"/>
        <v>0.73986293875752684</v>
      </c>
    </row>
    <row r="24" spans="1:9" x14ac:dyDescent="0.35">
      <c r="A24" t="s">
        <v>71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72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A876-8E8C-984A-BD2B-1A65E1A3C6F8}">
  <dimension ref="A1:C4"/>
  <sheetViews>
    <sheetView workbookViewId="0">
      <selection activeCell="A7" sqref="A7"/>
    </sheetView>
  </sheetViews>
  <sheetFormatPr baseColWidth="10" defaultRowHeight="14.5" x14ac:dyDescent="0.35"/>
  <cols>
    <col min="1" max="1" width="54.36328125" customWidth="1"/>
    <col min="2" max="2" width="28" customWidth="1"/>
  </cols>
  <sheetData>
    <row r="1" spans="1:3" x14ac:dyDescent="0.35">
      <c r="A1" t="s">
        <v>191</v>
      </c>
      <c r="B1" t="s">
        <v>198</v>
      </c>
      <c r="C1" s="13">
        <v>2.5999999999999999E-2</v>
      </c>
    </row>
    <row r="2" spans="1:3" x14ac:dyDescent="0.35">
      <c r="A2" t="s">
        <v>192</v>
      </c>
      <c r="B2" t="s">
        <v>195</v>
      </c>
      <c r="C2" s="13">
        <v>7.6999999999999999E-2</v>
      </c>
    </row>
    <row r="3" spans="1:3" x14ac:dyDescent="0.35">
      <c r="A3" t="s">
        <v>193</v>
      </c>
      <c r="B3" t="s">
        <v>196</v>
      </c>
      <c r="C3" s="13">
        <v>5.5E-2</v>
      </c>
    </row>
    <row r="4" spans="1:3" x14ac:dyDescent="0.35">
      <c r="A4" t="s">
        <v>194</v>
      </c>
      <c r="B4" t="s">
        <v>197</v>
      </c>
      <c r="C4" s="13">
        <v>5.6000000000000001E-2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71E3-3B93-45A2-8807-874249141FC8}">
  <dimension ref="A1:A35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350</v>
      </c>
    </row>
    <row r="2" spans="1:1" x14ac:dyDescent="0.35">
      <c r="A2" t="s">
        <v>108</v>
      </c>
    </row>
    <row r="3" spans="1:1" x14ac:dyDescent="0.35">
      <c r="A3" t="s">
        <v>104</v>
      </c>
    </row>
    <row r="4" spans="1:1" x14ac:dyDescent="0.35">
      <c r="A4" t="s">
        <v>106</v>
      </c>
    </row>
    <row r="5" spans="1:1" x14ac:dyDescent="0.35">
      <c r="A5" t="s">
        <v>105</v>
      </c>
    </row>
    <row r="6" spans="1:1" x14ac:dyDescent="0.35">
      <c r="A6" t="s">
        <v>102</v>
      </c>
    </row>
    <row r="7" spans="1:1" x14ac:dyDescent="0.35">
      <c r="A7" t="s">
        <v>107</v>
      </c>
    </row>
    <row r="8" spans="1:1" x14ac:dyDescent="0.35">
      <c r="A8" t="s">
        <v>113</v>
      </c>
    </row>
    <row r="9" spans="1:1" x14ac:dyDescent="0.35">
      <c r="A9" t="s">
        <v>103</v>
      </c>
    </row>
    <row r="10" spans="1:1" x14ac:dyDescent="0.35">
      <c r="A10" t="s">
        <v>101</v>
      </c>
    </row>
    <row r="11" spans="1:1" x14ac:dyDescent="0.35">
      <c r="A11" t="s">
        <v>109</v>
      </c>
    </row>
    <row r="12" spans="1:1" x14ac:dyDescent="0.35">
      <c r="A12" t="s">
        <v>111</v>
      </c>
    </row>
    <row r="13" spans="1:1" x14ac:dyDescent="0.35">
      <c r="A13" t="s">
        <v>110</v>
      </c>
    </row>
    <row r="14" spans="1:1" x14ac:dyDescent="0.35">
      <c r="A14" t="s">
        <v>112</v>
      </c>
    </row>
    <row r="15" spans="1:1" x14ac:dyDescent="0.35">
      <c r="A15" t="s">
        <v>118</v>
      </c>
    </row>
    <row r="16" spans="1:1" x14ac:dyDescent="0.35">
      <c r="A16" t="s">
        <v>117</v>
      </c>
    </row>
    <row r="17" spans="1:1" x14ac:dyDescent="0.35">
      <c r="A17" t="s">
        <v>116</v>
      </c>
    </row>
    <row r="18" spans="1:1" x14ac:dyDescent="0.35">
      <c r="A18" t="s">
        <v>115</v>
      </c>
    </row>
    <row r="19" spans="1:1" x14ac:dyDescent="0.35">
      <c r="A19" t="s">
        <v>114</v>
      </c>
    </row>
    <row r="20" spans="1:1" x14ac:dyDescent="0.35">
      <c r="A20" t="s">
        <v>125</v>
      </c>
    </row>
    <row r="21" spans="1:1" x14ac:dyDescent="0.35">
      <c r="A21" t="s">
        <v>128</v>
      </c>
    </row>
    <row r="22" spans="1:1" x14ac:dyDescent="0.35">
      <c r="A22" t="s">
        <v>127</v>
      </c>
    </row>
    <row r="23" spans="1:1" x14ac:dyDescent="0.35">
      <c r="A23" t="s">
        <v>319</v>
      </c>
    </row>
    <row r="24" spans="1:1" x14ac:dyDescent="0.35">
      <c r="A24" t="s">
        <v>124</v>
      </c>
    </row>
    <row r="25" spans="1:1" x14ac:dyDescent="0.35">
      <c r="A25" t="s">
        <v>119</v>
      </c>
    </row>
    <row r="26" spans="1:1" x14ac:dyDescent="0.35">
      <c r="A26" t="s">
        <v>121</v>
      </c>
    </row>
    <row r="27" spans="1:1" x14ac:dyDescent="0.35">
      <c r="A27" t="s">
        <v>120</v>
      </c>
    </row>
    <row r="28" spans="1:1" x14ac:dyDescent="0.35">
      <c r="A28" t="s">
        <v>123</v>
      </c>
    </row>
    <row r="29" spans="1:1" x14ac:dyDescent="0.35">
      <c r="A29" t="s">
        <v>129</v>
      </c>
    </row>
    <row r="30" spans="1:1" x14ac:dyDescent="0.35">
      <c r="A30" t="s">
        <v>122</v>
      </c>
    </row>
    <row r="31" spans="1:1" x14ac:dyDescent="0.35">
      <c r="A31" t="s">
        <v>132</v>
      </c>
    </row>
    <row r="32" spans="1:1" x14ac:dyDescent="0.35">
      <c r="A32" t="s">
        <v>131</v>
      </c>
    </row>
    <row r="33" spans="1:1" x14ac:dyDescent="0.35">
      <c r="A33" t="s">
        <v>130</v>
      </c>
    </row>
    <row r="34" spans="1:1" x14ac:dyDescent="0.35">
      <c r="A34" t="s">
        <v>320</v>
      </c>
    </row>
    <row r="35" spans="1:1" x14ac:dyDescent="0.35">
      <c r="A3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A845-3FEB-4269-BFFF-8D0422994791}">
  <dimension ref="A1:A23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349</v>
      </c>
    </row>
    <row r="2" spans="1:1" x14ac:dyDescent="0.35">
      <c r="A2">
        <v>1852</v>
      </c>
    </row>
    <row r="3" spans="1:1" x14ac:dyDescent="0.35">
      <c r="A3">
        <v>1885</v>
      </c>
    </row>
    <row r="4" spans="1:1" x14ac:dyDescent="0.35">
      <c r="A4">
        <v>1906</v>
      </c>
    </row>
    <row r="5" spans="1:1" x14ac:dyDescent="0.35">
      <c r="A5">
        <v>1929</v>
      </c>
    </row>
    <row r="6" spans="1:1" x14ac:dyDescent="0.35">
      <c r="A6">
        <v>1946</v>
      </c>
    </row>
    <row r="7" spans="1:1" x14ac:dyDescent="0.35">
      <c r="A7">
        <v>1955</v>
      </c>
    </row>
    <row r="8" spans="1:1" x14ac:dyDescent="0.35">
      <c r="A8">
        <v>1965</v>
      </c>
    </row>
    <row r="9" spans="1:1" x14ac:dyDescent="0.35">
      <c r="A9">
        <v>1970</v>
      </c>
    </row>
    <row r="10" spans="1:1" x14ac:dyDescent="0.35">
      <c r="A10">
        <v>1974</v>
      </c>
    </row>
    <row r="11" spans="1:1" x14ac:dyDescent="0.35">
      <c r="A11">
        <v>1978</v>
      </c>
    </row>
    <row r="12" spans="1:1" x14ac:dyDescent="0.35">
      <c r="A12">
        <v>1981</v>
      </c>
    </row>
    <row r="13" spans="1:1" x14ac:dyDescent="0.35">
      <c r="A13">
        <v>1985</v>
      </c>
    </row>
    <row r="14" spans="1:1" x14ac:dyDescent="0.35">
      <c r="A14">
        <v>1989</v>
      </c>
    </row>
    <row r="15" spans="1:1" x14ac:dyDescent="0.35">
      <c r="A15">
        <v>1993</v>
      </c>
    </row>
    <row r="16" spans="1:1" x14ac:dyDescent="0.35">
      <c r="A16">
        <v>1997</v>
      </c>
    </row>
    <row r="17" spans="1:1" x14ac:dyDescent="0.35">
      <c r="A17">
        <v>2000</v>
      </c>
    </row>
    <row r="18" spans="1:1" x14ac:dyDescent="0.35">
      <c r="A18">
        <v>2004</v>
      </c>
    </row>
    <row r="19" spans="1:1" x14ac:dyDescent="0.35">
      <c r="A19">
        <v>2006</v>
      </c>
    </row>
    <row r="20" spans="1:1" x14ac:dyDescent="0.35">
      <c r="A20">
        <v>2008</v>
      </c>
    </row>
    <row r="21" spans="1:1" x14ac:dyDescent="0.35">
      <c r="A21">
        <v>2010</v>
      </c>
    </row>
    <row r="22" spans="1:1" x14ac:dyDescent="0.35">
      <c r="A22">
        <v>2012</v>
      </c>
    </row>
    <row r="23" spans="1:1" x14ac:dyDescent="0.35">
      <c r="A23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P36"/>
  <sheetViews>
    <sheetView workbookViewId="0">
      <selection activeCell="P1" sqref="P1"/>
    </sheetView>
  </sheetViews>
  <sheetFormatPr baseColWidth="10" defaultRowHeight="14.5" x14ac:dyDescent="0.35"/>
  <cols>
    <col min="1" max="1" width="23.6328125" customWidth="1"/>
    <col min="2" max="3" width="18.1796875" customWidth="1"/>
    <col min="5" max="6" width="28" customWidth="1"/>
    <col min="8" max="8" width="18.36328125" customWidth="1"/>
    <col min="9" max="9" width="18.7265625" customWidth="1"/>
    <col min="10" max="11" width="20.36328125" customWidth="1"/>
  </cols>
  <sheetData>
    <row r="1" spans="1:16" x14ac:dyDescent="0.35">
      <c r="A1" t="s">
        <v>0</v>
      </c>
      <c r="B1" t="s">
        <v>97</v>
      </c>
      <c r="C1" t="s">
        <v>270</v>
      </c>
      <c r="D1" t="s">
        <v>150</v>
      </c>
      <c r="E1" t="s">
        <v>86</v>
      </c>
      <c r="F1" t="s">
        <v>280</v>
      </c>
      <c r="G1" t="s">
        <v>87</v>
      </c>
      <c r="H1" t="s">
        <v>95</v>
      </c>
      <c r="I1" t="s">
        <v>94</v>
      </c>
      <c r="J1" t="s">
        <v>254</v>
      </c>
      <c r="K1" t="s">
        <v>255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</row>
    <row r="2" spans="1:16" ht="37.5" x14ac:dyDescent="0.35">
      <c r="A2" t="s">
        <v>1</v>
      </c>
      <c r="B2">
        <v>0.12</v>
      </c>
      <c r="C2" s="3">
        <v>1.95</v>
      </c>
      <c r="D2">
        <v>86.9</v>
      </c>
      <c r="E2" s="5">
        <v>2.7E-2</v>
      </c>
      <c r="F2" s="5" t="s">
        <v>257</v>
      </c>
      <c r="G2" s="6" t="s">
        <v>88</v>
      </c>
      <c r="H2" s="3">
        <v>3.5</v>
      </c>
      <c r="I2" s="7">
        <v>0</v>
      </c>
      <c r="J2" s="7">
        <v>40.200000000000003</v>
      </c>
      <c r="K2" s="7">
        <v>41.827100000000002</v>
      </c>
      <c r="L2" s="7">
        <v>0</v>
      </c>
      <c r="M2" s="7">
        <v>0</v>
      </c>
      <c r="N2" s="7">
        <v>0</v>
      </c>
      <c r="O2" s="7">
        <v>0.34399999999999997</v>
      </c>
      <c r="P2" s="7">
        <v>1.4999999999999999E-2</v>
      </c>
    </row>
    <row r="3" spans="1:16" ht="37.5" x14ac:dyDescent="0.35">
      <c r="A3" t="s">
        <v>35</v>
      </c>
      <c r="B3">
        <v>0.03</v>
      </c>
      <c r="C3" s="3">
        <v>1.76</v>
      </c>
      <c r="D3">
        <v>86.7</v>
      </c>
      <c r="E3" s="5">
        <v>2.7E-2</v>
      </c>
      <c r="F3" s="5" t="s">
        <v>258</v>
      </c>
      <c r="G3" s="6" t="s">
        <v>88</v>
      </c>
      <c r="H3" s="3">
        <v>2.2999999999999998</v>
      </c>
      <c r="I3" s="7">
        <v>0</v>
      </c>
      <c r="J3" s="7">
        <v>40.200000000000003</v>
      </c>
      <c r="K3" s="7">
        <v>41.827100000000002</v>
      </c>
      <c r="L3" s="7">
        <v>0</v>
      </c>
      <c r="M3" s="7">
        <v>0</v>
      </c>
      <c r="N3" s="7">
        <v>0</v>
      </c>
      <c r="O3" s="7">
        <v>0.34399999999999997</v>
      </c>
      <c r="P3" s="7">
        <v>1.4999999999999999E-2</v>
      </c>
    </row>
    <row r="4" spans="1:16" ht="37.5" x14ac:dyDescent="0.35">
      <c r="A4" t="s">
        <v>2</v>
      </c>
      <c r="B4">
        <v>0.13</v>
      </c>
      <c r="C4" s="3">
        <v>1.76</v>
      </c>
      <c r="D4">
        <v>87.2</v>
      </c>
      <c r="E4" s="5">
        <v>2.7E-2</v>
      </c>
      <c r="F4" s="5" t="s">
        <v>259</v>
      </c>
      <c r="G4" s="6" t="s">
        <v>88</v>
      </c>
      <c r="H4" s="3">
        <v>2.5</v>
      </c>
      <c r="I4" s="7">
        <v>0</v>
      </c>
      <c r="J4" s="7">
        <v>44</v>
      </c>
      <c r="K4" s="7">
        <v>42.311399999999999</v>
      </c>
      <c r="L4" s="7">
        <v>0</v>
      </c>
      <c r="M4" s="7">
        <v>0</v>
      </c>
      <c r="N4" s="7">
        <v>0</v>
      </c>
      <c r="O4" s="7">
        <v>0.378</v>
      </c>
      <c r="P4" s="7">
        <v>2.8000000000000001E-2</v>
      </c>
    </row>
    <row r="5" spans="1:16" ht="37.5" x14ac:dyDescent="0.35">
      <c r="A5" t="s">
        <v>3</v>
      </c>
      <c r="B5">
        <v>0.03</v>
      </c>
      <c r="C5" s="3">
        <v>2.08</v>
      </c>
      <c r="D5">
        <v>87.6</v>
      </c>
      <c r="E5" s="5">
        <v>2.7E-2</v>
      </c>
      <c r="F5" s="5" t="s">
        <v>260</v>
      </c>
      <c r="G5" s="6" t="s">
        <v>88</v>
      </c>
      <c r="H5" s="3">
        <v>2.2000000000000002</v>
      </c>
      <c r="I5" s="7">
        <v>0</v>
      </c>
      <c r="J5" s="7">
        <v>33.1</v>
      </c>
      <c r="K5" s="7">
        <v>29.4</v>
      </c>
      <c r="L5" s="7">
        <v>0</v>
      </c>
      <c r="M5" s="7">
        <v>0</v>
      </c>
      <c r="N5" s="7">
        <v>0</v>
      </c>
      <c r="O5" s="7">
        <v>0.35699999999999998</v>
      </c>
      <c r="P5" s="7">
        <v>2.9000000000000001E-2</v>
      </c>
    </row>
    <row r="6" spans="1:16" ht="37.5" x14ac:dyDescent="0.35">
      <c r="A6" t="s">
        <v>269</v>
      </c>
      <c r="B6">
        <v>0.4</v>
      </c>
      <c r="C6" s="3">
        <v>1.52</v>
      </c>
      <c r="D6">
        <v>86.3</v>
      </c>
      <c r="E6" s="5">
        <v>2.7E-2</v>
      </c>
      <c r="F6" s="5" t="s">
        <v>267</v>
      </c>
      <c r="G6" s="6" t="s">
        <v>88</v>
      </c>
      <c r="H6" s="3">
        <v>2.2000000000000002</v>
      </c>
      <c r="I6" s="7">
        <v>0</v>
      </c>
      <c r="J6" s="7">
        <v>42.6</v>
      </c>
      <c r="K6" s="7">
        <v>36.299999999999997</v>
      </c>
      <c r="L6" s="7">
        <v>0</v>
      </c>
      <c r="M6" s="7">
        <v>0</v>
      </c>
      <c r="N6" s="7">
        <v>0</v>
      </c>
      <c r="O6" s="7">
        <v>0.36899999999999999</v>
      </c>
      <c r="P6" s="7">
        <v>1.4999999999999999E-2</v>
      </c>
    </row>
    <row r="7" spans="1:16" x14ac:dyDescent="0.35">
      <c r="A7" t="s">
        <v>96</v>
      </c>
      <c r="B7">
        <v>0.03</v>
      </c>
      <c r="C7" s="3">
        <v>1.8</v>
      </c>
      <c r="D7">
        <v>89.6</v>
      </c>
      <c r="E7" s="5">
        <v>2.7E-2</v>
      </c>
      <c r="F7" s="5" t="s">
        <v>368</v>
      </c>
      <c r="G7" s="6" t="s">
        <v>85</v>
      </c>
      <c r="H7" s="3">
        <v>0</v>
      </c>
      <c r="I7" s="7">
        <v>125</v>
      </c>
      <c r="J7" s="7">
        <v>39.6</v>
      </c>
      <c r="K7" s="7">
        <v>40.5794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ht="37.5" x14ac:dyDescent="0.35">
      <c r="A8" t="s">
        <v>4</v>
      </c>
      <c r="B8">
        <v>0.03</v>
      </c>
      <c r="C8" s="3">
        <v>1.07</v>
      </c>
      <c r="D8">
        <v>88</v>
      </c>
      <c r="E8" s="5">
        <v>2.7E-2</v>
      </c>
      <c r="F8" s="5" t="s">
        <v>261</v>
      </c>
      <c r="G8" s="6" t="s">
        <v>88</v>
      </c>
      <c r="H8" s="3">
        <v>2.6</v>
      </c>
      <c r="I8" s="7">
        <v>0</v>
      </c>
      <c r="J8" s="7">
        <v>39.6</v>
      </c>
      <c r="K8" s="7">
        <v>40.5794</v>
      </c>
      <c r="L8" s="7">
        <v>0</v>
      </c>
      <c r="M8" s="7">
        <v>0</v>
      </c>
      <c r="N8" s="7">
        <v>0</v>
      </c>
      <c r="O8" s="7">
        <v>0.38</v>
      </c>
      <c r="P8" s="7">
        <v>1.4999999999999999E-2</v>
      </c>
    </row>
    <row r="9" spans="1:16" x14ac:dyDescent="0.35">
      <c r="A9" t="s">
        <v>6</v>
      </c>
      <c r="B9">
        <v>0.33</v>
      </c>
      <c r="C9" s="3">
        <v>3.5</v>
      </c>
      <c r="D9">
        <v>92.4</v>
      </c>
      <c r="E9" s="5">
        <v>2.7E-2</v>
      </c>
      <c r="F9" t="s">
        <v>375</v>
      </c>
      <c r="G9" s="6" t="s">
        <v>89</v>
      </c>
      <c r="H9" s="3">
        <v>7</v>
      </c>
      <c r="I9" s="7">
        <v>0</v>
      </c>
      <c r="J9" s="7">
        <v>16.3</v>
      </c>
      <c r="K9" s="7">
        <v>60.234400000000001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1:16" x14ac:dyDescent="0.35">
      <c r="A10" t="s">
        <v>7</v>
      </c>
      <c r="B10">
        <v>0.16</v>
      </c>
      <c r="C10" s="3">
        <v>1.96</v>
      </c>
      <c r="D10">
        <v>92.8</v>
      </c>
      <c r="E10" s="5">
        <v>2.7E-2</v>
      </c>
      <c r="F10" t="s">
        <v>374</v>
      </c>
      <c r="G10" s="6" t="s">
        <v>89</v>
      </c>
      <c r="H10" s="3">
        <v>4.5</v>
      </c>
      <c r="I10" s="7">
        <v>0</v>
      </c>
      <c r="J10" s="7">
        <v>26</v>
      </c>
      <c r="K10" s="7">
        <v>53.067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</row>
    <row r="11" spans="1:16" x14ac:dyDescent="0.35">
      <c r="A11" t="s">
        <v>8</v>
      </c>
      <c r="B11">
        <v>0</v>
      </c>
      <c r="C11" s="4">
        <v>3.5</v>
      </c>
      <c r="D11">
        <v>88.1</v>
      </c>
      <c r="E11" s="5">
        <v>2.7E-2</v>
      </c>
      <c r="F11" t="s">
        <v>373</v>
      </c>
      <c r="G11" s="6" t="s">
        <v>89</v>
      </c>
      <c r="H11" s="7">
        <v>5</v>
      </c>
      <c r="I11" s="7">
        <v>0</v>
      </c>
      <c r="J11" s="7">
        <v>25.2</v>
      </c>
      <c r="K11" s="7">
        <v>52.439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1:16" x14ac:dyDescent="0.35">
      <c r="A12" t="s">
        <v>9</v>
      </c>
      <c r="B12">
        <v>0.56000000000000005</v>
      </c>
      <c r="C12" s="3">
        <v>0.20799999999999999</v>
      </c>
      <c r="D12">
        <v>17.8</v>
      </c>
      <c r="E12" s="5">
        <v>5.6000000000000001E-2</v>
      </c>
      <c r="F12" t="s">
        <v>372</v>
      </c>
      <c r="G12" s="6" t="s">
        <v>91</v>
      </c>
      <c r="H12" s="7">
        <v>0</v>
      </c>
      <c r="I12" s="7">
        <v>220</v>
      </c>
      <c r="J12" s="7">
        <v>22.5</v>
      </c>
      <c r="K12" s="7">
        <v>55.2468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</row>
    <row r="13" spans="1:16" x14ac:dyDescent="0.35">
      <c r="A13" t="s">
        <v>10</v>
      </c>
      <c r="B13">
        <v>0.35</v>
      </c>
      <c r="C13" s="3">
        <v>0.25600000000000001</v>
      </c>
      <c r="D13">
        <v>18.899999999999999</v>
      </c>
      <c r="E13" s="5">
        <v>5.6000000000000001E-2</v>
      </c>
      <c r="F13" t="s">
        <v>371</v>
      </c>
      <c r="G13" s="6" t="s">
        <v>91</v>
      </c>
      <c r="H13" s="7">
        <v>0</v>
      </c>
      <c r="I13" s="7">
        <v>220</v>
      </c>
      <c r="J13" s="7">
        <v>38.6</v>
      </c>
      <c r="K13" s="7">
        <v>34.144300000000001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</row>
    <row r="14" spans="1:16" x14ac:dyDescent="0.35">
      <c r="A14" t="s">
        <v>11</v>
      </c>
      <c r="B14">
        <v>0.45</v>
      </c>
      <c r="C14" s="3">
        <v>0.23</v>
      </c>
      <c r="D14">
        <v>17.8</v>
      </c>
      <c r="E14" s="5">
        <v>5.6000000000000001E-2</v>
      </c>
      <c r="F14" t="s">
        <v>370</v>
      </c>
      <c r="G14" s="6" t="s">
        <v>91</v>
      </c>
      <c r="H14" s="7">
        <v>0</v>
      </c>
      <c r="I14" s="7">
        <v>220</v>
      </c>
      <c r="J14" s="7">
        <v>45.1</v>
      </c>
      <c r="K14" s="7">
        <v>33.935499999999998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</row>
    <row r="15" spans="1:16" ht="25" x14ac:dyDescent="0.35">
      <c r="A15" t="s">
        <v>12</v>
      </c>
      <c r="B15">
        <v>0</v>
      </c>
      <c r="C15" s="3">
        <v>3.6</v>
      </c>
      <c r="D15">
        <v>88.4</v>
      </c>
      <c r="E15" s="5">
        <v>2.7E-2</v>
      </c>
      <c r="F15" t="s">
        <v>369</v>
      </c>
      <c r="G15" s="6" t="s">
        <v>93</v>
      </c>
      <c r="H15" s="7">
        <v>0</v>
      </c>
      <c r="I15" s="7">
        <v>50</v>
      </c>
      <c r="J15" s="7">
        <v>41.9</v>
      </c>
      <c r="K15" s="7">
        <v>34.039900000000003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pans="1:16" ht="25" x14ac:dyDescent="0.35">
      <c r="A16" t="s">
        <v>13</v>
      </c>
      <c r="B16">
        <v>0</v>
      </c>
      <c r="C16" s="3">
        <v>2</v>
      </c>
      <c r="D16">
        <v>80</v>
      </c>
      <c r="E16" s="5">
        <v>2.7E-2</v>
      </c>
      <c r="F16" t="s">
        <v>376</v>
      </c>
      <c r="G16" s="6" t="s">
        <v>93</v>
      </c>
      <c r="H16" s="7">
        <v>0</v>
      </c>
      <c r="I16" s="7">
        <v>100</v>
      </c>
      <c r="J16" s="7">
        <v>59.1</v>
      </c>
      <c r="K16" s="7">
        <v>15.103899999999999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</row>
    <row r="17" spans="1:16" ht="25" x14ac:dyDescent="0.35">
      <c r="A17" t="s">
        <v>36</v>
      </c>
      <c r="B17">
        <v>0</v>
      </c>
      <c r="C17" s="3">
        <v>0.18</v>
      </c>
      <c r="D17">
        <v>9.8000000000000007</v>
      </c>
      <c r="E17" s="5">
        <v>2.7E-2</v>
      </c>
      <c r="F17" t="s">
        <v>377</v>
      </c>
      <c r="G17" s="6" t="s">
        <v>93</v>
      </c>
      <c r="H17" s="7">
        <v>0</v>
      </c>
      <c r="I17" s="7">
        <v>180</v>
      </c>
      <c r="J17" s="7">
        <v>82.7</v>
      </c>
      <c r="K17" s="7">
        <v>15.0284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</row>
    <row r="18" spans="1:16" ht="25" x14ac:dyDescent="0.35">
      <c r="A18" t="s">
        <v>14</v>
      </c>
      <c r="B18">
        <v>0</v>
      </c>
      <c r="C18" s="3">
        <v>0.36</v>
      </c>
      <c r="D18">
        <v>8.1</v>
      </c>
      <c r="E18" s="5">
        <v>2.7E-2</v>
      </c>
      <c r="F18" t="s">
        <v>378</v>
      </c>
      <c r="G18" s="6" t="s">
        <v>93</v>
      </c>
      <c r="H18" s="7">
        <v>0</v>
      </c>
      <c r="I18" s="7">
        <v>300</v>
      </c>
      <c r="J18" s="7">
        <v>67</v>
      </c>
      <c r="K18" s="7">
        <v>15.0787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</row>
    <row r="19" spans="1:16" ht="25" x14ac:dyDescent="0.35">
      <c r="A19" t="s">
        <v>15</v>
      </c>
      <c r="B19">
        <v>0</v>
      </c>
      <c r="C19" s="3">
        <v>0.22</v>
      </c>
      <c r="D19">
        <v>4.5</v>
      </c>
      <c r="E19" s="5">
        <v>2.7E-2</v>
      </c>
      <c r="F19" t="s">
        <v>379</v>
      </c>
      <c r="G19" s="6" t="s">
        <v>93</v>
      </c>
      <c r="H19" s="7">
        <v>0</v>
      </c>
      <c r="I19" s="7">
        <v>150</v>
      </c>
      <c r="J19" s="7">
        <v>41.9</v>
      </c>
      <c r="K19" s="7">
        <v>34.039900000000003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</row>
    <row r="20" spans="1:16" ht="25" x14ac:dyDescent="0.35">
      <c r="A20" t="s">
        <v>16</v>
      </c>
      <c r="B20">
        <v>0</v>
      </c>
      <c r="C20" s="3">
        <v>0.1</v>
      </c>
      <c r="D20">
        <v>16.399999999999999</v>
      </c>
      <c r="E20" s="5">
        <v>0</v>
      </c>
      <c r="F20" t="s">
        <v>380</v>
      </c>
      <c r="G20" s="6" t="s">
        <v>93</v>
      </c>
      <c r="H20" s="7">
        <v>0</v>
      </c>
      <c r="I20" s="7">
        <v>100</v>
      </c>
      <c r="J20" s="7">
        <v>41.9</v>
      </c>
      <c r="K20" s="7">
        <v>34.039900000000003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</row>
    <row r="21" spans="1:16" ht="25" x14ac:dyDescent="0.35">
      <c r="A21" t="s">
        <v>17</v>
      </c>
      <c r="B21">
        <v>0</v>
      </c>
      <c r="C21" s="3">
        <v>0.67</v>
      </c>
      <c r="D21">
        <v>24.7</v>
      </c>
      <c r="E21" s="5">
        <v>0</v>
      </c>
      <c r="F21" t="s">
        <v>381</v>
      </c>
      <c r="G21" s="6" t="s">
        <v>93</v>
      </c>
      <c r="H21" s="7">
        <v>0</v>
      </c>
      <c r="I21" s="7">
        <v>80</v>
      </c>
      <c r="J21" s="7">
        <v>41.9</v>
      </c>
      <c r="K21" s="7">
        <v>34.039900000000003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</row>
    <row r="22" spans="1:16" ht="25" x14ac:dyDescent="0.35">
      <c r="A22" t="s">
        <v>18</v>
      </c>
      <c r="B22">
        <v>0</v>
      </c>
      <c r="C22" s="3">
        <v>0.18</v>
      </c>
      <c r="D22">
        <v>17.5</v>
      </c>
      <c r="E22" s="5">
        <v>0</v>
      </c>
      <c r="F22" t="s">
        <v>382</v>
      </c>
      <c r="G22" s="6" t="s">
        <v>93</v>
      </c>
      <c r="H22" s="7">
        <v>0</v>
      </c>
      <c r="I22" s="7">
        <v>130</v>
      </c>
      <c r="J22" s="7">
        <v>41.9</v>
      </c>
      <c r="K22" s="7">
        <v>34.039900000000003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</row>
    <row r="23" spans="1:16" x14ac:dyDescent="0.35">
      <c r="A23" t="s">
        <v>19</v>
      </c>
      <c r="B23">
        <v>0</v>
      </c>
      <c r="C23" s="3">
        <v>0.35</v>
      </c>
      <c r="D23">
        <v>95</v>
      </c>
      <c r="E23" s="5">
        <v>2.7E-2</v>
      </c>
      <c r="F23" t="s">
        <v>383</v>
      </c>
      <c r="G23" s="6" t="s">
        <v>89</v>
      </c>
      <c r="H23" s="7">
        <v>0</v>
      </c>
      <c r="I23" s="7">
        <v>120</v>
      </c>
      <c r="J23" s="7">
        <v>41.9</v>
      </c>
      <c r="K23" s="7">
        <v>34.039900000000003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</row>
    <row r="24" spans="1:16" x14ac:dyDescent="0.35">
      <c r="A24" t="s">
        <v>20</v>
      </c>
      <c r="B24">
        <v>0</v>
      </c>
      <c r="C24" s="3">
        <v>0.35</v>
      </c>
      <c r="D24">
        <v>93.2</v>
      </c>
      <c r="E24" s="5">
        <v>2.7E-2</v>
      </c>
      <c r="F24" t="s">
        <v>384</v>
      </c>
      <c r="G24" s="6" t="s">
        <v>89</v>
      </c>
      <c r="H24" s="7">
        <v>0</v>
      </c>
      <c r="I24" s="7">
        <v>60</v>
      </c>
      <c r="J24" s="7">
        <v>41.7</v>
      </c>
      <c r="K24" s="7">
        <v>8.3332999999999995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</row>
    <row r="25" spans="1:16" x14ac:dyDescent="0.35">
      <c r="A25" t="s">
        <v>21</v>
      </c>
      <c r="B25">
        <v>0.82</v>
      </c>
      <c r="C25" s="3">
        <v>1</v>
      </c>
      <c r="D25">
        <v>32</v>
      </c>
      <c r="E25" s="5">
        <v>2.7E-2</v>
      </c>
      <c r="F25" t="s">
        <v>385</v>
      </c>
      <c r="G25" s="6" t="s">
        <v>92</v>
      </c>
      <c r="H25" s="7">
        <v>1.3</v>
      </c>
      <c r="I25" s="7">
        <v>0</v>
      </c>
      <c r="J25" s="7">
        <v>41.7</v>
      </c>
      <c r="K25" s="7">
        <v>8.3332999999999995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</row>
    <row r="26" spans="1:16" x14ac:dyDescent="0.35">
      <c r="A26" t="s">
        <v>22</v>
      </c>
      <c r="B26">
        <v>0</v>
      </c>
      <c r="C26" s="3">
        <v>0.36</v>
      </c>
      <c r="D26">
        <v>7.8</v>
      </c>
      <c r="E26" s="5">
        <v>2.7E-2</v>
      </c>
      <c r="F26" t="s">
        <v>386</v>
      </c>
      <c r="G26" s="6" t="s">
        <v>92</v>
      </c>
      <c r="H26" s="7">
        <v>0</v>
      </c>
      <c r="I26" s="7">
        <v>300</v>
      </c>
      <c r="J26" s="7">
        <v>41.7</v>
      </c>
      <c r="K26" s="7">
        <v>8.3332999999999995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</row>
    <row r="27" spans="1:16" ht="25" x14ac:dyDescent="0.35">
      <c r="A27" t="s">
        <v>23</v>
      </c>
      <c r="B27">
        <v>0.38</v>
      </c>
      <c r="C27" s="3">
        <v>1.25</v>
      </c>
      <c r="D27">
        <v>17</v>
      </c>
      <c r="E27" s="5">
        <v>0</v>
      </c>
      <c r="F27" t="s">
        <v>387</v>
      </c>
      <c r="G27" s="6" t="s">
        <v>99</v>
      </c>
      <c r="H27" s="7">
        <v>0</v>
      </c>
      <c r="I27" s="7">
        <v>150</v>
      </c>
      <c r="J27" s="7">
        <v>41.7</v>
      </c>
      <c r="K27" s="7">
        <v>8.3332999999999995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</row>
    <row r="28" spans="1:16" x14ac:dyDescent="0.35">
      <c r="A28" t="s">
        <v>24</v>
      </c>
      <c r="B28">
        <v>0</v>
      </c>
      <c r="C28" s="3">
        <v>3.5</v>
      </c>
      <c r="D28">
        <v>88</v>
      </c>
      <c r="E28" s="5">
        <v>2.7E-2</v>
      </c>
      <c r="F28" t="s">
        <v>388</v>
      </c>
      <c r="G28" s="6" t="s">
        <v>90</v>
      </c>
      <c r="H28" s="7">
        <v>0</v>
      </c>
      <c r="I28" s="7">
        <v>0</v>
      </c>
      <c r="J28" s="7">
        <v>41.7</v>
      </c>
      <c r="K28" s="7">
        <v>8.3332999999999995</v>
      </c>
      <c r="L28" s="7">
        <v>0.73</v>
      </c>
      <c r="M28" s="7">
        <v>5.45</v>
      </c>
      <c r="N28" s="7">
        <v>1.4</v>
      </c>
      <c r="O28" s="7">
        <v>0</v>
      </c>
      <c r="P28" s="7">
        <v>0</v>
      </c>
    </row>
    <row r="29" spans="1:16" x14ac:dyDescent="0.35">
      <c r="A29" t="s">
        <v>25</v>
      </c>
      <c r="B29">
        <v>0.08</v>
      </c>
      <c r="C29" s="3">
        <v>3.6</v>
      </c>
      <c r="D29">
        <v>87</v>
      </c>
      <c r="E29" s="5">
        <v>2.7E-2</v>
      </c>
      <c r="F29" t="s">
        <v>389</v>
      </c>
      <c r="G29" s="6" t="s">
        <v>90</v>
      </c>
      <c r="H29" s="7">
        <v>0</v>
      </c>
      <c r="I29" s="7">
        <v>0</v>
      </c>
      <c r="J29" s="7">
        <v>41.7</v>
      </c>
      <c r="K29" s="7">
        <v>8.3332999999999995</v>
      </c>
      <c r="L29" s="7">
        <v>0.66</v>
      </c>
      <c r="M29" s="7">
        <v>4.32</v>
      </c>
      <c r="N29" s="7">
        <v>1.3</v>
      </c>
      <c r="O29" s="7">
        <v>0</v>
      </c>
      <c r="P29" s="7">
        <v>0</v>
      </c>
    </row>
    <row r="30" spans="1:16" x14ac:dyDescent="0.35">
      <c r="A30" t="s">
        <v>27</v>
      </c>
      <c r="B30">
        <v>0.08</v>
      </c>
      <c r="C30" s="3">
        <v>0.5</v>
      </c>
      <c r="D30">
        <v>18</v>
      </c>
      <c r="E30" s="5">
        <v>2.7E-2</v>
      </c>
      <c r="F30" t="s">
        <v>390</v>
      </c>
      <c r="G30" s="6" t="s">
        <v>90</v>
      </c>
      <c r="H30" s="7">
        <v>0</v>
      </c>
      <c r="I30" s="7">
        <v>0</v>
      </c>
      <c r="J30" s="7">
        <v>41.7</v>
      </c>
      <c r="K30" s="7">
        <v>8.3332999999999995</v>
      </c>
      <c r="L30" s="7">
        <v>0.66</v>
      </c>
      <c r="M30" s="7">
        <v>4.32</v>
      </c>
      <c r="N30" s="7">
        <v>1.3</v>
      </c>
      <c r="O30" s="7">
        <v>0</v>
      </c>
      <c r="P30" s="7">
        <v>0</v>
      </c>
    </row>
    <row r="31" spans="1:16" x14ac:dyDescent="0.35">
      <c r="A31" t="s">
        <v>26</v>
      </c>
      <c r="B31">
        <v>0</v>
      </c>
      <c r="C31" s="3">
        <v>3.6</v>
      </c>
      <c r="D31">
        <v>88</v>
      </c>
      <c r="E31" s="5">
        <v>2.7E-2</v>
      </c>
      <c r="F31" t="s">
        <v>396</v>
      </c>
      <c r="G31" s="6" t="s">
        <v>90</v>
      </c>
      <c r="H31" s="7">
        <v>0</v>
      </c>
      <c r="I31" s="7">
        <v>0</v>
      </c>
      <c r="J31" s="7">
        <v>41.7</v>
      </c>
      <c r="K31" s="7">
        <v>8.3332999999999995</v>
      </c>
      <c r="L31" s="7">
        <v>0.7</v>
      </c>
      <c r="M31" s="7">
        <v>1.01</v>
      </c>
      <c r="N31" s="7">
        <v>1.3</v>
      </c>
      <c r="O31" s="7">
        <v>0</v>
      </c>
      <c r="P31" s="7">
        <v>0</v>
      </c>
    </row>
    <row r="32" spans="1:16" x14ac:dyDescent="0.35">
      <c r="A32" t="s">
        <v>28</v>
      </c>
      <c r="B32">
        <v>0</v>
      </c>
      <c r="C32" s="3">
        <v>1.5</v>
      </c>
      <c r="D32">
        <v>87.7</v>
      </c>
      <c r="E32" s="5">
        <v>2.7E-2</v>
      </c>
      <c r="F32" t="s">
        <v>391</v>
      </c>
      <c r="G32" s="6" t="s">
        <v>90</v>
      </c>
      <c r="H32" s="7">
        <v>0</v>
      </c>
      <c r="I32" s="7">
        <v>0</v>
      </c>
      <c r="J32" s="7">
        <v>75.900000000000006</v>
      </c>
      <c r="K32" s="7">
        <v>2.9559000000000002</v>
      </c>
      <c r="L32" s="7">
        <v>0.7</v>
      </c>
      <c r="M32" s="7">
        <v>1.01</v>
      </c>
      <c r="N32" s="7">
        <v>1.3</v>
      </c>
      <c r="O32" s="7">
        <v>0</v>
      </c>
      <c r="P32" s="7">
        <v>0</v>
      </c>
    </row>
    <row r="33" spans="1:16" x14ac:dyDescent="0.35">
      <c r="A33" t="s">
        <v>29</v>
      </c>
      <c r="B33">
        <v>0</v>
      </c>
      <c r="C33" s="3">
        <v>0.5</v>
      </c>
      <c r="D33">
        <v>10.3</v>
      </c>
      <c r="E33" s="5">
        <v>2.7E-2</v>
      </c>
      <c r="F33" t="s">
        <v>392</v>
      </c>
      <c r="G33" s="6" t="s">
        <v>90</v>
      </c>
      <c r="H33" s="7">
        <v>0</v>
      </c>
      <c r="I33" s="7">
        <v>0</v>
      </c>
      <c r="J33" s="7">
        <v>41.666699999999999</v>
      </c>
      <c r="K33" s="7">
        <v>8.3332999999999995</v>
      </c>
      <c r="L33" s="7">
        <v>0.7</v>
      </c>
      <c r="M33" s="7">
        <v>1.01</v>
      </c>
      <c r="N33" s="7">
        <v>1.3</v>
      </c>
      <c r="O33" s="7">
        <v>0</v>
      </c>
      <c r="P33" s="7">
        <v>0</v>
      </c>
    </row>
    <row r="34" spans="1:16" x14ac:dyDescent="0.35">
      <c r="A34" t="s">
        <v>30</v>
      </c>
      <c r="B34">
        <v>0</v>
      </c>
      <c r="C34" s="3">
        <v>6</v>
      </c>
      <c r="D34">
        <v>90</v>
      </c>
      <c r="E34" s="5">
        <v>2.7E-2</v>
      </c>
      <c r="F34" t="s">
        <v>393</v>
      </c>
      <c r="G34" s="6" t="s">
        <v>90</v>
      </c>
      <c r="H34" s="7">
        <v>0</v>
      </c>
      <c r="I34" s="7">
        <v>0</v>
      </c>
      <c r="J34" s="7">
        <v>47.571100000000001</v>
      </c>
      <c r="K34" s="7">
        <v>7.1375000000000002</v>
      </c>
      <c r="L34" s="7">
        <v>0.7</v>
      </c>
      <c r="M34" s="7">
        <v>1.01</v>
      </c>
      <c r="N34" s="7">
        <v>1.3</v>
      </c>
      <c r="O34" s="7">
        <v>0</v>
      </c>
      <c r="P34" s="7">
        <v>0</v>
      </c>
    </row>
    <row r="35" spans="1:16" ht="25" x14ac:dyDescent="0.35">
      <c r="A35" t="s">
        <v>31</v>
      </c>
      <c r="B35">
        <v>0</v>
      </c>
      <c r="C35" s="3">
        <v>2.8</v>
      </c>
      <c r="D35">
        <v>17.7</v>
      </c>
      <c r="E35" s="5">
        <v>0</v>
      </c>
      <c r="F35" t="s">
        <v>394</v>
      </c>
      <c r="G35" s="6" t="s">
        <v>99</v>
      </c>
      <c r="H35" s="7">
        <v>0</v>
      </c>
      <c r="I35" s="7">
        <v>0</v>
      </c>
      <c r="J35" s="7">
        <v>41.666699999999999</v>
      </c>
      <c r="K35" s="7">
        <v>8.3332999999999995</v>
      </c>
      <c r="L35" s="7">
        <v>0.8</v>
      </c>
      <c r="M35" s="7">
        <v>-5</v>
      </c>
      <c r="N35" s="7">
        <v>1.7</v>
      </c>
      <c r="O35" s="7">
        <v>0</v>
      </c>
      <c r="P35" s="7">
        <v>0</v>
      </c>
    </row>
    <row r="36" spans="1:16" ht="25" x14ac:dyDescent="0.35">
      <c r="A36" t="s">
        <v>37</v>
      </c>
      <c r="B36">
        <v>0.25</v>
      </c>
      <c r="C36" s="3">
        <v>2.0499999999999998</v>
      </c>
      <c r="D36">
        <v>86</v>
      </c>
      <c r="E36" s="5">
        <v>0</v>
      </c>
      <c r="F36" t="s">
        <v>395</v>
      </c>
      <c r="G36" s="6" t="s">
        <v>98</v>
      </c>
      <c r="H36" s="7">
        <v>0</v>
      </c>
      <c r="I36" s="7">
        <v>150</v>
      </c>
      <c r="J36" s="7">
        <v>44.618899999999996</v>
      </c>
      <c r="K36" s="7">
        <v>7.7354000000000003</v>
      </c>
      <c r="L36" s="7">
        <v>0.77</v>
      </c>
      <c r="M36" s="7">
        <v>-0.49</v>
      </c>
      <c r="N36" s="7">
        <v>1.7</v>
      </c>
      <c r="O36" s="7">
        <v>0</v>
      </c>
      <c r="P3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Q7"/>
  <sheetViews>
    <sheetView workbookViewId="0">
      <selection activeCell="N2" sqref="N2"/>
    </sheetView>
  </sheetViews>
  <sheetFormatPr baseColWidth="10" defaultRowHeight="14.5" x14ac:dyDescent="0.35"/>
  <cols>
    <col min="2" max="2" width="22.36328125" customWidth="1"/>
    <col min="3" max="3" width="21.36328125" customWidth="1"/>
    <col min="4" max="4" width="17.6328125" customWidth="1"/>
    <col min="5" max="5" width="19.1796875" customWidth="1"/>
    <col min="6" max="6" width="21.453125" customWidth="1"/>
    <col min="7" max="7" width="24.453125" customWidth="1"/>
    <col min="8" max="8" width="18.1796875" customWidth="1"/>
    <col min="9" max="9" width="18.453125" customWidth="1"/>
    <col min="13" max="13" width="21.6328125" customWidth="1"/>
  </cols>
  <sheetData>
    <row r="1" spans="1:17" x14ac:dyDescent="0.35">
      <c r="A1" t="s">
        <v>38</v>
      </c>
      <c r="B1" t="s">
        <v>45</v>
      </c>
      <c r="C1" t="s">
        <v>75</v>
      </c>
      <c r="D1" t="s">
        <v>46</v>
      </c>
      <c r="E1" t="s">
        <v>81</v>
      </c>
      <c r="F1" t="s">
        <v>80</v>
      </c>
      <c r="G1" t="s">
        <v>79</v>
      </c>
      <c r="H1" t="s">
        <v>76</v>
      </c>
      <c r="I1" t="s">
        <v>77</v>
      </c>
      <c r="J1" t="s">
        <v>78</v>
      </c>
      <c r="K1" t="s">
        <v>83</v>
      </c>
      <c r="L1" t="s">
        <v>84</v>
      </c>
      <c r="M1" t="s">
        <v>154</v>
      </c>
      <c r="N1" t="s">
        <v>155</v>
      </c>
      <c r="O1" t="s">
        <v>177</v>
      </c>
      <c r="P1" t="s">
        <v>178</v>
      </c>
      <c r="Q1" t="s">
        <v>241</v>
      </c>
    </row>
    <row r="2" spans="1:17" x14ac:dyDescent="0.35">
      <c r="A2" t="s">
        <v>39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0.49</v>
      </c>
      <c r="N2">
        <v>0.38</v>
      </c>
      <c r="O2" s="10">
        <v>10.3</v>
      </c>
      <c r="P2">
        <v>13.75</v>
      </c>
      <c r="Q2">
        <v>33.24</v>
      </c>
    </row>
    <row r="3" spans="1:17" x14ac:dyDescent="0.35">
      <c r="A3" t="s">
        <v>40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0.7</v>
      </c>
      <c r="N3">
        <v>0.7</v>
      </c>
      <c r="O3" s="11">
        <v>6.7</v>
      </c>
      <c r="P3">
        <v>12.45</v>
      </c>
      <c r="Q3">
        <v>26.37</v>
      </c>
    </row>
    <row r="4" spans="1:17" x14ac:dyDescent="0.35">
      <c r="A4" t="s">
        <v>41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1.96</v>
      </c>
      <c r="N4">
        <v>0.78</v>
      </c>
      <c r="O4" s="11">
        <v>6.7</v>
      </c>
      <c r="P4">
        <v>12.45</v>
      </c>
      <c r="Q4">
        <v>26.37</v>
      </c>
    </row>
    <row r="5" spans="1:17" x14ac:dyDescent="0.35">
      <c r="A5" t="s">
        <v>42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0.9</v>
      </c>
      <c r="N5">
        <v>0.57999999999999996</v>
      </c>
      <c r="O5" s="11">
        <v>4.5</v>
      </c>
      <c r="P5">
        <v>12.51</v>
      </c>
      <c r="Q5">
        <v>19.82</v>
      </c>
    </row>
    <row r="6" spans="1:17" x14ac:dyDescent="0.35">
      <c r="A6" t="s">
        <v>43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3.95</v>
      </c>
      <c r="N6">
        <v>3.68</v>
      </c>
      <c r="O6" s="12">
        <v>5.8</v>
      </c>
      <c r="P6">
        <v>9.89</v>
      </c>
      <c r="Q6">
        <v>15.95</v>
      </c>
    </row>
    <row r="7" spans="1:17" x14ac:dyDescent="0.35">
      <c r="A7" t="s">
        <v>44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0.41</v>
      </c>
      <c r="N7">
        <v>0.41</v>
      </c>
      <c r="O7" s="10">
        <v>10.3</v>
      </c>
      <c r="P7">
        <v>13.75</v>
      </c>
      <c r="Q7">
        <v>33.24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E00F-78C5-47A0-A96B-9CB3B1AB6545}">
  <dimension ref="A1:D3"/>
  <sheetViews>
    <sheetView workbookViewId="0">
      <selection activeCell="D1" sqref="D1"/>
    </sheetView>
  </sheetViews>
  <sheetFormatPr baseColWidth="10" defaultRowHeight="14.5" x14ac:dyDescent="0.35"/>
  <sheetData>
    <row r="1" spans="1:4" x14ac:dyDescent="0.35">
      <c r="A1" t="s">
        <v>301</v>
      </c>
      <c r="B1" t="s">
        <v>353</v>
      </c>
      <c r="C1" t="s">
        <v>354</v>
      </c>
      <c r="D1" t="s">
        <v>367</v>
      </c>
    </row>
    <row r="2" spans="1:4" x14ac:dyDescent="0.35">
      <c r="A2" t="s">
        <v>299</v>
      </c>
      <c r="B2">
        <v>0.11799999999999999</v>
      </c>
      <c r="C2">
        <v>2E-3</v>
      </c>
      <c r="D2">
        <v>0.42499999999999999</v>
      </c>
    </row>
    <row r="3" spans="1:4" x14ac:dyDescent="0.35">
      <c r="A3" t="s">
        <v>300</v>
      </c>
      <c r="B3">
        <v>0.11799999999999999</v>
      </c>
      <c r="C3">
        <v>2E-3</v>
      </c>
      <c r="D3">
        <v>0.42499999999999999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F097-1A19-4A13-A439-D292DC31E615}">
  <dimension ref="A1:G58"/>
  <sheetViews>
    <sheetView workbookViewId="0">
      <selection activeCell="A2" sqref="A2"/>
    </sheetView>
  </sheetViews>
  <sheetFormatPr baseColWidth="10" defaultRowHeight="14.5" x14ac:dyDescent="0.35"/>
  <cols>
    <col min="1" max="1" width="33.453125" customWidth="1"/>
    <col min="2" max="2" width="19.6328125" customWidth="1"/>
    <col min="3" max="3" width="17.7265625" bestFit="1" customWidth="1"/>
    <col min="7" max="7" width="19" customWidth="1"/>
  </cols>
  <sheetData>
    <row r="1" spans="1:7" x14ac:dyDescent="0.35">
      <c r="A1" t="s">
        <v>256</v>
      </c>
      <c r="B1" t="s">
        <v>82</v>
      </c>
      <c r="C1" t="s">
        <v>262</v>
      </c>
      <c r="D1" t="s">
        <v>32</v>
      </c>
      <c r="E1" t="s">
        <v>176</v>
      </c>
      <c r="F1" t="s">
        <v>100</v>
      </c>
      <c r="G1" t="s">
        <v>355</v>
      </c>
    </row>
    <row r="2" spans="1:7" x14ac:dyDescent="0.35">
      <c r="A2" t="s">
        <v>257</v>
      </c>
      <c r="B2" s="3">
        <v>1.95</v>
      </c>
      <c r="C2" t="s">
        <v>1</v>
      </c>
      <c r="D2" t="s">
        <v>151</v>
      </c>
      <c r="E2" s="7">
        <v>0.45</v>
      </c>
      <c r="F2" t="s">
        <v>351</v>
      </c>
      <c r="G2" t="s">
        <v>356</v>
      </c>
    </row>
    <row r="3" spans="1:7" x14ac:dyDescent="0.35">
      <c r="A3" t="s">
        <v>258</v>
      </c>
      <c r="B3" s="3">
        <v>1.76</v>
      </c>
      <c r="C3" t="s">
        <v>35</v>
      </c>
      <c r="E3" s="7">
        <v>0.45</v>
      </c>
      <c r="F3" t="s">
        <v>351</v>
      </c>
      <c r="G3" t="s">
        <v>356</v>
      </c>
    </row>
    <row r="4" spans="1:7" x14ac:dyDescent="0.35">
      <c r="A4" t="s">
        <v>259</v>
      </c>
      <c r="B4" s="3">
        <v>1.76</v>
      </c>
      <c r="C4" t="s">
        <v>2</v>
      </c>
      <c r="E4" s="7">
        <v>0.45</v>
      </c>
      <c r="F4" t="s">
        <v>351</v>
      </c>
      <c r="G4" t="s">
        <v>356</v>
      </c>
    </row>
    <row r="5" spans="1:7" x14ac:dyDescent="0.35">
      <c r="A5" t="s">
        <v>260</v>
      </c>
      <c r="B5" s="3">
        <v>2.08</v>
      </c>
      <c r="C5" t="s">
        <v>3</v>
      </c>
      <c r="E5" s="7">
        <v>0.45</v>
      </c>
      <c r="F5" t="s">
        <v>351</v>
      </c>
      <c r="G5" t="s">
        <v>356</v>
      </c>
    </row>
    <row r="6" spans="1:7" x14ac:dyDescent="0.35">
      <c r="A6" t="s">
        <v>267</v>
      </c>
      <c r="B6" s="3">
        <v>1.52</v>
      </c>
      <c r="C6" t="s">
        <v>269</v>
      </c>
      <c r="E6" s="7">
        <v>0.45</v>
      </c>
      <c r="F6" t="s">
        <v>351</v>
      </c>
      <c r="G6" t="s">
        <v>356</v>
      </c>
    </row>
    <row r="7" spans="1:7" x14ac:dyDescent="0.35">
      <c r="A7" t="s">
        <v>261</v>
      </c>
      <c r="B7" s="3">
        <v>1.8</v>
      </c>
      <c r="C7" t="s">
        <v>4</v>
      </c>
      <c r="E7" s="7">
        <v>0.45</v>
      </c>
      <c r="F7" t="s">
        <v>351</v>
      </c>
      <c r="G7" t="s">
        <v>356</v>
      </c>
    </row>
    <row r="8" spans="1:7" x14ac:dyDescent="0.35">
      <c r="A8" t="s">
        <v>263</v>
      </c>
      <c r="B8" s="3">
        <v>0.5</v>
      </c>
      <c r="C8" t="s">
        <v>1</v>
      </c>
      <c r="E8" s="7">
        <v>0.45</v>
      </c>
      <c r="F8" t="s">
        <v>351</v>
      </c>
      <c r="G8" t="s">
        <v>357</v>
      </c>
    </row>
    <row r="9" spans="1:7" x14ac:dyDescent="0.35">
      <c r="A9" t="s">
        <v>264</v>
      </c>
      <c r="B9" s="3">
        <v>0.5</v>
      </c>
      <c r="C9" t="s">
        <v>35</v>
      </c>
      <c r="D9" t="s">
        <v>281</v>
      </c>
      <c r="E9" s="7">
        <v>0.45</v>
      </c>
      <c r="F9" t="s">
        <v>351</v>
      </c>
      <c r="G9" t="s">
        <v>357</v>
      </c>
    </row>
    <row r="10" spans="1:7" x14ac:dyDescent="0.35">
      <c r="A10" t="s">
        <v>265</v>
      </c>
      <c r="B10" s="3">
        <v>0.5</v>
      </c>
      <c r="C10" t="s">
        <v>2</v>
      </c>
      <c r="D10" t="s">
        <v>281</v>
      </c>
      <c r="E10" s="7">
        <v>0.45</v>
      </c>
      <c r="F10" t="s">
        <v>351</v>
      </c>
      <c r="G10" t="s">
        <v>357</v>
      </c>
    </row>
    <row r="11" spans="1:7" x14ac:dyDescent="0.35">
      <c r="A11" t="s">
        <v>266</v>
      </c>
      <c r="B11" s="3">
        <v>0.5</v>
      </c>
      <c r="C11" t="s">
        <v>3</v>
      </c>
      <c r="D11" t="s">
        <v>281</v>
      </c>
      <c r="E11" s="7">
        <v>0.45</v>
      </c>
      <c r="F11" t="s">
        <v>351</v>
      </c>
      <c r="G11" t="s">
        <v>357</v>
      </c>
    </row>
    <row r="12" spans="1:7" x14ac:dyDescent="0.35">
      <c r="A12" t="s">
        <v>408</v>
      </c>
      <c r="B12" s="3">
        <v>0.5</v>
      </c>
      <c r="C12" t="s">
        <v>269</v>
      </c>
      <c r="D12" t="s">
        <v>281</v>
      </c>
      <c r="E12" s="7">
        <v>0.45</v>
      </c>
      <c r="F12" t="s">
        <v>351</v>
      </c>
      <c r="G12" t="s">
        <v>357</v>
      </c>
    </row>
    <row r="13" spans="1:7" x14ac:dyDescent="0.35">
      <c r="A13" t="s">
        <v>268</v>
      </c>
      <c r="B13" s="3">
        <v>0.5</v>
      </c>
      <c r="C13" t="s">
        <v>4</v>
      </c>
      <c r="D13" t="s">
        <v>281</v>
      </c>
      <c r="E13" s="7">
        <v>0.45</v>
      </c>
      <c r="F13" t="s">
        <v>351</v>
      </c>
      <c r="G13" t="s">
        <v>357</v>
      </c>
    </row>
    <row r="14" spans="1:7" x14ac:dyDescent="0.35">
      <c r="A14" t="s">
        <v>368</v>
      </c>
      <c r="B14" s="3">
        <v>1.07</v>
      </c>
      <c r="C14" t="s">
        <v>96</v>
      </c>
      <c r="E14" s="7">
        <v>0.45</v>
      </c>
      <c r="F14" t="s">
        <v>351</v>
      </c>
      <c r="G14" t="s">
        <v>356</v>
      </c>
    </row>
    <row r="15" spans="1:7" x14ac:dyDescent="0.35">
      <c r="A15" t="s">
        <v>375</v>
      </c>
      <c r="B15" s="3">
        <v>3.5</v>
      </c>
      <c r="C15" t="s">
        <v>6</v>
      </c>
      <c r="E15" s="7">
        <v>0.45</v>
      </c>
      <c r="F15" t="s">
        <v>351</v>
      </c>
      <c r="G15" t="s">
        <v>89</v>
      </c>
    </row>
    <row r="16" spans="1:7" x14ac:dyDescent="0.35">
      <c r="A16" t="s">
        <v>374</v>
      </c>
      <c r="B16" s="3">
        <v>1.96</v>
      </c>
      <c r="C16" t="s">
        <v>7</v>
      </c>
      <c r="E16" s="7">
        <v>0.45</v>
      </c>
      <c r="F16" t="s">
        <v>351</v>
      </c>
      <c r="G16" t="s">
        <v>89</v>
      </c>
    </row>
    <row r="17" spans="1:7" x14ac:dyDescent="0.35">
      <c r="A17" t="s">
        <v>373</v>
      </c>
      <c r="B17" s="4">
        <v>3.5</v>
      </c>
      <c r="C17" t="s">
        <v>8</v>
      </c>
      <c r="E17" s="7">
        <v>0.45</v>
      </c>
      <c r="F17" t="s">
        <v>351</v>
      </c>
      <c r="G17" t="s">
        <v>89</v>
      </c>
    </row>
    <row r="18" spans="1:7" x14ac:dyDescent="0.35">
      <c r="A18" t="s">
        <v>372</v>
      </c>
      <c r="B18" s="3">
        <v>0.20799999999999999</v>
      </c>
      <c r="C18" t="s">
        <v>9</v>
      </c>
      <c r="E18" s="7">
        <v>0.45</v>
      </c>
      <c r="F18" t="s">
        <v>351</v>
      </c>
      <c r="G18" t="s">
        <v>89</v>
      </c>
    </row>
    <row r="19" spans="1:7" x14ac:dyDescent="0.35">
      <c r="A19" t="s">
        <v>371</v>
      </c>
      <c r="B19" s="3">
        <v>0.25600000000000001</v>
      </c>
      <c r="C19" t="s">
        <v>10</v>
      </c>
      <c r="E19" s="7">
        <v>0.45</v>
      </c>
      <c r="F19" t="s">
        <v>351</v>
      </c>
      <c r="G19" t="s">
        <v>91</v>
      </c>
    </row>
    <row r="20" spans="1:7" x14ac:dyDescent="0.35">
      <c r="A20" t="s">
        <v>370</v>
      </c>
      <c r="B20" s="3">
        <v>0.23</v>
      </c>
      <c r="C20" t="s">
        <v>11</v>
      </c>
      <c r="D20" t="s">
        <v>33</v>
      </c>
      <c r="E20" s="7">
        <v>0.45</v>
      </c>
      <c r="F20" t="s">
        <v>351</v>
      </c>
      <c r="G20" t="s">
        <v>91</v>
      </c>
    </row>
    <row r="21" spans="1:7" x14ac:dyDescent="0.35">
      <c r="A21" t="s">
        <v>369</v>
      </c>
      <c r="B21" s="3">
        <v>3.6</v>
      </c>
      <c r="C21" t="s">
        <v>12</v>
      </c>
      <c r="D21" t="s">
        <v>34</v>
      </c>
      <c r="E21" s="7">
        <v>0.45</v>
      </c>
      <c r="F21" t="s">
        <v>351</v>
      </c>
      <c r="G21" t="s">
        <v>93</v>
      </c>
    </row>
    <row r="22" spans="1:7" x14ac:dyDescent="0.35">
      <c r="A22" t="s">
        <v>376</v>
      </c>
      <c r="B22" s="3">
        <v>2</v>
      </c>
      <c r="C22" t="s">
        <v>13</v>
      </c>
      <c r="E22" s="7">
        <v>0.45</v>
      </c>
      <c r="F22" t="s">
        <v>351</v>
      </c>
      <c r="G22" t="s">
        <v>93</v>
      </c>
    </row>
    <row r="23" spans="1:7" x14ac:dyDescent="0.35">
      <c r="A23" t="s">
        <v>377</v>
      </c>
      <c r="B23" s="3">
        <v>0.18</v>
      </c>
      <c r="C23" t="s">
        <v>36</v>
      </c>
      <c r="E23" s="7">
        <v>0.45</v>
      </c>
      <c r="F23" t="s">
        <v>351</v>
      </c>
      <c r="G23" t="s">
        <v>93</v>
      </c>
    </row>
    <row r="24" spans="1:7" x14ac:dyDescent="0.35">
      <c r="A24" t="s">
        <v>378</v>
      </c>
      <c r="B24" s="3">
        <v>0.36</v>
      </c>
      <c r="C24" t="s">
        <v>14</v>
      </c>
      <c r="E24" s="7">
        <v>0.45</v>
      </c>
      <c r="F24" t="s">
        <v>351</v>
      </c>
      <c r="G24" t="s">
        <v>93</v>
      </c>
    </row>
    <row r="25" spans="1:7" x14ac:dyDescent="0.35">
      <c r="A25" t="s">
        <v>379</v>
      </c>
      <c r="B25" s="3">
        <v>0.22</v>
      </c>
      <c r="C25" t="s">
        <v>15</v>
      </c>
      <c r="E25" s="7">
        <v>0.45</v>
      </c>
      <c r="F25" t="s">
        <v>351</v>
      </c>
      <c r="G25" t="s">
        <v>93</v>
      </c>
    </row>
    <row r="26" spans="1:7" x14ac:dyDescent="0.35">
      <c r="A26" t="s">
        <v>380</v>
      </c>
      <c r="B26" s="3">
        <v>0.1</v>
      </c>
      <c r="C26" t="s">
        <v>16</v>
      </c>
      <c r="E26" s="7">
        <v>0.45</v>
      </c>
      <c r="F26" t="s">
        <v>351</v>
      </c>
      <c r="G26" t="s">
        <v>93</v>
      </c>
    </row>
    <row r="27" spans="1:7" x14ac:dyDescent="0.35">
      <c r="A27" t="s">
        <v>381</v>
      </c>
      <c r="B27" s="3">
        <v>0.67</v>
      </c>
      <c r="C27" t="s">
        <v>17</v>
      </c>
      <c r="E27" s="7">
        <v>0.45</v>
      </c>
      <c r="F27" t="s">
        <v>351</v>
      </c>
      <c r="G27" t="s">
        <v>93</v>
      </c>
    </row>
    <row r="28" spans="1:7" x14ac:dyDescent="0.35">
      <c r="A28" t="s">
        <v>382</v>
      </c>
      <c r="B28" s="3">
        <v>0.18</v>
      </c>
      <c r="C28" t="s">
        <v>18</v>
      </c>
      <c r="E28" s="7">
        <v>0.45</v>
      </c>
      <c r="F28" t="s">
        <v>351</v>
      </c>
      <c r="G28" t="s">
        <v>93</v>
      </c>
    </row>
    <row r="29" spans="1:7" x14ac:dyDescent="0.35">
      <c r="A29" t="s">
        <v>383</v>
      </c>
      <c r="B29" s="3">
        <v>0.35</v>
      </c>
      <c r="C29" t="s">
        <v>19</v>
      </c>
      <c r="E29" s="7">
        <v>0.45</v>
      </c>
      <c r="F29" t="s">
        <v>351</v>
      </c>
      <c r="G29" t="s">
        <v>89</v>
      </c>
    </row>
    <row r="30" spans="1:7" x14ac:dyDescent="0.35">
      <c r="A30" t="s">
        <v>384</v>
      </c>
      <c r="B30" s="3">
        <v>0.35</v>
      </c>
      <c r="C30" t="s">
        <v>20</v>
      </c>
      <c r="E30" s="7">
        <v>0.45</v>
      </c>
      <c r="F30" t="s">
        <v>351</v>
      </c>
      <c r="G30" t="s">
        <v>89</v>
      </c>
    </row>
    <row r="31" spans="1:7" x14ac:dyDescent="0.35">
      <c r="A31" t="s">
        <v>385</v>
      </c>
      <c r="B31" s="3">
        <v>1</v>
      </c>
      <c r="C31" t="s">
        <v>21</v>
      </c>
      <c r="E31" s="7">
        <v>0.45</v>
      </c>
      <c r="F31" t="s">
        <v>351</v>
      </c>
      <c r="G31" t="s">
        <v>357</v>
      </c>
    </row>
    <row r="32" spans="1:7" x14ac:dyDescent="0.35">
      <c r="A32" t="s">
        <v>386</v>
      </c>
      <c r="B32" s="3">
        <v>0.36</v>
      </c>
      <c r="C32" t="s">
        <v>22</v>
      </c>
      <c r="E32" s="7">
        <v>0.45</v>
      </c>
      <c r="F32" t="s">
        <v>351</v>
      </c>
      <c r="G32" t="s">
        <v>357</v>
      </c>
    </row>
    <row r="33" spans="1:7" x14ac:dyDescent="0.35">
      <c r="A33" t="s">
        <v>387</v>
      </c>
      <c r="B33" s="3">
        <v>1.25</v>
      </c>
      <c r="C33" t="s">
        <v>23</v>
      </c>
      <c r="E33" s="7">
        <v>0.45</v>
      </c>
      <c r="F33" t="s">
        <v>351</v>
      </c>
      <c r="G33" t="s">
        <v>357</v>
      </c>
    </row>
    <row r="34" spans="1:7" x14ac:dyDescent="0.35">
      <c r="A34" t="s">
        <v>388</v>
      </c>
      <c r="B34" s="3">
        <v>3.5</v>
      </c>
      <c r="C34" t="s">
        <v>24</v>
      </c>
      <c r="E34" s="7">
        <v>0.45</v>
      </c>
      <c r="F34" t="s">
        <v>351</v>
      </c>
      <c r="G34" t="s">
        <v>90</v>
      </c>
    </row>
    <row r="35" spans="1:7" x14ac:dyDescent="0.35">
      <c r="A35" t="s">
        <v>389</v>
      </c>
      <c r="B35" s="3">
        <v>3.6</v>
      </c>
      <c r="C35" t="s">
        <v>25</v>
      </c>
      <c r="E35" s="7">
        <v>0.45</v>
      </c>
      <c r="F35" t="s">
        <v>351</v>
      </c>
      <c r="G35" t="s">
        <v>90</v>
      </c>
    </row>
    <row r="36" spans="1:7" x14ac:dyDescent="0.35">
      <c r="A36" t="s">
        <v>390</v>
      </c>
      <c r="B36" s="3">
        <v>0.5</v>
      </c>
      <c r="C36" t="s">
        <v>27</v>
      </c>
      <c r="E36" s="7">
        <v>0.45</v>
      </c>
      <c r="F36" t="s">
        <v>351</v>
      </c>
      <c r="G36" t="s">
        <v>90</v>
      </c>
    </row>
    <row r="37" spans="1:7" x14ac:dyDescent="0.35">
      <c r="A37" t="s">
        <v>396</v>
      </c>
      <c r="B37" s="3">
        <v>3.6</v>
      </c>
      <c r="C37" t="s">
        <v>26</v>
      </c>
      <c r="E37" s="7">
        <v>0.45</v>
      </c>
      <c r="F37" t="s">
        <v>351</v>
      </c>
      <c r="G37" t="s">
        <v>90</v>
      </c>
    </row>
    <row r="38" spans="1:7" x14ac:dyDescent="0.35">
      <c r="A38" t="s">
        <v>391</v>
      </c>
      <c r="B38" s="3">
        <v>1.5</v>
      </c>
      <c r="C38" t="s">
        <v>28</v>
      </c>
      <c r="E38" s="7">
        <v>0.45</v>
      </c>
      <c r="F38" t="s">
        <v>351</v>
      </c>
      <c r="G38" t="s">
        <v>90</v>
      </c>
    </row>
    <row r="39" spans="1:7" x14ac:dyDescent="0.35">
      <c r="A39" t="s">
        <v>392</v>
      </c>
      <c r="B39" s="3">
        <v>0.5</v>
      </c>
      <c r="C39" t="s">
        <v>29</v>
      </c>
      <c r="E39" s="7">
        <v>0.45</v>
      </c>
      <c r="F39" t="s">
        <v>351</v>
      </c>
      <c r="G39" t="s">
        <v>90</v>
      </c>
    </row>
    <row r="40" spans="1:7" x14ac:dyDescent="0.35">
      <c r="A40" t="s">
        <v>393</v>
      </c>
      <c r="B40" s="3">
        <v>6</v>
      </c>
      <c r="C40" t="s">
        <v>30</v>
      </c>
      <c r="E40" s="7">
        <v>0.45</v>
      </c>
      <c r="F40" t="s">
        <v>351</v>
      </c>
      <c r="G40" t="s">
        <v>90</v>
      </c>
    </row>
    <row r="41" spans="1:7" x14ac:dyDescent="0.35">
      <c r="A41" t="s">
        <v>394</v>
      </c>
      <c r="B41" s="3">
        <v>2.8</v>
      </c>
      <c r="C41" t="s">
        <v>31</v>
      </c>
      <c r="E41" s="7">
        <v>0.45</v>
      </c>
      <c r="F41" t="s">
        <v>351</v>
      </c>
      <c r="G41" t="s">
        <v>357</v>
      </c>
    </row>
    <row r="42" spans="1:7" x14ac:dyDescent="0.35">
      <c r="A42" t="s">
        <v>395</v>
      </c>
      <c r="B42" s="3">
        <v>2.0499999999999998</v>
      </c>
      <c r="C42" t="s">
        <v>37</v>
      </c>
      <c r="E42" s="7">
        <v>0.45</v>
      </c>
      <c r="F42" t="s">
        <v>351</v>
      </c>
      <c r="G42" t="s">
        <v>357</v>
      </c>
    </row>
    <row r="43" spans="1:7" x14ac:dyDescent="0.35">
      <c r="A43" t="s">
        <v>271</v>
      </c>
      <c r="B43">
        <v>2.27</v>
      </c>
      <c r="C43" t="s">
        <v>39</v>
      </c>
      <c r="F43" t="s">
        <v>352</v>
      </c>
      <c r="G43" t="s">
        <v>358</v>
      </c>
    </row>
    <row r="44" spans="1:7" x14ac:dyDescent="0.35">
      <c r="A44" t="s">
        <v>282</v>
      </c>
      <c r="B44">
        <v>2.77</v>
      </c>
      <c r="C44" t="s">
        <v>39</v>
      </c>
      <c r="F44" t="s">
        <v>352</v>
      </c>
      <c r="G44" t="s">
        <v>359</v>
      </c>
    </row>
    <row r="45" spans="1:7" x14ac:dyDescent="0.35">
      <c r="A45" t="s">
        <v>272</v>
      </c>
      <c r="B45">
        <v>5.3E-3</v>
      </c>
      <c r="C45" t="s">
        <v>39</v>
      </c>
      <c r="F45" t="s">
        <v>352</v>
      </c>
      <c r="G45" t="s">
        <v>360</v>
      </c>
    </row>
    <row r="46" spans="1:7" x14ac:dyDescent="0.35">
      <c r="A46" t="s">
        <v>273</v>
      </c>
      <c r="B46">
        <v>2.12</v>
      </c>
      <c r="C46" t="s">
        <v>40</v>
      </c>
      <c r="F46" t="s">
        <v>352</v>
      </c>
      <c r="G46" t="s">
        <v>358</v>
      </c>
    </row>
    <row r="47" spans="1:7" x14ac:dyDescent="0.35">
      <c r="A47" t="s">
        <v>283</v>
      </c>
      <c r="B47">
        <v>2.56</v>
      </c>
      <c r="C47" t="s">
        <v>40</v>
      </c>
      <c r="F47" t="s">
        <v>352</v>
      </c>
      <c r="G47" t="s">
        <v>359</v>
      </c>
    </row>
    <row r="48" spans="1:7" x14ac:dyDescent="0.35">
      <c r="A48" t="s">
        <v>274</v>
      </c>
      <c r="B48">
        <v>9.4000000000000004E-3</v>
      </c>
      <c r="C48" t="s">
        <v>40</v>
      </c>
      <c r="F48" t="s">
        <v>352</v>
      </c>
      <c r="G48" t="s">
        <v>360</v>
      </c>
    </row>
    <row r="49" spans="1:7" x14ac:dyDescent="0.35">
      <c r="A49" t="s">
        <v>275</v>
      </c>
      <c r="B49">
        <v>2.12</v>
      </c>
      <c r="C49" t="s">
        <v>41</v>
      </c>
      <c r="F49" t="s">
        <v>352</v>
      </c>
      <c r="G49" t="s">
        <v>358</v>
      </c>
    </row>
    <row r="50" spans="1:7" x14ac:dyDescent="0.35">
      <c r="A50" t="s">
        <v>284</v>
      </c>
      <c r="B50">
        <v>2.56</v>
      </c>
      <c r="C50" t="s">
        <v>41</v>
      </c>
      <c r="F50" t="s">
        <v>352</v>
      </c>
      <c r="G50" t="s">
        <v>359</v>
      </c>
    </row>
    <row r="51" spans="1:7" x14ac:dyDescent="0.35">
      <c r="A51" t="s">
        <v>276</v>
      </c>
      <c r="B51">
        <v>9.4000000000000004E-3</v>
      </c>
      <c r="C51" t="s">
        <v>41</v>
      </c>
      <c r="F51" t="s">
        <v>352</v>
      </c>
      <c r="G51" t="s">
        <v>360</v>
      </c>
    </row>
    <row r="52" spans="1:7" x14ac:dyDescent="0.35">
      <c r="A52" t="s">
        <v>277</v>
      </c>
      <c r="B52">
        <v>2.83</v>
      </c>
      <c r="C52" t="s">
        <v>42</v>
      </c>
      <c r="F52" t="s">
        <v>352</v>
      </c>
      <c r="G52" t="s">
        <v>358</v>
      </c>
    </row>
    <row r="53" spans="1:7" x14ac:dyDescent="0.35">
      <c r="A53" t="s">
        <v>285</v>
      </c>
      <c r="B53">
        <v>1.95</v>
      </c>
      <c r="C53" t="s">
        <v>42</v>
      </c>
      <c r="F53" t="s">
        <v>352</v>
      </c>
      <c r="G53" t="s">
        <v>359</v>
      </c>
    </row>
    <row r="54" spans="1:7" x14ac:dyDescent="0.35">
      <c r="A54" t="s">
        <v>278</v>
      </c>
      <c r="B54">
        <v>2.0699999999999998</v>
      </c>
      <c r="C54" t="s">
        <v>43</v>
      </c>
      <c r="F54" t="s">
        <v>352</v>
      </c>
      <c r="G54" t="s">
        <v>358</v>
      </c>
    </row>
    <row r="55" spans="1:7" x14ac:dyDescent="0.35">
      <c r="A55" t="s">
        <v>286</v>
      </c>
      <c r="B55">
        <v>2.83</v>
      </c>
      <c r="C55" t="s">
        <v>43</v>
      </c>
      <c r="F55" t="s">
        <v>352</v>
      </c>
      <c r="G55" t="s">
        <v>359</v>
      </c>
    </row>
    <row r="56" spans="1:7" x14ac:dyDescent="0.35">
      <c r="A56" t="s">
        <v>279</v>
      </c>
      <c r="B56">
        <v>1.7899999999999999E-2</v>
      </c>
      <c r="C56" t="s">
        <v>43</v>
      </c>
      <c r="F56" t="s">
        <v>352</v>
      </c>
      <c r="G56" t="s">
        <v>360</v>
      </c>
    </row>
    <row r="57" spans="1:7" x14ac:dyDescent="0.35">
      <c r="A57" t="s">
        <v>287</v>
      </c>
      <c r="B57">
        <v>2.27</v>
      </c>
      <c r="C57" t="s">
        <v>44</v>
      </c>
      <c r="F57" t="s">
        <v>352</v>
      </c>
      <c r="G57" t="s">
        <v>358</v>
      </c>
    </row>
    <row r="58" spans="1:7" x14ac:dyDescent="0.35">
      <c r="A58" t="s">
        <v>288</v>
      </c>
      <c r="B58">
        <v>2.77</v>
      </c>
      <c r="C58" t="s">
        <v>44</v>
      </c>
      <c r="F58" t="s">
        <v>352</v>
      </c>
      <c r="G58" t="s">
        <v>359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7C4-4A71-473B-B117-59BBCD7F6805}">
  <dimension ref="A1:C73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A1" s="23" t="s">
        <v>343</v>
      </c>
      <c r="B1" s="23" t="s">
        <v>344</v>
      </c>
      <c r="C1" s="23" t="s">
        <v>325</v>
      </c>
    </row>
    <row r="2" spans="1:3" x14ac:dyDescent="0.35">
      <c r="A2" t="s">
        <v>39</v>
      </c>
      <c r="B2">
        <v>0.61</v>
      </c>
      <c r="C2" t="s">
        <v>397</v>
      </c>
    </row>
    <row r="3" spans="1:3" x14ac:dyDescent="0.35">
      <c r="A3" t="s">
        <v>39</v>
      </c>
      <c r="B3">
        <v>0.08</v>
      </c>
      <c r="C3" t="s">
        <v>385</v>
      </c>
    </row>
    <row r="4" spans="1:3" x14ac:dyDescent="0.35">
      <c r="A4" t="s">
        <v>39</v>
      </c>
      <c r="B4">
        <v>0.1</v>
      </c>
      <c r="C4" t="s">
        <v>345</v>
      </c>
    </row>
    <row r="5" spans="1:3" x14ac:dyDescent="0.35">
      <c r="A5" t="s">
        <v>39</v>
      </c>
      <c r="B5">
        <v>0.2</v>
      </c>
      <c r="C5" t="s">
        <v>398</v>
      </c>
    </row>
    <row r="6" spans="1:3" x14ac:dyDescent="0.35">
      <c r="A6" t="s">
        <v>39</v>
      </c>
      <c r="B6">
        <v>0.01</v>
      </c>
      <c r="C6" t="s">
        <v>386</v>
      </c>
    </row>
    <row r="7" spans="1:3" x14ac:dyDescent="0.35">
      <c r="A7" t="s">
        <v>40</v>
      </c>
      <c r="B7">
        <v>0.67</v>
      </c>
      <c r="C7" t="s">
        <v>399</v>
      </c>
    </row>
    <row r="8" spans="1:3" x14ac:dyDescent="0.35">
      <c r="A8" t="s">
        <v>40</v>
      </c>
      <c r="B8">
        <v>0.05</v>
      </c>
      <c r="C8" t="s">
        <v>385</v>
      </c>
    </row>
    <row r="9" spans="1:3" x14ac:dyDescent="0.35">
      <c r="A9" t="s">
        <v>40</v>
      </c>
      <c r="B9">
        <v>0.08</v>
      </c>
      <c r="C9" t="s">
        <v>346</v>
      </c>
    </row>
    <row r="10" spans="1:3" x14ac:dyDescent="0.35">
      <c r="A10" t="s">
        <v>40</v>
      </c>
      <c r="B10">
        <v>0.06</v>
      </c>
      <c r="C10" t="s">
        <v>400</v>
      </c>
    </row>
    <row r="11" spans="1:3" x14ac:dyDescent="0.35">
      <c r="A11" t="s">
        <v>40</v>
      </c>
      <c r="B11">
        <v>0.09</v>
      </c>
      <c r="C11" t="s">
        <v>401</v>
      </c>
    </row>
    <row r="12" spans="1:3" x14ac:dyDescent="0.35">
      <c r="A12" t="s">
        <v>40</v>
      </c>
      <c r="B12">
        <v>0.04</v>
      </c>
      <c r="C12" t="s">
        <v>375</v>
      </c>
    </row>
    <row r="13" spans="1:3" x14ac:dyDescent="0.35">
      <c r="A13" t="s">
        <v>40</v>
      </c>
      <c r="B13">
        <v>0.01</v>
      </c>
      <c r="C13" t="s">
        <v>386</v>
      </c>
    </row>
    <row r="14" spans="1:3" x14ac:dyDescent="0.35">
      <c r="A14" t="s">
        <v>41</v>
      </c>
      <c r="B14">
        <v>0.63</v>
      </c>
      <c r="C14" t="s">
        <v>397</v>
      </c>
    </row>
    <row r="15" spans="1:3" x14ac:dyDescent="0.35">
      <c r="A15" t="s">
        <v>41</v>
      </c>
      <c r="B15">
        <v>7.0000000000000007E-2</v>
      </c>
      <c r="C15" t="s">
        <v>385</v>
      </c>
    </row>
    <row r="16" spans="1:3" x14ac:dyDescent="0.35">
      <c r="A16" t="s">
        <v>41</v>
      </c>
      <c r="B16">
        <v>0.08</v>
      </c>
      <c r="C16" t="s">
        <v>259</v>
      </c>
    </row>
    <row r="17" spans="1:3" x14ac:dyDescent="0.35">
      <c r="A17" t="s">
        <v>41</v>
      </c>
      <c r="B17">
        <v>0.22</v>
      </c>
      <c r="C17" t="s">
        <v>398</v>
      </c>
    </row>
    <row r="18" spans="1:3" x14ac:dyDescent="0.35">
      <c r="A18" t="s">
        <v>44</v>
      </c>
      <c r="B18">
        <v>0.87</v>
      </c>
      <c r="C18" t="s">
        <v>397</v>
      </c>
    </row>
    <row r="19" spans="1:3" x14ac:dyDescent="0.35">
      <c r="A19" t="s">
        <v>44</v>
      </c>
      <c r="B19">
        <v>0.13</v>
      </c>
      <c r="C19" t="s">
        <v>260</v>
      </c>
    </row>
    <row r="20" spans="1:3" x14ac:dyDescent="0.35">
      <c r="A20" t="s">
        <v>43</v>
      </c>
      <c r="B20">
        <v>0.28000000000000003</v>
      </c>
      <c r="C20" t="s">
        <v>347</v>
      </c>
    </row>
    <row r="21" spans="1:3" x14ac:dyDescent="0.35">
      <c r="A21" t="s">
        <v>43</v>
      </c>
      <c r="B21">
        <v>0.1</v>
      </c>
      <c r="C21" t="s">
        <v>267</v>
      </c>
    </row>
    <row r="22" spans="1:3" x14ac:dyDescent="0.35">
      <c r="A22" t="s">
        <v>43</v>
      </c>
      <c r="B22">
        <v>0.56999999999999995</v>
      </c>
      <c r="C22" t="s">
        <v>401</v>
      </c>
    </row>
    <row r="23" spans="1:3" x14ac:dyDescent="0.35">
      <c r="A23" t="s">
        <v>43</v>
      </c>
      <c r="B23">
        <v>0.05</v>
      </c>
      <c r="C23" t="s">
        <v>402</v>
      </c>
    </row>
    <row r="24" spans="1:3" x14ac:dyDescent="0.35">
      <c r="A24" t="s">
        <v>42</v>
      </c>
      <c r="B24">
        <v>0.18</v>
      </c>
      <c r="C24" t="s">
        <v>257</v>
      </c>
    </row>
    <row r="25" spans="1:3" x14ac:dyDescent="0.35">
      <c r="A25" t="s">
        <v>42</v>
      </c>
      <c r="B25">
        <v>0.12</v>
      </c>
      <c r="C25" t="s">
        <v>267</v>
      </c>
    </row>
    <row r="26" spans="1:3" x14ac:dyDescent="0.35">
      <c r="A26" t="s">
        <v>42</v>
      </c>
      <c r="B26">
        <v>0.13</v>
      </c>
      <c r="C26" t="s">
        <v>348</v>
      </c>
    </row>
    <row r="27" spans="1:3" x14ac:dyDescent="0.35">
      <c r="A27" t="s">
        <v>42</v>
      </c>
      <c r="B27">
        <v>0.23</v>
      </c>
      <c r="C27" t="s">
        <v>401</v>
      </c>
    </row>
    <row r="28" spans="1:3" x14ac:dyDescent="0.35">
      <c r="A28" t="s">
        <v>42</v>
      </c>
      <c r="B28">
        <v>7.0000000000000007E-2</v>
      </c>
      <c r="C28" t="s">
        <v>375</v>
      </c>
    </row>
    <row r="29" spans="1:3" x14ac:dyDescent="0.35">
      <c r="A29" t="s">
        <v>42</v>
      </c>
      <c r="B29">
        <v>0.27</v>
      </c>
      <c r="C29" t="s">
        <v>403</v>
      </c>
    </row>
    <row r="30" spans="1:3" x14ac:dyDescent="0.35">
      <c r="A30" t="s">
        <v>299</v>
      </c>
      <c r="B30">
        <v>0.56999999999999995</v>
      </c>
      <c r="C30" t="s">
        <v>257</v>
      </c>
    </row>
    <row r="31" spans="1:3" x14ac:dyDescent="0.35">
      <c r="A31" t="s">
        <v>299</v>
      </c>
      <c r="B31">
        <v>3.3000000000000002E-2</v>
      </c>
      <c r="C31" t="s">
        <v>368</v>
      </c>
    </row>
    <row r="32" spans="1:3" x14ac:dyDescent="0.35">
      <c r="A32" t="s">
        <v>299</v>
      </c>
      <c r="B32">
        <v>5.0000000000000001E-3</v>
      </c>
      <c r="C32" t="s">
        <v>259</v>
      </c>
    </row>
    <row r="33" spans="1:3" x14ac:dyDescent="0.35">
      <c r="A33" t="s">
        <v>299</v>
      </c>
      <c r="B33">
        <v>5.1999999999999998E-2</v>
      </c>
      <c r="C33" t="s">
        <v>267</v>
      </c>
    </row>
    <row r="34" spans="1:3" x14ac:dyDescent="0.35">
      <c r="A34" t="s">
        <v>299</v>
      </c>
      <c r="B34">
        <v>5.0000000000000001E-3</v>
      </c>
      <c r="C34" t="s">
        <v>258</v>
      </c>
    </row>
    <row r="35" spans="1:3" x14ac:dyDescent="0.35">
      <c r="A35" t="s">
        <v>299</v>
      </c>
      <c r="B35">
        <v>5.0000000000000001E-3</v>
      </c>
      <c r="C35" t="s">
        <v>260</v>
      </c>
    </row>
    <row r="36" spans="1:3" x14ac:dyDescent="0.35">
      <c r="A36" t="s">
        <v>299</v>
      </c>
      <c r="B36">
        <v>5.0000000000000001E-3</v>
      </c>
      <c r="C36" t="s">
        <v>261</v>
      </c>
    </row>
    <row r="37" spans="1:3" x14ac:dyDescent="0.35">
      <c r="A37" t="s">
        <v>299</v>
      </c>
      <c r="B37">
        <v>7.5999999999999998E-2</v>
      </c>
      <c r="C37" t="s">
        <v>371</v>
      </c>
    </row>
    <row r="38" spans="1:3" x14ac:dyDescent="0.35">
      <c r="A38" t="s">
        <v>299</v>
      </c>
      <c r="B38">
        <v>5.0000000000000001E-3</v>
      </c>
      <c r="C38" t="s">
        <v>372</v>
      </c>
    </row>
    <row r="39" spans="1:3" x14ac:dyDescent="0.35">
      <c r="A39" t="s">
        <v>299</v>
      </c>
      <c r="B39">
        <v>1E-3</v>
      </c>
      <c r="C39" t="s">
        <v>370</v>
      </c>
    </row>
    <row r="40" spans="1:3" x14ac:dyDescent="0.35">
      <c r="A40" t="s">
        <v>299</v>
      </c>
      <c r="B40">
        <v>0.01</v>
      </c>
      <c r="C40" t="s">
        <v>404</v>
      </c>
    </row>
    <row r="41" spans="1:3" x14ac:dyDescent="0.35">
      <c r="A41" t="s">
        <v>299</v>
      </c>
      <c r="B41">
        <v>4.0000000000000001E-3</v>
      </c>
      <c r="C41" t="s">
        <v>405</v>
      </c>
    </row>
    <row r="42" spans="1:3" x14ac:dyDescent="0.35">
      <c r="A42" t="s">
        <v>299</v>
      </c>
      <c r="B42">
        <v>1.6E-2</v>
      </c>
      <c r="C42" t="s">
        <v>396</v>
      </c>
    </row>
    <row r="43" spans="1:3" x14ac:dyDescent="0.35">
      <c r="A43" t="s">
        <v>299</v>
      </c>
      <c r="B43">
        <v>0.04</v>
      </c>
      <c r="C43" t="s">
        <v>376</v>
      </c>
    </row>
    <row r="44" spans="1:3" x14ac:dyDescent="0.35">
      <c r="A44" t="s">
        <v>299</v>
      </c>
      <c r="B44">
        <v>1E-3</v>
      </c>
      <c r="C44" t="s">
        <v>393</v>
      </c>
    </row>
    <row r="45" spans="1:3" x14ac:dyDescent="0.35">
      <c r="A45" t="s">
        <v>299</v>
      </c>
      <c r="B45">
        <v>5.0000000000000001E-4</v>
      </c>
      <c r="C45" t="s">
        <v>375</v>
      </c>
    </row>
    <row r="46" spans="1:3" x14ac:dyDescent="0.35">
      <c r="A46" t="s">
        <v>299</v>
      </c>
      <c r="B46">
        <v>1E-3</v>
      </c>
      <c r="C46" t="s">
        <v>373</v>
      </c>
    </row>
    <row r="47" spans="1:3" x14ac:dyDescent="0.35">
      <c r="A47" t="s">
        <v>299</v>
      </c>
      <c r="B47">
        <v>0.105</v>
      </c>
      <c r="C47" t="s">
        <v>406</v>
      </c>
    </row>
    <row r="48" spans="1:3" x14ac:dyDescent="0.35">
      <c r="A48" t="s">
        <v>299</v>
      </c>
      <c r="B48">
        <v>3.1E-2</v>
      </c>
      <c r="C48" t="s">
        <v>407</v>
      </c>
    </row>
    <row r="49" spans="1:3" x14ac:dyDescent="0.35">
      <c r="A49" t="s">
        <v>299</v>
      </c>
      <c r="B49">
        <v>1E-3</v>
      </c>
      <c r="C49" t="s">
        <v>382</v>
      </c>
    </row>
    <row r="50" spans="1:3" x14ac:dyDescent="0.35">
      <c r="A50" t="s">
        <v>299</v>
      </c>
      <c r="B50">
        <v>1.5E-3</v>
      </c>
      <c r="C50" t="s">
        <v>381</v>
      </c>
    </row>
    <row r="51" spans="1:3" x14ac:dyDescent="0.35">
      <c r="A51" t="s">
        <v>299</v>
      </c>
      <c r="B51">
        <v>3.2000000000000001E-2</v>
      </c>
      <c r="C51" t="s">
        <v>374</v>
      </c>
    </row>
    <row r="52" spans="1:3" x14ac:dyDescent="0.35">
      <c r="A52" t="s">
        <v>300</v>
      </c>
      <c r="B52">
        <v>0.56999999999999995</v>
      </c>
      <c r="C52" t="s">
        <v>257</v>
      </c>
    </row>
    <row r="53" spans="1:3" x14ac:dyDescent="0.35">
      <c r="A53" t="s">
        <v>300</v>
      </c>
      <c r="B53">
        <v>3.3000000000000002E-2</v>
      </c>
      <c r="C53" t="s">
        <v>368</v>
      </c>
    </row>
    <row r="54" spans="1:3" x14ac:dyDescent="0.35">
      <c r="A54" t="s">
        <v>300</v>
      </c>
      <c r="B54">
        <v>5.0000000000000001E-3</v>
      </c>
      <c r="C54" t="s">
        <v>259</v>
      </c>
    </row>
    <row r="55" spans="1:3" x14ac:dyDescent="0.35">
      <c r="A55" t="s">
        <v>300</v>
      </c>
      <c r="B55">
        <v>5.1999999999999998E-2</v>
      </c>
      <c r="C55" t="s">
        <v>267</v>
      </c>
    </row>
    <row r="56" spans="1:3" x14ac:dyDescent="0.35">
      <c r="A56" t="s">
        <v>300</v>
      </c>
      <c r="B56">
        <v>5.0000000000000001E-3</v>
      </c>
      <c r="C56" t="s">
        <v>258</v>
      </c>
    </row>
    <row r="57" spans="1:3" x14ac:dyDescent="0.35">
      <c r="A57" t="s">
        <v>300</v>
      </c>
      <c r="B57">
        <v>5.0000000000000001E-3</v>
      </c>
      <c r="C57" t="s">
        <v>260</v>
      </c>
    </row>
    <row r="58" spans="1:3" x14ac:dyDescent="0.35">
      <c r="A58" t="s">
        <v>300</v>
      </c>
      <c r="B58">
        <v>5.0000000000000001E-3</v>
      </c>
      <c r="C58" t="s">
        <v>261</v>
      </c>
    </row>
    <row r="59" spans="1:3" x14ac:dyDescent="0.35">
      <c r="A59" t="s">
        <v>300</v>
      </c>
      <c r="B59">
        <v>7.5999999999999998E-2</v>
      </c>
      <c r="C59" t="s">
        <v>371</v>
      </c>
    </row>
    <row r="60" spans="1:3" x14ac:dyDescent="0.35">
      <c r="A60" t="s">
        <v>300</v>
      </c>
      <c r="B60">
        <v>5.0000000000000001E-3</v>
      </c>
      <c r="C60" t="s">
        <v>372</v>
      </c>
    </row>
    <row r="61" spans="1:3" x14ac:dyDescent="0.35">
      <c r="A61" t="s">
        <v>300</v>
      </c>
      <c r="B61">
        <v>1E-3</v>
      </c>
      <c r="C61" t="s">
        <v>370</v>
      </c>
    </row>
    <row r="62" spans="1:3" x14ac:dyDescent="0.35">
      <c r="A62" t="s">
        <v>300</v>
      </c>
      <c r="B62">
        <v>0.01</v>
      </c>
      <c r="C62" t="s">
        <v>404</v>
      </c>
    </row>
    <row r="63" spans="1:3" x14ac:dyDescent="0.35">
      <c r="A63" t="s">
        <v>300</v>
      </c>
      <c r="B63">
        <v>4.0000000000000001E-3</v>
      </c>
      <c r="C63" t="s">
        <v>405</v>
      </c>
    </row>
    <row r="64" spans="1:3" x14ac:dyDescent="0.35">
      <c r="A64" t="s">
        <v>300</v>
      </c>
      <c r="B64">
        <v>1.6E-2</v>
      </c>
      <c r="C64" t="s">
        <v>396</v>
      </c>
    </row>
    <row r="65" spans="1:3" x14ac:dyDescent="0.35">
      <c r="A65" t="s">
        <v>300</v>
      </c>
      <c r="B65">
        <v>0.04</v>
      </c>
      <c r="C65" t="s">
        <v>376</v>
      </c>
    </row>
    <row r="66" spans="1:3" x14ac:dyDescent="0.35">
      <c r="A66" t="s">
        <v>300</v>
      </c>
      <c r="B66">
        <v>1E-3</v>
      </c>
      <c r="C66" t="s">
        <v>393</v>
      </c>
    </row>
    <row r="67" spans="1:3" x14ac:dyDescent="0.35">
      <c r="A67" t="s">
        <v>300</v>
      </c>
      <c r="B67">
        <v>5.0000000000000001E-4</v>
      </c>
      <c r="C67" t="s">
        <v>375</v>
      </c>
    </row>
    <row r="68" spans="1:3" x14ac:dyDescent="0.35">
      <c r="A68" t="s">
        <v>300</v>
      </c>
      <c r="B68">
        <v>1E-3</v>
      </c>
      <c r="C68" t="s">
        <v>373</v>
      </c>
    </row>
    <row r="69" spans="1:3" x14ac:dyDescent="0.35">
      <c r="A69" t="s">
        <v>300</v>
      </c>
      <c r="B69">
        <v>0.105</v>
      </c>
      <c r="C69" t="s">
        <v>406</v>
      </c>
    </row>
    <row r="70" spans="1:3" x14ac:dyDescent="0.35">
      <c r="A70" t="s">
        <v>300</v>
      </c>
      <c r="B70">
        <v>3.1E-2</v>
      </c>
      <c r="C70" t="s">
        <v>407</v>
      </c>
    </row>
    <row r="71" spans="1:3" x14ac:dyDescent="0.35">
      <c r="A71" t="s">
        <v>300</v>
      </c>
      <c r="B71">
        <v>1E-3</v>
      </c>
      <c r="C71" t="s">
        <v>382</v>
      </c>
    </row>
    <row r="72" spans="1:3" x14ac:dyDescent="0.35">
      <c r="A72" t="s">
        <v>300</v>
      </c>
      <c r="B72">
        <v>1.5E-3</v>
      </c>
      <c r="C72" t="s">
        <v>381</v>
      </c>
    </row>
    <row r="73" spans="1:3" x14ac:dyDescent="0.35">
      <c r="A73" t="s">
        <v>300</v>
      </c>
      <c r="B73">
        <v>3.2000000000000001E-2</v>
      </c>
      <c r="C73" t="s">
        <v>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0615-3746-46D8-8ACB-A72AEB0B1638}">
  <dimension ref="A1:C40"/>
  <sheetViews>
    <sheetView tabSelected="1" workbookViewId="0">
      <selection activeCell="A27" sqref="A27"/>
    </sheetView>
  </sheetViews>
  <sheetFormatPr baseColWidth="10" defaultRowHeight="14.5" x14ac:dyDescent="0.35"/>
  <cols>
    <col min="1" max="1" width="47.36328125" customWidth="1"/>
    <col min="2" max="2" width="12.6328125" customWidth="1"/>
  </cols>
  <sheetData>
    <row r="1" spans="1:3" x14ac:dyDescent="0.35">
      <c r="A1" t="s">
        <v>326</v>
      </c>
      <c r="B1" t="s">
        <v>327</v>
      </c>
      <c r="C1" t="s">
        <v>342</v>
      </c>
    </row>
    <row r="2" spans="1:3" x14ac:dyDescent="0.35">
      <c r="A2" t="s">
        <v>200</v>
      </c>
      <c r="B2" t="s">
        <v>328</v>
      </c>
      <c r="C2" t="s">
        <v>39</v>
      </c>
    </row>
    <row r="3" spans="1:3" x14ac:dyDescent="0.35">
      <c r="A3" t="s">
        <v>201</v>
      </c>
      <c r="B3" t="s">
        <v>329</v>
      </c>
      <c r="C3" t="s">
        <v>39</v>
      </c>
    </row>
    <row r="4" spans="1:3" x14ac:dyDescent="0.35">
      <c r="A4" t="s">
        <v>202</v>
      </c>
      <c r="B4" t="s">
        <v>329</v>
      </c>
      <c r="C4" t="s">
        <v>39</v>
      </c>
    </row>
    <row r="5" spans="1:3" x14ac:dyDescent="0.35">
      <c r="A5" t="s">
        <v>203</v>
      </c>
      <c r="B5" t="s">
        <v>329</v>
      </c>
      <c r="C5" t="s">
        <v>39</v>
      </c>
    </row>
    <row r="6" spans="1:3" x14ac:dyDescent="0.35">
      <c r="A6" t="s">
        <v>204</v>
      </c>
      <c r="B6" t="s">
        <v>329</v>
      </c>
      <c r="C6" t="s">
        <v>39</v>
      </c>
    </row>
    <row r="7" spans="1:3" x14ac:dyDescent="0.35">
      <c r="A7" t="s">
        <v>205</v>
      </c>
      <c r="B7" t="s">
        <v>328</v>
      </c>
      <c r="C7" t="s">
        <v>39</v>
      </c>
    </row>
    <row r="8" spans="1:3" x14ac:dyDescent="0.35">
      <c r="A8" t="s">
        <v>206</v>
      </c>
      <c r="B8" t="s">
        <v>328</v>
      </c>
      <c r="C8" t="s">
        <v>39</v>
      </c>
    </row>
    <row r="9" spans="1:3" x14ac:dyDescent="0.35">
      <c r="A9" t="s">
        <v>207</v>
      </c>
      <c r="B9" t="s">
        <v>330</v>
      </c>
      <c r="C9" t="s">
        <v>39</v>
      </c>
    </row>
    <row r="10" spans="1:3" x14ac:dyDescent="0.35">
      <c r="A10" t="s">
        <v>208</v>
      </c>
      <c r="B10" t="s">
        <v>330</v>
      </c>
      <c r="C10" t="s">
        <v>39</v>
      </c>
    </row>
    <row r="11" spans="1:3" x14ac:dyDescent="0.35">
      <c r="A11" t="s">
        <v>209</v>
      </c>
      <c r="B11" t="s">
        <v>330</v>
      </c>
      <c r="C11" t="s">
        <v>39</v>
      </c>
    </row>
    <row r="12" spans="1:3" x14ac:dyDescent="0.35">
      <c r="A12" t="s">
        <v>210</v>
      </c>
      <c r="B12" t="s">
        <v>330</v>
      </c>
      <c r="C12" t="s">
        <v>39</v>
      </c>
    </row>
    <row r="13" spans="1:3" x14ac:dyDescent="0.35">
      <c r="A13" t="s">
        <v>211</v>
      </c>
      <c r="B13" t="s">
        <v>330</v>
      </c>
      <c r="C13" t="s">
        <v>39</v>
      </c>
    </row>
    <row r="14" spans="1:3" x14ac:dyDescent="0.35">
      <c r="A14" t="s">
        <v>212</v>
      </c>
      <c r="B14" t="s">
        <v>331</v>
      </c>
      <c r="C14" t="s">
        <v>39</v>
      </c>
    </row>
    <row r="15" spans="1:3" x14ac:dyDescent="0.35">
      <c r="A15" t="s">
        <v>213</v>
      </c>
      <c r="B15" t="s">
        <v>331</v>
      </c>
      <c r="C15" t="s">
        <v>39</v>
      </c>
    </row>
    <row r="16" spans="1:3" x14ac:dyDescent="0.35">
      <c r="A16" t="s">
        <v>214</v>
      </c>
      <c r="B16" t="s">
        <v>331</v>
      </c>
      <c r="C16" t="s">
        <v>39</v>
      </c>
    </row>
    <row r="17" spans="1:3" x14ac:dyDescent="0.35">
      <c r="A17" t="s">
        <v>215</v>
      </c>
      <c r="B17" t="s">
        <v>332</v>
      </c>
      <c r="C17" t="s">
        <v>41</v>
      </c>
    </row>
    <row r="18" spans="1:3" x14ac:dyDescent="0.35">
      <c r="A18" t="s">
        <v>216</v>
      </c>
      <c r="B18" t="s">
        <v>332</v>
      </c>
      <c r="C18" t="s">
        <v>41</v>
      </c>
    </row>
    <row r="19" spans="1:3" x14ac:dyDescent="0.35">
      <c r="A19" t="s">
        <v>217</v>
      </c>
      <c r="B19" t="s">
        <v>332</v>
      </c>
      <c r="C19" t="s">
        <v>41</v>
      </c>
    </row>
    <row r="20" spans="1:3" x14ac:dyDescent="0.35">
      <c r="A20" t="s">
        <v>218</v>
      </c>
      <c r="B20" t="s">
        <v>332</v>
      </c>
      <c r="C20" t="s">
        <v>40</v>
      </c>
    </row>
    <row r="21" spans="1:3" x14ac:dyDescent="0.35">
      <c r="A21" t="s">
        <v>219</v>
      </c>
      <c r="B21" t="s">
        <v>332</v>
      </c>
      <c r="C21" t="s">
        <v>40</v>
      </c>
    </row>
    <row r="22" spans="1:3" x14ac:dyDescent="0.35">
      <c r="A22" t="s">
        <v>220</v>
      </c>
      <c r="B22" t="s">
        <v>332</v>
      </c>
      <c r="C22" t="s">
        <v>40</v>
      </c>
    </row>
    <row r="23" spans="1:3" x14ac:dyDescent="0.35">
      <c r="A23" t="s">
        <v>221</v>
      </c>
      <c r="B23" t="s">
        <v>333</v>
      </c>
      <c r="C23" t="s">
        <v>42</v>
      </c>
    </row>
    <row r="24" spans="1:3" x14ac:dyDescent="0.35">
      <c r="A24" t="s">
        <v>222</v>
      </c>
      <c r="B24" t="s">
        <v>334</v>
      </c>
      <c r="C24" t="s">
        <v>42</v>
      </c>
    </row>
    <row r="25" spans="1:3" x14ac:dyDescent="0.35">
      <c r="A25" t="s">
        <v>223</v>
      </c>
      <c r="B25" t="s">
        <v>335</v>
      </c>
      <c r="C25" t="s">
        <v>42</v>
      </c>
    </row>
    <row r="26" spans="1:3" x14ac:dyDescent="0.35">
      <c r="A26" t="s">
        <v>224</v>
      </c>
      <c r="B26" t="s">
        <v>334</v>
      </c>
      <c r="C26" t="s">
        <v>42</v>
      </c>
    </row>
    <row r="27" spans="1:3" x14ac:dyDescent="0.35">
      <c r="A27" t="s">
        <v>225</v>
      </c>
      <c r="B27" t="s">
        <v>334</v>
      </c>
      <c r="C27" t="s">
        <v>42</v>
      </c>
    </row>
    <row r="28" spans="1:3" x14ac:dyDescent="0.35">
      <c r="A28" t="s">
        <v>226</v>
      </c>
      <c r="B28" t="s">
        <v>336</v>
      </c>
      <c r="C28" t="s">
        <v>43</v>
      </c>
    </row>
    <row r="29" spans="1:3" x14ac:dyDescent="0.35">
      <c r="A29" t="s">
        <v>227</v>
      </c>
      <c r="B29" t="s">
        <v>336</v>
      </c>
      <c r="C29" t="s">
        <v>43</v>
      </c>
    </row>
    <row r="30" spans="1:3" x14ac:dyDescent="0.35">
      <c r="A30" t="s">
        <v>228</v>
      </c>
      <c r="B30" t="s">
        <v>336</v>
      </c>
      <c r="C30" t="s">
        <v>43</v>
      </c>
    </row>
    <row r="31" spans="1:3" x14ac:dyDescent="0.35">
      <c r="A31" t="s">
        <v>229</v>
      </c>
      <c r="B31" t="s">
        <v>337</v>
      </c>
      <c r="C31" t="s">
        <v>43</v>
      </c>
    </row>
    <row r="32" spans="1:3" x14ac:dyDescent="0.35">
      <c r="A32" t="s">
        <v>230</v>
      </c>
      <c r="B32" t="s">
        <v>338</v>
      </c>
      <c r="C32" t="s">
        <v>43</v>
      </c>
    </row>
    <row r="33" spans="1:3" x14ac:dyDescent="0.35">
      <c r="A33" t="s">
        <v>231</v>
      </c>
      <c r="B33" t="s">
        <v>338</v>
      </c>
      <c r="C33" t="s">
        <v>43</v>
      </c>
    </row>
    <row r="34" spans="1:3" x14ac:dyDescent="0.35">
      <c r="A34" t="s">
        <v>232</v>
      </c>
      <c r="B34" t="s">
        <v>339</v>
      </c>
      <c r="C34" t="s">
        <v>43</v>
      </c>
    </row>
    <row r="35" spans="1:3" x14ac:dyDescent="0.35">
      <c r="A35" t="s">
        <v>233</v>
      </c>
      <c r="B35" t="s">
        <v>340</v>
      </c>
      <c r="C35" t="s">
        <v>43</v>
      </c>
    </row>
    <row r="36" spans="1:3" x14ac:dyDescent="0.35">
      <c r="A36" t="s">
        <v>234</v>
      </c>
      <c r="B36" t="s">
        <v>341</v>
      </c>
      <c r="C36" t="s">
        <v>43</v>
      </c>
    </row>
    <row r="37" spans="1:3" x14ac:dyDescent="0.35">
      <c r="A37" t="s">
        <v>235</v>
      </c>
      <c r="B37" t="s">
        <v>341</v>
      </c>
      <c r="C37" t="s">
        <v>43</v>
      </c>
    </row>
    <row r="38" spans="1:3" x14ac:dyDescent="0.35">
      <c r="A38" t="s">
        <v>236</v>
      </c>
      <c r="B38" t="s">
        <v>340</v>
      </c>
      <c r="C38" t="s">
        <v>43</v>
      </c>
    </row>
    <row r="39" spans="1:3" x14ac:dyDescent="0.35">
      <c r="A39" t="s">
        <v>237</v>
      </c>
      <c r="B39" t="s">
        <v>329</v>
      </c>
      <c r="C39" t="s">
        <v>44</v>
      </c>
    </row>
    <row r="40" spans="1:3" x14ac:dyDescent="0.35">
      <c r="A40" t="s">
        <v>238</v>
      </c>
      <c r="B40" t="s">
        <v>329</v>
      </c>
      <c r="C4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metadata</vt:lpstr>
      <vt:lpstr>regions</vt:lpstr>
      <vt:lpstr>years</vt:lpstr>
      <vt:lpstr>crops</vt:lpstr>
      <vt:lpstr>Volatilisation</vt:lpstr>
      <vt:lpstr>pop</vt:lpstr>
      <vt:lpstr>prod</vt:lpstr>
      <vt:lpstr>diet</vt:lpstr>
      <vt:lpstr>livestock helper</vt:lpstr>
      <vt:lpstr>Energy_prod</vt:lpstr>
      <vt:lpstr>Energy_power</vt:lpstr>
      <vt:lpstr>Energy_regime</vt:lpstr>
      <vt:lpstr>import_export</vt:lpstr>
      <vt:lpstr>C calc</vt:lpstr>
      <vt:lpstr>CH4 emission</vt:lpstr>
      <vt:lpstr>N_syn</vt:lpstr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 GAY</cp:lastModifiedBy>
  <dcterms:created xsi:type="dcterms:W3CDTF">2025-01-17T14:57:27Z</dcterms:created>
  <dcterms:modified xsi:type="dcterms:W3CDTF">2025-09-11T07:03:30Z</dcterms:modified>
</cp:coreProperties>
</file>