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stega\Documents\These\isterre-dynamic-modeling\grafs-e-project\grafs-e\src\grafs_e\data\"/>
    </mc:Choice>
  </mc:AlternateContent>
  <xr:revisionPtr revIDLastSave="0" documentId="13_ncr:1_{25D9AA85-5439-4E60-BE06-F2297C951363}" xr6:coauthVersionLast="47" xr6:coauthVersionMax="47" xr10:uidLastSave="{00000000-0000-0000-0000-000000000000}"/>
  <bookViews>
    <workbookView xWindow="-110" yWindow="-110" windowWidth="19420" windowHeight="10420" activeTab="3" xr2:uid="{092E5AC7-17CB-4282-9989-CDCB089F75B9}"/>
  </bookViews>
  <sheets>
    <sheet name="crops" sheetId="1" r:id="rId1"/>
    <sheet name="Energy_prod" sheetId="4" r:id="rId2"/>
    <sheet name="Energy_power" sheetId="6" r:id="rId3"/>
    <sheet name="Energy_regime" sheetId="7" r:id="rId4"/>
    <sheet name="import_export" sheetId="5" r:id="rId5"/>
    <sheet name="Volatilisation" sheetId="2" r:id="rId6"/>
    <sheet name="N_syn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3" l="1"/>
  <c r="I21" i="3"/>
  <c r="I22" i="3"/>
  <c r="I23" i="3"/>
  <c r="I2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J3" i="2"/>
  <c r="J4" i="2"/>
  <c r="J5" i="2"/>
  <c r="J6" i="2"/>
  <c r="J7" i="2"/>
  <c r="J2" i="2"/>
  <c r="C6" i="2"/>
  <c r="C3" i="2"/>
  <c r="C4" i="2"/>
  <c r="C5" i="2"/>
  <c r="C7" i="2"/>
  <c r="C2" i="2"/>
  <c r="B6" i="2"/>
  <c r="B4" i="2"/>
  <c r="B3" i="2"/>
  <c r="B5" i="2"/>
  <c r="B7" i="2"/>
  <c r="B2" i="2"/>
</calcChain>
</file>

<file path=xl/sharedStrings.xml><?xml version="1.0" encoding="utf-8"?>
<sst xmlns="http://schemas.openxmlformats.org/spreadsheetml/2006/main" count="284" uniqueCount="170">
  <si>
    <t>Culture</t>
  </si>
  <si>
    <t>Wheat</t>
  </si>
  <si>
    <t>Barley</t>
  </si>
  <si>
    <t>Oat</t>
  </si>
  <si>
    <t>Grain maize</t>
  </si>
  <si>
    <t>Other cereals</t>
  </si>
  <si>
    <t>Straw</t>
  </si>
  <si>
    <t>Rapeseed</t>
  </si>
  <si>
    <t>Sunflower</t>
  </si>
  <si>
    <t>Other oil crops</t>
  </si>
  <si>
    <t>Sugar beet</t>
  </si>
  <si>
    <t>Potatoes</t>
  </si>
  <si>
    <t>Other roots</t>
  </si>
  <si>
    <t>Dry vegetables</t>
  </si>
  <si>
    <t>Dry fruits</t>
  </si>
  <si>
    <t>Cabbage</t>
  </si>
  <si>
    <t>Leaves vegetables</t>
  </si>
  <si>
    <t>Fruits</t>
  </si>
  <si>
    <t>Olives</t>
  </si>
  <si>
    <t>Citrus</t>
  </si>
  <si>
    <t>Hemp</t>
  </si>
  <si>
    <t>Flax</t>
  </si>
  <si>
    <t>Forage maize</t>
  </si>
  <si>
    <t>Forage cabbages</t>
  </si>
  <si>
    <t>Non-legume temporary meadow</t>
  </si>
  <si>
    <t>Horse beans and faba beans</t>
  </si>
  <si>
    <t>Peas</t>
  </si>
  <si>
    <t>Other protein crops</t>
  </si>
  <si>
    <t>Green peas</t>
  </si>
  <si>
    <t>Dry beans</t>
  </si>
  <si>
    <t>Green beans</t>
  </si>
  <si>
    <t>Soybean</t>
  </si>
  <si>
    <t>Alfalfa and clover</t>
  </si>
  <si>
    <t>Note</t>
  </si>
  <si>
    <t>Proche de blé…</t>
  </si>
  <si>
    <t>Entre beteraves et PDT</t>
  </si>
  <si>
    <t>Considéré comme une légumineuse</t>
  </si>
  <si>
    <t>Rye</t>
  </si>
  <si>
    <t>Squash and melons</t>
  </si>
  <si>
    <t xml:space="preserve">Natural meadow </t>
  </si>
  <si>
    <t>Elevage</t>
  </si>
  <si>
    <t>bovines</t>
  </si>
  <si>
    <t>ovines</t>
  </si>
  <si>
    <t>caprines</t>
  </si>
  <si>
    <t>porcines</t>
  </si>
  <si>
    <t>poultry</t>
  </si>
  <si>
    <t>equine</t>
  </si>
  <si>
    <t>N-NH3 EM. slurry indoor</t>
  </si>
  <si>
    <t>N-NH3 EM. outdoor</t>
  </si>
  <si>
    <t>Code région</t>
  </si>
  <si>
    <t>Ammonitrates (t/an)</t>
  </si>
  <si>
    <t>Solutions (t/an)</t>
  </si>
  <si>
    <t>Urée (t/an)</t>
  </si>
  <si>
    <t>Autre (t/an)</t>
  </si>
  <si>
    <t>Composés NK, NPK (t/an)</t>
  </si>
  <si>
    <t>Total (t/an)</t>
  </si>
  <si>
    <t>4,3%</t>
  </si>
  <si>
    <t>7,1%</t>
  </si>
  <si>
    <t>5,1%</t>
  </si>
  <si>
    <t>5,0%</t>
  </si>
  <si>
    <t>5,5%</t>
  </si>
  <si>
    <t>3,9%</t>
  </si>
  <si>
    <t>2,8%</t>
  </si>
  <si>
    <t>6,0%</t>
  </si>
  <si>
    <t>5,7%</t>
  </si>
  <si>
    <t>3,8%</t>
  </si>
  <si>
    <t>3,5%</t>
  </si>
  <si>
    <t>3,1%</t>
  </si>
  <si>
    <t>6,2%</t>
  </si>
  <si>
    <t>7,5%</t>
  </si>
  <si>
    <t>6,1%</t>
  </si>
  <si>
    <t>2,5%</t>
  </si>
  <si>
    <t>7,4%</t>
  </si>
  <si>
    <t>France</t>
  </si>
  <si>
    <t>5,3%</t>
  </si>
  <si>
    <t>Volatilisation NH3 (% N épandu)</t>
  </si>
  <si>
    <t>FE indirect N-N2O (%)</t>
  </si>
  <si>
    <t>N-NH3 EM. manure indoor</t>
  </si>
  <si>
    <t>N-N2 EM. slurry indoor</t>
  </si>
  <si>
    <t>N-N2 EM. manure indoor</t>
  </si>
  <si>
    <t>N-N2 EM. outdoor</t>
  </si>
  <si>
    <t>N-N2O EM. outdoor</t>
  </si>
  <si>
    <t>N-N2O EM. manure indoor</t>
  </si>
  <si>
    <t>N-N2O EM. slurry indoor</t>
  </si>
  <si>
    <t>Nitrogen Content (%)</t>
  </si>
  <si>
    <t>% edible</t>
  </si>
  <si>
    <t>% non edible</t>
  </si>
  <si>
    <t>rice</t>
  </si>
  <si>
    <t>Seed input (kt seeds/kt Ymax)</t>
  </si>
  <si>
    <t>Category</t>
  </si>
  <si>
    <t>N fixation coef (kgN/kgN)</t>
  </si>
  <si>
    <t>cereals (excluding rice)</t>
  </si>
  <si>
    <t>oleaginous</t>
  </si>
  <si>
    <t>leguminous</t>
  </si>
  <si>
    <t>roots</t>
  </si>
  <si>
    <t>forages</t>
  </si>
  <si>
    <t>fruits and vegetables</t>
  </si>
  <si>
    <t>%N dairy</t>
  </si>
  <si>
    <t>Surface Fertilization Need (kgN/ha)</t>
  </si>
  <si>
    <t>Fertilization Need (kgN/qtl)</t>
  </si>
  <si>
    <t>Rice</t>
  </si>
  <si>
    <t>Spreading Rate (%)</t>
  </si>
  <si>
    <t xml:space="preserve">natural meadows </t>
  </si>
  <si>
    <t>temporary meadows</t>
  </si>
  <si>
    <t>Type</t>
  </si>
  <si>
    <t>Ile de France</t>
  </si>
  <si>
    <t>Eure</t>
  </si>
  <si>
    <t>Eure-et-Loir</t>
  </si>
  <si>
    <t>Picardie</t>
  </si>
  <si>
    <t>Calvados-Orne</t>
  </si>
  <si>
    <t>Seine Maritime</t>
  </si>
  <si>
    <t>Manche</t>
  </si>
  <si>
    <t>Nord Pas de Calais</t>
  </si>
  <si>
    <t>Champ-Ard-Yonne</t>
  </si>
  <si>
    <t>Bourgogne</t>
  </si>
  <si>
    <t>Grande Lorraine</t>
  </si>
  <si>
    <t>Alsace</t>
  </si>
  <si>
    <t>Bretagne</t>
  </si>
  <si>
    <t>Vendée-Charente</t>
  </si>
  <si>
    <t>Loire aval</t>
  </si>
  <si>
    <t>Loire Centrale</t>
  </si>
  <si>
    <t>Loire Amont</t>
  </si>
  <si>
    <t>Grand Jura</t>
  </si>
  <si>
    <t>Savoie</t>
  </si>
  <si>
    <t>Ain-Rhône</t>
  </si>
  <si>
    <t>Alpes</t>
  </si>
  <si>
    <t>Isère-Drôme Ardèche</t>
  </si>
  <si>
    <t>Aveyron-Lozère</t>
  </si>
  <si>
    <t>Garonne</t>
  </si>
  <si>
    <t>Gironde</t>
  </si>
  <si>
    <t>Pyrénées occidentales</t>
  </si>
  <si>
    <t>Landes</t>
  </si>
  <si>
    <t>Dor-Lot</t>
  </si>
  <si>
    <t>Cantal-Corrèze</t>
  </si>
  <si>
    <t>Grand Marseille</t>
  </si>
  <si>
    <t>Côte d'Azur</t>
  </si>
  <si>
    <t>Gard-Hérault</t>
  </si>
  <si>
    <t>Pyrénées Orientales</t>
  </si>
  <si>
    <t>Import</t>
  </si>
  <si>
    <t>Export</t>
  </si>
  <si>
    <t>Méthaniseur</t>
  </si>
  <si>
    <t>Item</t>
  </si>
  <si>
    <t>Methanization power (GWh/tMS)</t>
  </si>
  <si>
    <t>Rapeseed straw</t>
  </si>
  <si>
    <t>Maize straw</t>
  </si>
  <si>
    <t>Bovines manure</t>
  </si>
  <si>
    <t>Poultry slurry</t>
  </si>
  <si>
    <t>Bovines slurry</t>
  </si>
  <si>
    <t>CIVE</t>
  </si>
  <si>
    <t>Sunflower straw</t>
  </si>
  <si>
    <t>Sugar beet residues</t>
  </si>
  <si>
    <t>Soybean straw</t>
  </si>
  <si>
    <t>Potatoes residues</t>
  </si>
  <si>
    <t>Green waste</t>
  </si>
  <si>
    <t>meadows</t>
  </si>
  <si>
    <t>Cereal straw</t>
  </si>
  <si>
    <t>Slaughterhouse IAA</t>
  </si>
  <si>
    <t>Sludges</t>
  </si>
  <si>
    <t>Waste IAA</t>
  </si>
  <si>
    <t>Waste population</t>
  </si>
  <si>
    <t>Porcines slurry</t>
  </si>
  <si>
    <t>Porcines manure</t>
  </si>
  <si>
    <t>MB</t>
  </si>
  <si>
    <t>No</t>
  </si>
  <si>
    <t>Yes</t>
  </si>
  <si>
    <t>Crop residues</t>
  </si>
  <si>
    <t>Dedicated culture</t>
  </si>
  <si>
    <t>Non edible animal</t>
  </si>
  <si>
    <t>Livestock effluent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</si>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</sst>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2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2" fontId="2" fillId="0" borderId="0" xfId="1" applyNumberFormat="1" applyFont="1"/>
    <xf numFmtId="2" fontId="2" fillId="0" borderId="0" xfId="1" applyNumberFormat="1" applyFont="1" applyFill="1"/>
    <xf numFmtId="0" fontId="2" fillId="0" borderId="0" xfId="0" applyFont="1" applyAlignment="1">
      <alignment horizontal="justify" vertical="center" wrapText="1"/>
    </xf>
    <xf numFmtId="2" fontId="2" fillId="0" borderId="0" xfId="0" applyNumberFormat="1" applyFont="1" applyAlignment="1">
      <alignment horizontal="justify" vertical="center" wrapText="1"/>
    </xf>
    <xf numFmtId="0" fontId="4" fillId="0" borderId="0" xfId="0" applyFont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</cellXfs>
  <cellStyles count="2">
    <cellStyle name="Normal" xfId="0" builtinId="0"/>
    <cellStyle name="Texte explicatif 6" xfId="1" xr:uid="{FA142338-8601-4E55-AA3D-600E38F000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28D2-5D19-4409-920F-79B00DDA2ABC}">
  <dimension ref="A1:K37"/>
  <sheetViews>
    <sheetView topLeftCell="A27" workbookViewId="0">
      <selection activeCell="F37" sqref="F37"/>
    </sheetView>
  </sheetViews>
  <sheetFormatPr baseColWidth="10" defaultRowHeight="14.5" x14ac:dyDescent="0.35"/>
  <cols>
    <col min="1" max="1" width="23.7265625" customWidth="1"/>
    <col min="4" max="4" width="19.6328125" customWidth="1"/>
    <col min="5" max="5" width="14.90625" customWidth="1"/>
  </cols>
  <sheetData>
    <row r="1" spans="1:11" x14ac:dyDescent="0.35">
      <c r="A1" t="s">
        <v>0</v>
      </c>
      <c r="B1" t="s">
        <v>101</v>
      </c>
      <c r="C1" t="s">
        <v>33</v>
      </c>
      <c r="D1" t="s">
        <v>84</v>
      </c>
      <c r="E1" t="s">
        <v>88</v>
      </c>
      <c r="F1" t="s">
        <v>89</v>
      </c>
      <c r="G1" t="s">
        <v>90</v>
      </c>
      <c r="H1" t="s">
        <v>99</v>
      </c>
      <c r="I1" t="s">
        <v>98</v>
      </c>
    </row>
    <row r="2" spans="1:11" ht="37.5" x14ac:dyDescent="0.35">
      <c r="A2" t="s">
        <v>1</v>
      </c>
      <c r="B2">
        <v>0.12</v>
      </c>
      <c r="D2" s="3">
        <v>1.95</v>
      </c>
      <c r="E2" s="5">
        <v>2.7E-2</v>
      </c>
      <c r="F2" s="7" t="s">
        <v>91</v>
      </c>
      <c r="G2" s="8">
        <v>0</v>
      </c>
      <c r="H2" s="3">
        <v>3.5</v>
      </c>
      <c r="I2" s="9">
        <v>0</v>
      </c>
      <c r="J2" s="9"/>
      <c r="K2" s="9"/>
    </row>
    <row r="3" spans="1:11" ht="37.5" x14ac:dyDescent="0.35">
      <c r="A3" t="s">
        <v>37</v>
      </c>
      <c r="B3">
        <v>0.03</v>
      </c>
      <c r="D3" s="3">
        <v>1.76</v>
      </c>
      <c r="E3" s="5">
        <v>2.7E-2</v>
      </c>
      <c r="F3" s="7" t="s">
        <v>91</v>
      </c>
      <c r="G3" s="8">
        <v>0</v>
      </c>
      <c r="H3" s="3">
        <v>2.2999999999999998</v>
      </c>
      <c r="I3" s="9">
        <v>0</v>
      </c>
      <c r="J3" s="9"/>
      <c r="K3" s="9"/>
    </row>
    <row r="4" spans="1:11" ht="37.5" x14ac:dyDescent="0.35">
      <c r="A4" t="s">
        <v>2</v>
      </c>
      <c r="B4">
        <v>0.13</v>
      </c>
      <c r="D4" s="3">
        <v>1.76</v>
      </c>
      <c r="E4" s="5">
        <v>2.7E-2</v>
      </c>
      <c r="F4" s="7" t="s">
        <v>91</v>
      </c>
      <c r="G4" s="8">
        <v>0</v>
      </c>
      <c r="H4" s="3">
        <v>2.5</v>
      </c>
      <c r="I4" s="9">
        <v>0</v>
      </c>
      <c r="J4" s="9"/>
      <c r="K4" s="9"/>
    </row>
    <row r="5" spans="1:11" ht="37.5" x14ac:dyDescent="0.35">
      <c r="A5" t="s">
        <v>3</v>
      </c>
      <c r="B5">
        <v>0.03</v>
      </c>
      <c r="D5" s="3">
        <v>2.08</v>
      </c>
      <c r="E5" s="5">
        <v>2.7E-2</v>
      </c>
      <c r="F5" s="7" t="s">
        <v>91</v>
      </c>
      <c r="G5" s="8">
        <v>0</v>
      </c>
      <c r="H5" s="3">
        <v>2.2000000000000002</v>
      </c>
      <c r="I5" s="9">
        <v>0</v>
      </c>
      <c r="J5" s="9"/>
      <c r="K5" s="9"/>
    </row>
    <row r="6" spans="1:11" ht="37.5" x14ac:dyDescent="0.35">
      <c r="A6" t="s">
        <v>4</v>
      </c>
      <c r="B6">
        <v>0.4</v>
      </c>
      <c r="D6" s="3">
        <v>1.52</v>
      </c>
      <c r="E6" s="5">
        <v>2.7E-2</v>
      </c>
      <c r="F6" s="7" t="s">
        <v>91</v>
      </c>
      <c r="G6" s="8">
        <v>0</v>
      </c>
      <c r="H6" s="3">
        <v>2.2000000000000002</v>
      </c>
      <c r="I6" s="9">
        <v>0</v>
      </c>
      <c r="J6" s="9"/>
      <c r="K6" s="9"/>
    </row>
    <row r="7" spans="1:11" x14ac:dyDescent="0.35">
      <c r="A7" t="s">
        <v>100</v>
      </c>
      <c r="B7">
        <v>0.03</v>
      </c>
      <c r="D7" s="3">
        <v>1.07</v>
      </c>
      <c r="E7" s="5">
        <v>2.7E-2</v>
      </c>
      <c r="F7" s="7" t="s">
        <v>87</v>
      </c>
      <c r="G7" s="8">
        <v>0</v>
      </c>
      <c r="H7" s="3">
        <v>0</v>
      </c>
      <c r="I7" s="9">
        <v>125</v>
      </c>
      <c r="J7" s="9"/>
      <c r="K7" s="9"/>
    </row>
    <row r="8" spans="1:11" ht="37.5" x14ac:dyDescent="0.35">
      <c r="A8" t="s">
        <v>5</v>
      </c>
      <c r="B8">
        <v>0.03</v>
      </c>
      <c r="D8" s="3">
        <v>1.8</v>
      </c>
      <c r="E8" s="5">
        <v>2.7E-2</v>
      </c>
      <c r="F8" s="7" t="s">
        <v>91</v>
      </c>
      <c r="G8" s="8">
        <v>0</v>
      </c>
      <c r="H8" s="3">
        <v>2.6</v>
      </c>
      <c r="I8" s="9">
        <v>0</v>
      </c>
      <c r="J8" s="9"/>
      <c r="K8" s="9"/>
    </row>
    <row r="9" spans="1:11" x14ac:dyDescent="0.35">
      <c r="A9" t="s">
        <v>6</v>
      </c>
      <c r="B9">
        <v>0.1</v>
      </c>
      <c r="C9" t="s">
        <v>34</v>
      </c>
      <c r="D9" s="3">
        <v>0.5</v>
      </c>
      <c r="E9" s="5">
        <v>0</v>
      </c>
      <c r="F9" s="7" t="s">
        <v>95</v>
      </c>
      <c r="G9" s="8">
        <v>0</v>
      </c>
      <c r="H9" s="3">
        <v>3</v>
      </c>
      <c r="I9" s="9">
        <v>0</v>
      </c>
      <c r="J9" s="9"/>
      <c r="K9" s="9"/>
    </row>
    <row r="10" spans="1:11" x14ac:dyDescent="0.35">
      <c r="A10" t="s">
        <v>7</v>
      </c>
      <c r="B10">
        <v>0.33</v>
      </c>
      <c r="D10" s="3">
        <v>3.5</v>
      </c>
      <c r="E10" s="5">
        <v>2.7E-2</v>
      </c>
      <c r="F10" s="7" t="s">
        <v>92</v>
      </c>
      <c r="G10" s="8">
        <v>0</v>
      </c>
      <c r="H10" s="3">
        <v>7</v>
      </c>
      <c r="I10" s="9">
        <v>0</v>
      </c>
      <c r="J10" s="9"/>
      <c r="K10" s="9"/>
    </row>
    <row r="11" spans="1:11" x14ac:dyDescent="0.35">
      <c r="A11" t="s">
        <v>8</v>
      </c>
      <c r="B11">
        <v>0.16</v>
      </c>
      <c r="D11" s="3">
        <v>1.96</v>
      </c>
      <c r="E11" s="5">
        <v>2.7E-2</v>
      </c>
      <c r="F11" s="7" t="s">
        <v>92</v>
      </c>
      <c r="G11" s="8">
        <v>0</v>
      </c>
      <c r="H11" s="3">
        <v>4.5</v>
      </c>
      <c r="I11" s="9">
        <v>0</v>
      </c>
      <c r="J11" s="9"/>
      <c r="K11" s="9"/>
    </row>
    <row r="12" spans="1:11" x14ac:dyDescent="0.35">
      <c r="A12" t="s">
        <v>9</v>
      </c>
      <c r="B12">
        <v>0</v>
      </c>
      <c r="D12" s="4">
        <v>3.5</v>
      </c>
      <c r="E12" s="5">
        <v>2.7E-2</v>
      </c>
      <c r="F12" s="7" t="s">
        <v>92</v>
      </c>
      <c r="G12" s="8">
        <v>0</v>
      </c>
      <c r="H12" s="9">
        <v>5</v>
      </c>
      <c r="I12" s="9">
        <v>0</v>
      </c>
      <c r="J12" s="9"/>
      <c r="K12" s="9"/>
    </row>
    <row r="13" spans="1:11" x14ac:dyDescent="0.35">
      <c r="A13" t="s">
        <v>10</v>
      </c>
      <c r="B13">
        <v>0.56000000000000005</v>
      </c>
      <c r="D13" s="3">
        <v>0.20799999999999999</v>
      </c>
      <c r="E13" s="5">
        <v>5.6000000000000001E-2</v>
      </c>
      <c r="F13" s="7" t="s">
        <v>94</v>
      </c>
      <c r="G13" s="8">
        <v>0</v>
      </c>
      <c r="H13" s="9">
        <v>0</v>
      </c>
      <c r="I13" s="9">
        <v>220</v>
      </c>
      <c r="J13" s="9"/>
      <c r="K13" s="9"/>
    </row>
    <row r="14" spans="1:11" x14ac:dyDescent="0.35">
      <c r="A14" t="s">
        <v>11</v>
      </c>
      <c r="B14">
        <v>0.35</v>
      </c>
      <c r="D14" s="3">
        <v>0.25600000000000001</v>
      </c>
      <c r="E14" s="5">
        <v>5.6000000000000001E-2</v>
      </c>
      <c r="F14" s="7" t="s">
        <v>94</v>
      </c>
      <c r="G14" s="8">
        <v>0</v>
      </c>
      <c r="H14" s="9">
        <v>0</v>
      </c>
      <c r="I14" s="9">
        <v>220</v>
      </c>
      <c r="J14" s="9"/>
      <c r="K14" s="9"/>
    </row>
    <row r="15" spans="1:11" x14ac:dyDescent="0.35">
      <c r="A15" t="s">
        <v>12</v>
      </c>
      <c r="B15">
        <v>0.45</v>
      </c>
      <c r="C15" t="s">
        <v>35</v>
      </c>
      <c r="D15" s="3">
        <v>0.23</v>
      </c>
      <c r="E15" s="5">
        <v>5.6000000000000001E-2</v>
      </c>
      <c r="F15" s="7" t="s">
        <v>94</v>
      </c>
      <c r="G15" s="8">
        <v>0</v>
      </c>
      <c r="H15" s="9">
        <v>0</v>
      </c>
      <c r="I15" s="9">
        <v>220</v>
      </c>
      <c r="J15" s="9"/>
      <c r="K15" s="9"/>
    </row>
    <row r="16" spans="1:11" ht="25" x14ac:dyDescent="0.35">
      <c r="A16" t="s">
        <v>13</v>
      </c>
      <c r="B16">
        <v>0</v>
      </c>
      <c r="C16" t="s">
        <v>36</v>
      </c>
      <c r="D16" s="3">
        <v>3.6</v>
      </c>
      <c r="E16" s="5">
        <v>2.7E-2</v>
      </c>
      <c r="F16" s="7" t="s">
        <v>96</v>
      </c>
      <c r="G16" s="8">
        <v>0</v>
      </c>
      <c r="H16" s="9">
        <v>0</v>
      </c>
      <c r="I16" s="9">
        <v>50</v>
      </c>
      <c r="J16" s="9"/>
      <c r="K16" s="9"/>
    </row>
    <row r="17" spans="1:11" ht="25" x14ac:dyDescent="0.35">
      <c r="A17" t="s">
        <v>14</v>
      </c>
      <c r="B17">
        <v>0</v>
      </c>
      <c r="D17" s="3">
        <v>2</v>
      </c>
      <c r="E17" s="5">
        <v>2.7E-2</v>
      </c>
      <c r="F17" s="7" t="s">
        <v>96</v>
      </c>
      <c r="G17" s="8">
        <v>0</v>
      </c>
      <c r="H17" s="9">
        <v>0</v>
      </c>
      <c r="I17" s="9">
        <v>100</v>
      </c>
      <c r="J17" s="9"/>
      <c r="K17" s="9"/>
    </row>
    <row r="18" spans="1:11" ht="25" x14ac:dyDescent="0.35">
      <c r="A18" t="s">
        <v>38</v>
      </c>
      <c r="B18">
        <v>0</v>
      </c>
      <c r="D18" s="3">
        <v>0.18</v>
      </c>
      <c r="E18" s="5">
        <v>2.7E-2</v>
      </c>
      <c r="F18" s="7" t="s">
        <v>96</v>
      </c>
      <c r="G18" s="8">
        <v>0</v>
      </c>
      <c r="H18" s="9">
        <v>0</v>
      </c>
      <c r="I18" s="9">
        <v>180</v>
      </c>
      <c r="J18" s="9"/>
      <c r="K18" s="9"/>
    </row>
    <row r="19" spans="1:11" ht="25" x14ac:dyDescent="0.35">
      <c r="A19" t="s">
        <v>15</v>
      </c>
      <c r="B19">
        <v>0</v>
      </c>
      <c r="D19" s="3">
        <v>0.36</v>
      </c>
      <c r="E19" s="5">
        <v>2.7E-2</v>
      </c>
      <c r="F19" s="7" t="s">
        <v>96</v>
      </c>
      <c r="G19" s="8">
        <v>0</v>
      </c>
      <c r="H19" s="9">
        <v>0</v>
      </c>
      <c r="I19" s="9">
        <v>300</v>
      </c>
      <c r="J19" s="9"/>
      <c r="K19" s="9"/>
    </row>
    <row r="20" spans="1:11" ht="25" x14ac:dyDescent="0.35">
      <c r="A20" t="s">
        <v>16</v>
      </c>
      <c r="B20">
        <v>0</v>
      </c>
      <c r="D20" s="3">
        <v>0.22</v>
      </c>
      <c r="E20" s="5">
        <v>2.7E-2</v>
      </c>
      <c r="F20" s="7" t="s">
        <v>96</v>
      </c>
      <c r="G20" s="8">
        <v>0</v>
      </c>
      <c r="H20" s="9">
        <v>0</v>
      </c>
      <c r="I20" s="9">
        <v>150</v>
      </c>
      <c r="J20" s="9"/>
      <c r="K20" s="9"/>
    </row>
    <row r="21" spans="1:11" ht="25" x14ac:dyDescent="0.35">
      <c r="A21" t="s">
        <v>17</v>
      </c>
      <c r="B21">
        <v>0</v>
      </c>
      <c r="D21" s="3">
        <v>0.1</v>
      </c>
      <c r="E21" s="5">
        <v>0</v>
      </c>
      <c r="F21" s="7" t="s">
        <v>96</v>
      </c>
      <c r="G21" s="8">
        <v>0</v>
      </c>
      <c r="H21" s="9">
        <v>0</v>
      </c>
      <c r="I21" s="9">
        <v>100</v>
      </c>
      <c r="J21" s="9"/>
      <c r="K21" s="9"/>
    </row>
    <row r="22" spans="1:11" ht="25" x14ac:dyDescent="0.35">
      <c r="A22" t="s">
        <v>18</v>
      </c>
      <c r="B22">
        <v>0</v>
      </c>
      <c r="D22" s="3">
        <v>0.67</v>
      </c>
      <c r="E22" s="5">
        <v>0</v>
      </c>
      <c r="F22" s="7" t="s">
        <v>96</v>
      </c>
      <c r="G22" s="8">
        <v>0</v>
      </c>
      <c r="H22" s="9">
        <v>0</v>
      </c>
      <c r="I22" s="9">
        <v>80</v>
      </c>
      <c r="J22" s="9"/>
      <c r="K22" s="9"/>
    </row>
    <row r="23" spans="1:11" ht="25" x14ac:dyDescent="0.35">
      <c r="A23" t="s">
        <v>19</v>
      </c>
      <c r="B23">
        <v>0</v>
      </c>
      <c r="D23" s="3">
        <v>0.18</v>
      </c>
      <c r="E23" s="5">
        <v>0</v>
      </c>
      <c r="F23" s="7" t="s">
        <v>96</v>
      </c>
      <c r="G23" s="8">
        <v>0</v>
      </c>
      <c r="H23" s="9">
        <v>0</v>
      </c>
      <c r="I23" s="9">
        <v>130</v>
      </c>
      <c r="J23" s="9"/>
      <c r="K23" s="9"/>
    </row>
    <row r="24" spans="1:11" x14ac:dyDescent="0.35">
      <c r="A24" t="s">
        <v>20</v>
      </c>
      <c r="B24">
        <v>0</v>
      </c>
      <c r="D24" s="3">
        <v>0.35</v>
      </c>
      <c r="E24" s="5">
        <v>2.7E-2</v>
      </c>
      <c r="F24" s="7" t="s">
        <v>92</v>
      </c>
      <c r="G24" s="8">
        <v>0</v>
      </c>
      <c r="H24" s="9">
        <v>0</v>
      </c>
      <c r="I24" s="9">
        <v>120</v>
      </c>
      <c r="J24" s="9"/>
      <c r="K24" s="9"/>
    </row>
    <row r="25" spans="1:11" x14ac:dyDescent="0.35">
      <c r="A25" t="s">
        <v>21</v>
      </c>
      <c r="B25">
        <v>0</v>
      </c>
      <c r="D25" s="3">
        <v>0.35</v>
      </c>
      <c r="E25" s="5">
        <v>2.7E-2</v>
      </c>
      <c r="F25" s="7" t="s">
        <v>92</v>
      </c>
      <c r="G25" s="8">
        <v>0</v>
      </c>
      <c r="H25" s="9">
        <v>0</v>
      </c>
      <c r="I25" s="9">
        <v>60</v>
      </c>
      <c r="J25" s="9"/>
      <c r="K25" s="9"/>
    </row>
    <row r="26" spans="1:11" x14ac:dyDescent="0.35">
      <c r="A26" t="s">
        <v>22</v>
      </c>
      <c r="B26">
        <v>0.82</v>
      </c>
      <c r="D26" s="3">
        <v>1</v>
      </c>
      <c r="E26" s="5">
        <v>2.7E-2</v>
      </c>
      <c r="F26" s="7" t="s">
        <v>95</v>
      </c>
      <c r="G26" s="8">
        <v>0</v>
      </c>
      <c r="H26" s="9">
        <v>1.3</v>
      </c>
      <c r="I26" s="9">
        <v>0</v>
      </c>
      <c r="J26" s="9"/>
      <c r="K26" s="9"/>
    </row>
    <row r="27" spans="1:11" x14ac:dyDescent="0.35">
      <c r="A27" t="s">
        <v>23</v>
      </c>
      <c r="B27">
        <v>0</v>
      </c>
      <c r="D27" s="3">
        <v>0.36</v>
      </c>
      <c r="E27" s="5">
        <v>2.7E-2</v>
      </c>
      <c r="F27" s="7" t="s">
        <v>95</v>
      </c>
      <c r="G27" s="8">
        <v>0</v>
      </c>
      <c r="H27" s="9">
        <v>0</v>
      </c>
      <c r="I27" s="9">
        <v>300</v>
      </c>
      <c r="J27" s="9"/>
      <c r="K27" s="9"/>
    </row>
    <row r="28" spans="1:11" ht="25" x14ac:dyDescent="0.35">
      <c r="A28" t="s">
        <v>24</v>
      </c>
      <c r="B28">
        <v>0.38</v>
      </c>
      <c r="D28" s="3">
        <v>1.25</v>
      </c>
      <c r="E28" s="6">
        <v>0</v>
      </c>
      <c r="F28" s="7" t="s">
        <v>103</v>
      </c>
      <c r="G28" s="8">
        <v>0</v>
      </c>
      <c r="H28" s="9">
        <v>0</v>
      </c>
      <c r="I28" s="9">
        <v>150</v>
      </c>
      <c r="J28" s="9"/>
      <c r="K28" s="9"/>
    </row>
    <row r="29" spans="1:11" x14ac:dyDescent="0.35">
      <c r="A29" t="s">
        <v>25</v>
      </c>
      <c r="B29">
        <v>0</v>
      </c>
      <c r="D29" s="3">
        <v>3.5</v>
      </c>
      <c r="E29" s="5">
        <v>2.7E-2</v>
      </c>
      <c r="F29" s="7" t="s">
        <v>93</v>
      </c>
      <c r="G29" s="8">
        <v>1.23</v>
      </c>
      <c r="H29" s="9">
        <v>0</v>
      </c>
      <c r="I29" s="9">
        <v>0</v>
      </c>
      <c r="J29" s="9"/>
      <c r="K29" s="9"/>
    </row>
    <row r="30" spans="1:11" x14ac:dyDescent="0.35">
      <c r="A30" t="s">
        <v>26</v>
      </c>
      <c r="B30">
        <v>0.08</v>
      </c>
      <c r="D30" s="3">
        <v>3.6</v>
      </c>
      <c r="E30" s="5">
        <v>2.7E-2</v>
      </c>
      <c r="F30" s="7" t="s">
        <v>93</v>
      </c>
      <c r="G30" s="8">
        <v>1.23</v>
      </c>
      <c r="H30" s="9">
        <v>0</v>
      </c>
      <c r="I30" s="9">
        <v>0</v>
      </c>
      <c r="J30" s="9"/>
      <c r="K30" s="9"/>
    </row>
    <row r="31" spans="1:11" x14ac:dyDescent="0.35">
      <c r="A31" t="s">
        <v>28</v>
      </c>
      <c r="B31">
        <v>0.08</v>
      </c>
      <c r="D31" s="3">
        <v>0.5</v>
      </c>
      <c r="E31" s="5">
        <v>2.7E-2</v>
      </c>
      <c r="F31" s="7" t="s">
        <v>93</v>
      </c>
      <c r="G31" s="8">
        <v>1.23</v>
      </c>
      <c r="H31" s="9">
        <v>0</v>
      </c>
      <c r="I31" s="9">
        <v>0</v>
      </c>
      <c r="J31" s="9"/>
      <c r="K31" s="9"/>
    </row>
    <row r="32" spans="1:11" x14ac:dyDescent="0.35">
      <c r="A32" t="s">
        <v>27</v>
      </c>
      <c r="B32">
        <v>0</v>
      </c>
      <c r="D32" s="3">
        <v>3.6</v>
      </c>
      <c r="E32" s="5">
        <v>2.7E-2</v>
      </c>
      <c r="F32" s="7" t="s">
        <v>93</v>
      </c>
      <c r="G32" s="8">
        <v>1.23</v>
      </c>
      <c r="H32" s="9">
        <v>0</v>
      </c>
      <c r="I32" s="9">
        <v>0</v>
      </c>
      <c r="J32" s="9"/>
      <c r="K32" s="9"/>
    </row>
    <row r="33" spans="1:11" x14ac:dyDescent="0.35">
      <c r="A33" t="s">
        <v>29</v>
      </c>
      <c r="B33">
        <v>0</v>
      </c>
      <c r="D33" s="3">
        <v>1.5</v>
      </c>
      <c r="E33" s="5">
        <v>2.7E-2</v>
      </c>
      <c r="F33" s="7" t="s">
        <v>93</v>
      </c>
      <c r="G33" s="8">
        <v>1.23</v>
      </c>
      <c r="H33" s="9">
        <v>0</v>
      </c>
      <c r="I33" s="9">
        <v>0</v>
      </c>
      <c r="J33" s="9"/>
      <c r="K33" s="9"/>
    </row>
    <row r="34" spans="1:11" x14ac:dyDescent="0.35">
      <c r="A34" t="s">
        <v>30</v>
      </c>
      <c r="B34">
        <v>0</v>
      </c>
      <c r="D34" s="3">
        <v>0.5</v>
      </c>
      <c r="E34" s="5">
        <v>2.7E-2</v>
      </c>
      <c r="F34" s="7" t="s">
        <v>93</v>
      </c>
      <c r="G34" s="8">
        <v>1.23</v>
      </c>
      <c r="H34" s="9">
        <v>0</v>
      </c>
      <c r="I34" s="9">
        <v>0</v>
      </c>
      <c r="J34" s="9"/>
      <c r="K34" s="9"/>
    </row>
    <row r="35" spans="1:11" x14ac:dyDescent="0.35">
      <c r="A35" t="s">
        <v>31</v>
      </c>
      <c r="B35">
        <v>0</v>
      </c>
      <c r="D35" s="3">
        <v>6</v>
      </c>
      <c r="E35" s="5">
        <v>2.7E-2</v>
      </c>
      <c r="F35" s="7" t="s">
        <v>93</v>
      </c>
      <c r="G35" s="8">
        <v>1.23</v>
      </c>
      <c r="H35" s="9">
        <v>0</v>
      </c>
      <c r="I35" s="9">
        <v>0</v>
      </c>
      <c r="J35" s="9"/>
      <c r="K35" s="9"/>
    </row>
    <row r="36" spans="1:11" ht="25" x14ac:dyDescent="0.35">
      <c r="A36" t="s">
        <v>32</v>
      </c>
      <c r="B36">
        <v>0</v>
      </c>
      <c r="D36" s="3">
        <v>2.8</v>
      </c>
      <c r="E36" s="5">
        <v>0</v>
      </c>
      <c r="F36" s="7" t="s">
        <v>103</v>
      </c>
      <c r="G36" s="8">
        <v>1.47</v>
      </c>
      <c r="H36" s="9">
        <v>0</v>
      </c>
      <c r="I36" s="9">
        <v>0</v>
      </c>
      <c r="J36" s="9"/>
      <c r="K36" s="9"/>
    </row>
    <row r="37" spans="1:11" ht="25" x14ac:dyDescent="0.35">
      <c r="A37" t="s">
        <v>39</v>
      </c>
      <c r="B37">
        <v>0.25</v>
      </c>
      <c r="D37" s="3">
        <v>2.0499999999999998</v>
      </c>
      <c r="E37" s="6">
        <v>0</v>
      </c>
      <c r="F37" s="7" t="s">
        <v>102</v>
      </c>
      <c r="G37" s="8">
        <v>0.36749999999999999</v>
      </c>
      <c r="H37" s="9">
        <v>0</v>
      </c>
      <c r="I37" s="9">
        <v>150</v>
      </c>
      <c r="J37" s="9"/>
      <c r="K3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DC770-986F-473C-8664-8C9A88803BEB}">
  <dimension ref="A1:AI44"/>
  <sheetViews>
    <sheetView workbookViewId="0">
      <selection activeCell="A2" sqref="A2"/>
    </sheetView>
  </sheetViews>
  <sheetFormatPr baseColWidth="10" defaultRowHeight="14.5" x14ac:dyDescent="0.35"/>
  <sheetData>
    <row r="1" spans="1:35" x14ac:dyDescent="0.35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73</v>
      </c>
    </row>
    <row r="2" spans="1:35" x14ac:dyDescent="0.35">
      <c r="A2" t="s">
        <v>140</v>
      </c>
      <c r="B2">
        <v>348</v>
      </c>
      <c r="C2">
        <v>53</v>
      </c>
      <c r="D2">
        <v>24</v>
      </c>
      <c r="E2">
        <v>458</v>
      </c>
      <c r="F2">
        <v>97</v>
      </c>
      <c r="G2">
        <v>63</v>
      </c>
      <c r="H2">
        <v>65</v>
      </c>
      <c r="I2">
        <v>275</v>
      </c>
      <c r="J2">
        <v>548</v>
      </c>
      <c r="K2">
        <v>90</v>
      </c>
      <c r="L2">
        <v>397</v>
      </c>
      <c r="M2">
        <v>108</v>
      </c>
      <c r="N2">
        <v>388</v>
      </c>
      <c r="O2">
        <v>105</v>
      </c>
      <c r="P2">
        <v>199</v>
      </c>
      <c r="Q2">
        <v>99</v>
      </c>
      <c r="R2">
        <v>115</v>
      </c>
      <c r="S2">
        <v>64</v>
      </c>
      <c r="T2">
        <v>32</v>
      </c>
      <c r="U2">
        <v>67</v>
      </c>
      <c r="V2">
        <v>18</v>
      </c>
      <c r="W2">
        <v>71</v>
      </c>
      <c r="X2">
        <v>141</v>
      </c>
      <c r="Y2">
        <v>197</v>
      </c>
      <c r="Z2">
        <v>15</v>
      </c>
      <c r="AA2">
        <v>79</v>
      </c>
      <c r="AB2">
        <v>27</v>
      </c>
      <c r="AC2">
        <v>56</v>
      </c>
      <c r="AD2">
        <v>68</v>
      </c>
      <c r="AE2">
        <v>28</v>
      </c>
      <c r="AF2">
        <v>24</v>
      </c>
      <c r="AG2">
        <v>12</v>
      </c>
      <c r="AH2">
        <v>3</v>
      </c>
      <c r="AI2">
        <v>4337</v>
      </c>
    </row>
    <row r="11" spans="1:35" ht="15" thickBot="1" x14ac:dyDescent="0.4"/>
    <row r="12" spans="1:35" ht="15" thickBot="1" x14ac:dyDescent="0.4">
      <c r="R12" s="10"/>
    </row>
    <row r="13" spans="1:35" ht="15" thickBot="1" x14ac:dyDescent="0.4">
      <c r="R13" s="10"/>
    </row>
    <row r="14" spans="1:35" ht="15" thickBot="1" x14ac:dyDescent="0.4">
      <c r="R14" s="10"/>
    </row>
    <row r="15" spans="1:35" ht="15" thickBot="1" x14ac:dyDescent="0.4">
      <c r="R15" s="10"/>
    </row>
    <row r="16" spans="1:35" ht="15" thickBot="1" x14ac:dyDescent="0.4">
      <c r="R16" s="10"/>
    </row>
    <row r="17" spans="18:18" ht="15" thickBot="1" x14ac:dyDescent="0.4">
      <c r="R17" s="11"/>
    </row>
    <row r="18" spans="18:18" ht="15" thickBot="1" x14ac:dyDescent="0.4">
      <c r="R18" s="10"/>
    </row>
    <row r="19" spans="18:18" ht="15" thickBot="1" x14ac:dyDescent="0.4">
      <c r="R19" s="10"/>
    </row>
    <row r="20" spans="18:18" ht="15" thickBot="1" x14ac:dyDescent="0.4">
      <c r="R20" s="10"/>
    </row>
    <row r="21" spans="18:18" ht="15" thickBot="1" x14ac:dyDescent="0.4">
      <c r="R21" s="10"/>
    </row>
    <row r="22" spans="18:18" ht="15" thickBot="1" x14ac:dyDescent="0.4">
      <c r="R22" s="10"/>
    </row>
    <row r="23" spans="18:18" ht="15" thickBot="1" x14ac:dyDescent="0.4">
      <c r="R23" s="10"/>
    </row>
    <row r="24" spans="18:18" ht="15" thickBot="1" x14ac:dyDescent="0.4">
      <c r="R24" s="10"/>
    </row>
    <row r="25" spans="18:18" ht="15" thickBot="1" x14ac:dyDescent="0.4">
      <c r="R25" s="11"/>
    </row>
    <row r="26" spans="18:18" ht="15" thickBot="1" x14ac:dyDescent="0.4">
      <c r="R26" s="10"/>
    </row>
    <row r="27" spans="18:18" ht="15" thickBot="1" x14ac:dyDescent="0.4">
      <c r="R27" s="10"/>
    </row>
    <row r="28" spans="18:18" ht="15" thickBot="1" x14ac:dyDescent="0.4">
      <c r="R28" s="10"/>
    </row>
    <row r="29" spans="18:18" ht="15" thickBot="1" x14ac:dyDescent="0.4">
      <c r="R29" s="10"/>
    </row>
    <row r="30" spans="18:18" ht="15" thickBot="1" x14ac:dyDescent="0.4">
      <c r="R30" s="10"/>
    </row>
    <row r="31" spans="18:18" ht="15" thickBot="1" x14ac:dyDescent="0.4">
      <c r="R31" s="11"/>
    </row>
    <row r="32" spans="18:18" ht="15" thickBot="1" x14ac:dyDescent="0.4">
      <c r="R32" s="10"/>
    </row>
    <row r="33" spans="18:18" ht="15" thickBot="1" x14ac:dyDescent="0.4">
      <c r="R33" s="10"/>
    </row>
    <row r="34" spans="18:18" ht="15" thickBot="1" x14ac:dyDescent="0.4">
      <c r="R34" s="10"/>
    </row>
    <row r="35" spans="18:18" ht="15" thickBot="1" x14ac:dyDescent="0.4">
      <c r="R35" s="10"/>
    </row>
    <row r="36" spans="18:18" ht="15" thickBot="1" x14ac:dyDescent="0.4">
      <c r="R36" s="10"/>
    </row>
    <row r="37" spans="18:18" ht="15" thickBot="1" x14ac:dyDescent="0.4">
      <c r="R37" s="10"/>
    </row>
    <row r="38" spans="18:18" ht="15" thickBot="1" x14ac:dyDescent="0.4">
      <c r="R38" s="10"/>
    </row>
    <row r="39" spans="18:18" ht="15" thickBot="1" x14ac:dyDescent="0.4">
      <c r="R39" s="10"/>
    </row>
    <row r="40" spans="18:18" ht="15" thickBot="1" x14ac:dyDescent="0.4">
      <c r="R40" s="11"/>
    </row>
    <row r="41" spans="18:18" ht="15" thickBot="1" x14ac:dyDescent="0.4">
      <c r="R41" s="10"/>
    </row>
    <row r="42" spans="18:18" ht="15" thickBot="1" x14ac:dyDescent="0.4">
      <c r="R42" s="10"/>
    </row>
    <row r="43" spans="18:18" ht="15" thickBot="1" x14ac:dyDescent="0.4">
      <c r="R43" s="10"/>
    </row>
    <row r="44" spans="18:18" ht="15" thickBot="1" x14ac:dyDescent="0.4">
      <c r="R44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FA35-4843-4FEC-9720-CB1F6CC19C35}">
  <dimension ref="A1:D21"/>
  <sheetViews>
    <sheetView topLeftCell="A5" workbookViewId="0">
      <selection activeCell="D17" sqref="D17"/>
    </sheetView>
  </sheetViews>
  <sheetFormatPr baseColWidth="10" defaultRowHeight="14.5" x14ac:dyDescent="0.35"/>
  <cols>
    <col min="1" max="1" width="18" customWidth="1"/>
    <col min="7" max="7" width="17.36328125" customWidth="1"/>
  </cols>
  <sheetData>
    <row r="1" spans="1:4" x14ac:dyDescent="0.35">
      <c r="A1" t="s">
        <v>141</v>
      </c>
      <c r="B1" t="s">
        <v>142</v>
      </c>
      <c r="C1" t="s">
        <v>162</v>
      </c>
      <c r="D1" t="s">
        <v>89</v>
      </c>
    </row>
    <row r="2" spans="1:4" x14ac:dyDescent="0.35">
      <c r="A2" t="s">
        <v>148</v>
      </c>
      <c r="B2">
        <v>3.0999999999999999E-3</v>
      </c>
      <c r="C2" t="s">
        <v>163</v>
      </c>
      <c r="D2" t="s">
        <v>148</v>
      </c>
    </row>
    <row r="3" spans="1:4" x14ac:dyDescent="0.35">
      <c r="A3" t="s">
        <v>144</v>
      </c>
      <c r="B3">
        <v>3.0999999999999999E-3</v>
      </c>
      <c r="C3" t="s">
        <v>163</v>
      </c>
      <c r="D3" t="s">
        <v>165</v>
      </c>
    </row>
    <row r="4" spans="1:4" x14ac:dyDescent="0.35">
      <c r="A4" t="s">
        <v>143</v>
      </c>
      <c r="B4">
        <v>3.5500000000000002E-3</v>
      </c>
      <c r="C4" t="s">
        <v>163</v>
      </c>
      <c r="D4" t="s">
        <v>165</v>
      </c>
    </row>
    <row r="5" spans="1:4" x14ac:dyDescent="0.35">
      <c r="A5" t="s">
        <v>149</v>
      </c>
      <c r="B5">
        <v>2.8999999999999998E-3</v>
      </c>
      <c r="C5" t="s">
        <v>163</v>
      </c>
      <c r="D5" t="s">
        <v>165</v>
      </c>
    </row>
    <row r="6" spans="1:4" x14ac:dyDescent="0.35">
      <c r="A6" t="s">
        <v>150</v>
      </c>
      <c r="B6">
        <v>3.5E-4</v>
      </c>
      <c r="C6" t="s">
        <v>163</v>
      </c>
      <c r="D6" t="s">
        <v>165</v>
      </c>
    </row>
    <row r="7" spans="1:4" x14ac:dyDescent="0.35">
      <c r="A7" t="s">
        <v>151</v>
      </c>
      <c r="B7">
        <v>8.9999999999999998E-4</v>
      </c>
      <c r="C7" t="s">
        <v>163</v>
      </c>
      <c r="D7" t="s">
        <v>165</v>
      </c>
    </row>
    <row r="8" spans="1:4" x14ac:dyDescent="0.35">
      <c r="A8" t="s">
        <v>152</v>
      </c>
      <c r="B8">
        <v>5.5000000000000003E-4</v>
      </c>
      <c r="C8" t="s">
        <v>163</v>
      </c>
      <c r="D8" t="s">
        <v>165</v>
      </c>
    </row>
    <row r="9" spans="1:4" x14ac:dyDescent="0.35">
      <c r="A9" t="s">
        <v>153</v>
      </c>
      <c r="B9">
        <v>2.0999999999999999E-3</v>
      </c>
      <c r="C9" t="s">
        <v>163</v>
      </c>
      <c r="D9" t="s">
        <v>153</v>
      </c>
    </row>
    <row r="10" spans="1:4" x14ac:dyDescent="0.35">
      <c r="A10" t="s">
        <v>22</v>
      </c>
      <c r="B10">
        <v>3.0999999999999999E-3</v>
      </c>
      <c r="C10" t="s">
        <v>163</v>
      </c>
      <c r="D10" t="s">
        <v>166</v>
      </c>
    </row>
    <row r="11" spans="1:4" x14ac:dyDescent="0.35">
      <c r="A11" t="s">
        <v>154</v>
      </c>
      <c r="B11">
        <v>2.0999999999999999E-3</v>
      </c>
      <c r="C11" t="s">
        <v>163</v>
      </c>
      <c r="D11" t="s">
        <v>166</v>
      </c>
    </row>
    <row r="12" spans="1:4" x14ac:dyDescent="0.35">
      <c r="A12" t="s">
        <v>155</v>
      </c>
      <c r="B12">
        <v>2.5500000000000002E-3</v>
      </c>
      <c r="C12" t="s">
        <v>163</v>
      </c>
      <c r="D12" t="s">
        <v>165</v>
      </c>
    </row>
    <row r="13" spans="1:4" x14ac:dyDescent="0.35">
      <c r="A13" t="s">
        <v>156</v>
      </c>
      <c r="B13">
        <v>5.8E-4</v>
      </c>
      <c r="C13" t="s">
        <v>164</v>
      </c>
      <c r="D13" t="s">
        <v>167</v>
      </c>
    </row>
    <row r="14" spans="1:4" x14ac:dyDescent="0.35">
      <c r="A14" t="s">
        <v>157</v>
      </c>
      <c r="B14">
        <v>5.5000000000000003E-4</v>
      </c>
      <c r="C14" t="s">
        <v>164</v>
      </c>
      <c r="D14" t="s">
        <v>157</v>
      </c>
    </row>
    <row r="15" spans="1:4" x14ac:dyDescent="0.35">
      <c r="A15" t="s">
        <v>158</v>
      </c>
      <c r="B15">
        <v>4.4999999999999999E-4</v>
      </c>
      <c r="C15" t="s">
        <v>164</v>
      </c>
      <c r="D15" t="s">
        <v>158</v>
      </c>
    </row>
    <row r="16" spans="1:4" x14ac:dyDescent="0.35">
      <c r="A16" t="s">
        <v>159</v>
      </c>
      <c r="B16">
        <v>7.5000000000000002E-4</v>
      </c>
      <c r="C16" t="s">
        <v>164</v>
      </c>
      <c r="D16" t="s">
        <v>159</v>
      </c>
    </row>
    <row r="17" spans="1:4" x14ac:dyDescent="0.35">
      <c r="A17" t="s">
        <v>160</v>
      </c>
      <c r="B17">
        <v>9.0000000000000006E-5</v>
      </c>
      <c r="C17" t="s">
        <v>164</v>
      </c>
      <c r="D17" t="s">
        <v>168</v>
      </c>
    </row>
    <row r="18" spans="1:4" x14ac:dyDescent="0.35">
      <c r="A18" t="s">
        <v>147</v>
      </c>
      <c r="B18">
        <v>1.7000000000000001E-4</v>
      </c>
      <c r="C18" t="s">
        <v>164</v>
      </c>
      <c r="D18" t="s">
        <v>168</v>
      </c>
    </row>
    <row r="19" spans="1:4" x14ac:dyDescent="0.35">
      <c r="A19" t="s">
        <v>161</v>
      </c>
      <c r="B19">
        <v>5.9999999999999995E-4</v>
      </c>
      <c r="C19" t="s">
        <v>164</v>
      </c>
      <c r="D19" t="s">
        <v>168</v>
      </c>
    </row>
    <row r="20" spans="1:4" x14ac:dyDescent="0.35">
      <c r="A20" t="s">
        <v>145</v>
      </c>
      <c r="B20">
        <v>4.0000000000000002E-4</v>
      </c>
      <c r="C20" t="s">
        <v>164</v>
      </c>
      <c r="D20" t="s">
        <v>168</v>
      </c>
    </row>
    <row r="21" spans="1:4" x14ac:dyDescent="0.35">
      <c r="A21" t="s">
        <v>146</v>
      </c>
      <c r="B21">
        <v>1.6000000000000001E-3</v>
      </c>
      <c r="C21" t="s">
        <v>164</v>
      </c>
      <c r="D21" t="s">
        <v>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A4DCB-FE4A-48BA-AD0E-D81C83744525}">
  <dimension ref="A1:B10"/>
  <sheetViews>
    <sheetView tabSelected="1" workbookViewId="0">
      <selection activeCell="E12" sqref="E12"/>
    </sheetView>
  </sheetViews>
  <sheetFormatPr baseColWidth="10" defaultRowHeight="14.5" x14ac:dyDescent="0.35"/>
  <cols>
    <col min="1" max="1" width="16.453125" customWidth="1"/>
  </cols>
  <sheetData>
    <row r="1" spans="1:2" x14ac:dyDescent="0.35">
      <c r="A1" t="s">
        <v>89</v>
      </c>
      <c r="B1" t="s">
        <v>169</v>
      </c>
    </row>
    <row r="2" spans="1:2" x14ac:dyDescent="0.35">
      <c r="A2" t="s">
        <v>148</v>
      </c>
      <c r="B2">
        <v>0</v>
      </c>
    </row>
    <row r="3" spans="1:2" x14ac:dyDescent="0.35">
      <c r="A3" t="s">
        <v>165</v>
      </c>
      <c r="B3">
        <v>0.06</v>
      </c>
    </row>
    <row r="4" spans="1:2" x14ac:dyDescent="0.35">
      <c r="A4" t="s">
        <v>153</v>
      </c>
      <c r="B4">
        <v>0.02</v>
      </c>
    </row>
    <row r="5" spans="1:2" x14ac:dyDescent="0.35">
      <c r="A5" t="s">
        <v>166</v>
      </c>
      <c r="B5">
        <v>0.09</v>
      </c>
    </row>
    <row r="6" spans="1:2" x14ac:dyDescent="0.35">
      <c r="A6" t="s">
        <v>167</v>
      </c>
      <c r="B6">
        <v>0.04</v>
      </c>
    </row>
    <row r="7" spans="1:2" x14ac:dyDescent="0.35">
      <c r="A7" t="s">
        <v>157</v>
      </c>
      <c r="B7">
        <v>0</v>
      </c>
    </row>
    <row r="8" spans="1:2" x14ac:dyDescent="0.35">
      <c r="A8" t="s">
        <v>158</v>
      </c>
      <c r="B8">
        <v>0</v>
      </c>
    </row>
    <row r="9" spans="1:2" x14ac:dyDescent="0.35">
      <c r="A9" t="s">
        <v>159</v>
      </c>
      <c r="B9">
        <v>0</v>
      </c>
    </row>
    <row r="10" spans="1:2" x14ac:dyDescent="0.35">
      <c r="A10" t="s">
        <v>168</v>
      </c>
      <c r="B10">
        <v>0.79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DCEF-E7C2-4526-9D13-3C67B63444AD}">
  <dimension ref="A1:AI3"/>
  <sheetViews>
    <sheetView topLeftCell="AF1" workbookViewId="0">
      <selection sqref="A1:AI1"/>
    </sheetView>
  </sheetViews>
  <sheetFormatPr baseColWidth="10" defaultRowHeight="14.5" x14ac:dyDescent="0.35"/>
  <sheetData>
    <row r="1" spans="1:35" x14ac:dyDescent="0.35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73</v>
      </c>
    </row>
    <row r="2" spans="1:35" x14ac:dyDescent="0.35">
      <c r="A2" t="s">
        <v>138</v>
      </c>
      <c r="B2">
        <v>92.113959999999992</v>
      </c>
      <c r="C2">
        <v>9.3678999999999988</v>
      </c>
      <c r="D2">
        <v>7.9292200000000008</v>
      </c>
      <c r="E2">
        <v>32.702010000000001</v>
      </c>
      <c r="F2">
        <v>28.21088000000001</v>
      </c>
      <c r="G2">
        <v>97.652479999999954</v>
      </c>
      <c r="H2">
        <v>15.820459999999995</v>
      </c>
      <c r="I2">
        <v>66.401299999999992</v>
      </c>
      <c r="J2">
        <v>35.252930000000006</v>
      </c>
      <c r="K2">
        <v>14.638589999999997</v>
      </c>
      <c r="L2">
        <v>44.824680000000001</v>
      </c>
      <c r="M2">
        <v>31.32692999999999</v>
      </c>
      <c r="N2">
        <v>160.72521</v>
      </c>
      <c r="O2">
        <v>43.248719999999992</v>
      </c>
      <c r="P2">
        <v>206.58865999999998</v>
      </c>
      <c r="Q2">
        <v>32.781079999999989</v>
      </c>
      <c r="R2">
        <v>58.299580000000006</v>
      </c>
      <c r="S2">
        <v>8.6474600000000006</v>
      </c>
      <c r="T2">
        <v>7.5009900000000016</v>
      </c>
      <c r="U2">
        <v>24.510950000000001</v>
      </c>
      <c r="V2">
        <v>1.1988499999999997</v>
      </c>
      <c r="W2">
        <v>17.228110000000004</v>
      </c>
      <c r="X2">
        <v>10.933770000000001</v>
      </c>
      <c r="Y2">
        <v>27.44576</v>
      </c>
      <c r="Z2">
        <v>48.051410000000011</v>
      </c>
      <c r="AA2">
        <v>13.837059999999997</v>
      </c>
      <c r="AB2">
        <v>10.718019999999999</v>
      </c>
      <c r="AC2">
        <v>11.926820000000003</v>
      </c>
      <c r="AD2">
        <v>12.789459999999996</v>
      </c>
      <c r="AE2">
        <v>27.769340000000007</v>
      </c>
      <c r="AF2">
        <v>5.3662799999999971</v>
      </c>
      <c r="AG2">
        <v>11.832720000000002</v>
      </c>
      <c r="AH2">
        <v>4.6259899999999998</v>
      </c>
      <c r="AI2">
        <v>437.8</v>
      </c>
    </row>
    <row r="3" spans="1:35" x14ac:dyDescent="0.35">
      <c r="A3" t="s">
        <v>139</v>
      </c>
      <c r="B3">
        <v>58.260291000000002</v>
      </c>
      <c r="C3">
        <v>43.361862000000002</v>
      </c>
      <c r="D3">
        <v>30.468439999999994</v>
      </c>
      <c r="E3">
        <v>91.869658000000001</v>
      </c>
      <c r="F3">
        <v>23.830795000000002</v>
      </c>
      <c r="G3">
        <v>125.05385200000001</v>
      </c>
      <c r="H3">
        <v>7.2032819999999997</v>
      </c>
      <c r="I3">
        <v>93.045423999999997</v>
      </c>
      <c r="J3">
        <v>90.388374000000013</v>
      </c>
      <c r="K3">
        <v>32.028894000000015</v>
      </c>
      <c r="L3">
        <v>61.268584499999996</v>
      </c>
      <c r="M3">
        <v>43.307626499999998</v>
      </c>
      <c r="N3">
        <v>48.774823999999995</v>
      </c>
      <c r="O3">
        <v>45.255763000000016</v>
      </c>
      <c r="P3">
        <v>79.412431000000012</v>
      </c>
      <c r="Q3">
        <v>93.641458999999998</v>
      </c>
      <c r="R3">
        <v>47.56297</v>
      </c>
      <c r="S3">
        <v>13.527467</v>
      </c>
      <c r="T3">
        <v>4.7963090000000008</v>
      </c>
      <c r="U3">
        <v>22.102628000000003</v>
      </c>
      <c r="V3">
        <v>2.5489359999999999</v>
      </c>
      <c r="W3">
        <v>19.579385000000002</v>
      </c>
      <c r="X3">
        <v>3.6610950000000004</v>
      </c>
      <c r="Y3">
        <v>59.672404000000043</v>
      </c>
      <c r="Z3">
        <v>30.027981</v>
      </c>
      <c r="AA3">
        <v>27.866744999999998</v>
      </c>
      <c r="AB3">
        <v>20.721993000000001</v>
      </c>
      <c r="AC3">
        <v>4.8341580000000004</v>
      </c>
      <c r="AD3">
        <v>3.4297689999999998</v>
      </c>
      <c r="AE3">
        <v>23.448231999999997</v>
      </c>
      <c r="AF3">
        <v>1.181686</v>
      </c>
      <c r="AG3">
        <v>24.802152999999997</v>
      </c>
      <c r="AH3">
        <v>6.1657950000000001</v>
      </c>
      <c r="AI3">
        <v>498.7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223D9-0A39-4CC4-B45B-34CE66BF62BA}">
  <dimension ref="A1:M7"/>
  <sheetViews>
    <sheetView workbookViewId="0">
      <selection activeCell="M3" sqref="M3"/>
    </sheetView>
  </sheetViews>
  <sheetFormatPr baseColWidth="10" defaultRowHeight="14.5" x14ac:dyDescent="0.35"/>
  <cols>
    <col min="2" max="2" width="22.36328125" customWidth="1"/>
    <col min="3" max="3" width="21.26953125" customWidth="1"/>
    <col min="4" max="4" width="17.7265625" customWidth="1"/>
    <col min="5" max="5" width="19.08984375" customWidth="1"/>
    <col min="6" max="6" width="21.453125" customWidth="1"/>
    <col min="7" max="7" width="24.453125" customWidth="1"/>
    <col min="8" max="8" width="18.1796875" customWidth="1"/>
    <col min="9" max="9" width="18.453125" customWidth="1"/>
  </cols>
  <sheetData>
    <row r="1" spans="1:13" x14ac:dyDescent="0.35">
      <c r="A1" t="s">
        <v>40</v>
      </c>
      <c r="B1" t="s">
        <v>47</v>
      </c>
      <c r="C1" t="s">
        <v>77</v>
      </c>
      <c r="D1" t="s">
        <v>48</v>
      </c>
      <c r="E1" t="s">
        <v>83</v>
      </c>
      <c r="F1" t="s">
        <v>82</v>
      </c>
      <c r="G1" t="s">
        <v>81</v>
      </c>
      <c r="H1" t="s">
        <v>78</v>
      </c>
      <c r="I1" t="s">
        <v>79</v>
      </c>
      <c r="J1" t="s">
        <v>80</v>
      </c>
      <c r="K1" t="s">
        <v>85</v>
      </c>
      <c r="L1" t="s">
        <v>86</v>
      </c>
      <c r="M1" t="s">
        <v>97</v>
      </c>
    </row>
    <row r="2" spans="1:13" x14ac:dyDescent="0.35">
      <c r="A2" t="s">
        <v>41</v>
      </c>
      <c r="B2">
        <f>1-(1-0.3)*(1-0.05)*(1-0.2)</f>
        <v>0.46800000000000008</v>
      </c>
      <c r="C2">
        <f>1-(1-0.25)*(1-0.05)*(1-0.1)</f>
        <v>0.35875000000000001</v>
      </c>
      <c r="D2">
        <v>0.1</v>
      </c>
      <c r="E2">
        <v>2.5000000000000001E-3</v>
      </c>
      <c r="F2">
        <v>5.0000000000000001E-3</v>
      </c>
      <c r="G2">
        <v>0.02</v>
      </c>
      <c r="H2">
        <v>1.2500000000000001E-2</v>
      </c>
      <c r="I2">
        <v>2.5000000000000001E-2</v>
      </c>
      <c r="J2">
        <f>G2*5</f>
        <v>0.1</v>
      </c>
      <c r="K2">
        <v>2.2700000000000001E-2</v>
      </c>
      <c r="L2">
        <v>2.7699999999999999E-2</v>
      </c>
      <c r="M2">
        <v>5.3E-3</v>
      </c>
    </row>
    <row r="3" spans="1:13" x14ac:dyDescent="0.35">
      <c r="A3" t="s">
        <v>42</v>
      </c>
      <c r="B3">
        <f>1-(1-0.3)*(1-0.05)*(1-0.2)</f>
        <v>0.46800000000000008</v>
      </c>
      <c r="C3">
        <f t="shared" ref="C3:C7" si="0">1-(1-0.25)*(1-0.05)*(1-0.1)</f>
        <v>0.35875000000000001</v>
      </c>
      <c r="D3">
        <v>0.1</v>
      </c>
      <c r="E3">
        <v>2.5000000000000001E-3</v>
      </c>
      <c r="F3">
        <v>5.0000000000000001E-3</v>
      </c>
      <c r="G3">
        <v>0.01</v>
      </c>
      <c r="H3">
        <v>1.2500000000000001E-2</v>
      </c>
      <c r="I3">
        <v>2.5000000000000001E-2</v>
      </c>
      <c r="J3">
        <f t="shared" ref="J3:J7" si="1">G3*5</f>
        <v>0.05</v>
      </c>
      <c r="K3">
        <v>2.12E-2</v>
      </c>
      <c r="L3">
        <v>2.5600000000000001E-2</v>
      </c>
      <c r="M3">
        <v>9.4000000000000004E-3</v>
      </c>
    </row>
    <row r="4" spans="1:13" x14ac:dyDescent="0.35">
      <c r="A4" t="s">
        <v>43</v>
      </c>
      <c r="B4">
        <f t="shared" ref="B4:B7" si="2">1-(1-0.3)*(1-0.05)*(1-0.2)</f>
        <v>0.46800000000000008</v>
      </c>
      <c r="C4">
        <f t="shared" si="0"/>
        <v>0.35875000000000001</v>
      </c>
      <c r="D4">
        <v>0.1</v>
      </c>
      <c r="E4">
        <v>2.5000000000000001E-3</v>
      </c>
      <c r="F4">
        <v>5.0000000000000001E-3</v>
      </c>
      <c r="G4">
        <v>0.01</v>
      </c>
      <c r="H4">
        <v>1.2500000000000001E-2</v>
      </c>
      <c r="I4">
        <v>2.5000000000000001E-2</v>
      </c>
      <c r="J4">
        <f t="shared" si="1"/>
        <v>0.05</v>
      </c>
      <c r="K4">
        <v>2.12E-2</v>
      </c>
      <c r="L4">
        <v>2.5600000000000001E-2</v>
      </c>
      <c r="M4">
        <v>9.4000000000000004E-3</v>
      </c>
    </row>
    <row r="5" spans="1:13" x14ac:dyDescent="0.35">
      <c r="A5" t="s">
        <v>44</v>
      </c>
      <c r="B5">
        <f t="shared" si="2"/>
        <v>0.46800000000000008</v>
      </c>
      <c r="C5">
        <f t="shared" si="0"/>
        <v>0.35875000000000001</v>
      </c>
      <c r="D5">
        <v>0.1</v>
      </c>
      <c r="E5">
        <v>2E-3</v>
      </c>
      <c r="F5">
        <v>0.04</v>
      </c>
      <c r="G5">
        <v>0.02</v>
      </c>
      <c r="H5">
        <v>0.01</v>
      </c>
      <c r="I5">
        <v>0.28999999999999998</v>
      </c>
      <c r="J5">
        <f t="shared" si="1"/>
        <v>0.1</v>
      </c>
      <c r="K5">
        <v>2.8299999999999999E-2</v>
      </c>
      <c r="L5">
        <v>1.95E-2</v>
      </c>
      <c r="M5">
        <v>0</v>
      </c>
    </row>
    <row r="6" spans="1:13" x14ac:dyDescent="0.35">
      <c r="A6" t="s">
        <v>45</v>
      </c>
      <c r="B6">
        <f>1-(1-0.5)*(1-0.2)*(1-0.2)</f>
        <v>0.67999999999999994</v>
      </c>
      <c r="C6">
        <f>1-(1-0.3)*(1-0.15)*(1-0.1)</f>
        <v>0.46450000000000002</v>
      </c>
      <c r="D6">
        <v>0.6</v>
      </c>
      <c r="E6">
        <v>2.5000000000000001E-3</v>
      </c>
      <c r="F6">
        <v>1E-3</v>
      </c>
      <c r="G6">
        <v>0.02</v>
      </c>
      <c r="H6">
        <v>1.2500000000000001E-2</v>
      </c>
      <c r="I6">
        <v>2.5000000000000001E-2</v>
      </c>
      <c r="J6">
        <f t="shared" si="1"/>
        <v>0.1</v>
      </c>
      <c r="K6">
        <v>2.07E-2</v>
      </c>
      <c r="L6">
        <v>2.8299999999999999E-2</v>
      </c>
      <c r="M6">
        <v>1.7899999999999999E-2</v>
      </c>
    </row>
    <row r="7" spans="1:13" x14ac:dyDescent="0.35">
      <c r="A7" t="s">
        <v>46</v>
      </c>
      <c r="B7">
        <f t="shared" si="2"/>
        <v>0.46800000000000008</v>
      </c>
      <c r="C7">
        <f t="shared" si="0"/>
        <v>0.35875000000000001</v>
      </c>
      <c r="D7">
        <v>0.1</v>
      </c>
      <c r="E7">
        <v>2.5000000000000001E-3</v>
      </c>
      <c r="F7">
        <v>5.0000000000000001E-3</v>
      </c>
      <c r="G7">
        <v>0.01</v>
      </c>
      <c r="H7">
        <v>1.2500000000000001E-2</v>
      </c>
      <c r="I7">
        <v>5.0000000000000001E-3</v>
      </c>
      <c r="J7">
        <f t="shared" si="1"/>
        <v>0.05</v>
      </c>
      <c r="K7">
        <v>2.2700000000000001E-2</v>
      </c>
      <c r="L7">
        <v>2.7699999999999999E-2</v>
      </c>
      <c r="M7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1B11-9C82-42EB-AFA7-28C01EBEFD7E}">
  <dimension ref="A1:I24"/>
  <sheetViews>
    <sheetView workbookViewId="0">
      <selection activeCell="F2" sqref="F2"/>
    </sheetView>
  </sheetViews>
  <sheetFormatPr baseColWidth="10" defaultRowHeight="14.5" x14ac:dyDescent="0.35"/>
  <cols>
    <col min="2" max="2" width="5.7265625" customWidth="1"/>
    <col min="3" max="3" width="8.90625" customWidth="1"/>
    <col min="4" max="4" width="5.7265625" customWidth="1"/>
    <col min="5" max="5" width="8.90625" customWidth="1"/>
    <col min="6" max="6" width="14" style="1" customWidth="1"/>
  </cols>
  <sheetData>
    <row r="1" spans="1:9" x14ac:dyDescent="0.3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s="1" t="s">
        <v>54</v>
      </c>
      <c r="G1" t="s">
        <v>55</v>
      </c>
      <c r="H1" t="s">
        <v>75</v>
      </c>
      <c r="I1" t="s">
        <v>76</v>
      </c>
    </row>
    <row r="2" spans="1:9" x14ac:dyDescent="0.35">
      <c r="A2">
        <v>11</v>
      </c>
      <c r="B2">
        <v>32034</v>
      </c>
      <c r="C2">
        <v>8145</v>
      </c>
      <c r="D2">
        <v>5755</v>
      </c>
      <c r="E2">
        <v>950</v>
      </c>
      <c r="F2" s="2">
        <v>7533</v>
      </c>
      <c r="G2">
        <v>54417</v>
      </c>
      <c r="H2" t="s">
        <v>56</v>
      </c>
      <c r="I2" s="1">
        <f>2*14/(2*14+16)*(0.01164*B2+0.00594*C2+0.00594*F2)/(B2+C2+F2)*100</f>
        <v>0.62153633162612032</v>
      </c>
    </row>
    <row r="3" spans="1:9" x14ac:dyDescent="0.35">
      <c r="A3">
        <v>21</v>
      </c>
      <c r="B3">
        <v>47891</v>
      </c>
      <c r="C3">
        <v>174977</v>
      </c>
      <c r="D3">
        <v>24610</v>
      </c>
      <c r="E3">
        <v>5516</v>
      </c>
      <c r="F3" s="2">
        <v>13271</v>
      </c>
      <c r="G3">
        <v>266265</v>
      </c>
      <c r="H3" t="s">
        <v>57</v>
      </c>
      <c r="I3" s="1">
        <f t="shared" ref="I3:I24" si="0">2*14/(2*14+16)*(0.01164*B3+0.00594*C3+0.00594*F3)/(B3+C3+F3)*100</f>
        <v>0.45156417964919732</v>
      </c>
    </row>
    <row r="4" spans="1:9" x14ac:dyDescent="0.35">
      <c r="A4">
        <v>22</v>
      </c>
      <c r="B4">
        <v>71442</v>
      </c>
      <c r="C4">
        <v>73671</v>
      </c>
      <c r="D4">
        <v>5828</v>
      </c>
      <c r="E4">
        <v>2990</v>
      </c>
      <c r="F4" s="2">
        <v>14320</v>
      </c>
      <c r="G4">
        <v>168251</v>
      </c>
      <c r="H4" t="s">
        <v>58</v>
      </c>
      <c r="I4" s="1">
        <f t="shared" si="0"/>
        <v>0.54053825630943297</v>
      </c>
    </row>
    <row r="5" spans="1:9" x14ac:dyDescent="0.35">
      <c r="A5">
        <v>23</v>
      </c>
      <c r="B5">
        <v>23872</v>
      </c>
      <c r="C5">
        <v>36356</v>
      </c>
      <c r="D5">
        <v>1947</v>
      </c>
      <c r="E5">
        <v>1786</v>
      </c>
      <c r="F5" s="2">
        <v>16587</v>
      </c>
      <c r="G5">
        <v>80548</v>
      </c>
      <c r="H5" t="s">
        <v>59</v>
      </c>
      <c r="I5" s="1">
        <f t="shared" si="0"/>
        <v>0.49072571053238884</v>
      </c>
    </row>
    <row r="6" spans="1:9" x14ac:dyDescent="0.35">
      <c r="A6">
        <v>24</v>
      </c>
      <c r="B6">
        <v>100589</v>
      </c>
      <c r="C6">
        <v>85899</v>
      </c>
      <c r="D6">
        <v>29956</v>
      </c>
      <c r="E6">
        <v>4922</v>
      </c>
      <c r="F6" s="2">
        <v>35162</v>
      </c>
      <c r="G6">
        <v>256528</v>
      </c>
      <c r="H6" t="s">
        <v>60</v>
      </c>
      <c r="I6" s="1">
        <f t="shared" si="0"/>
        <v>0.54261255870229474</v>
      </c>
    </row>
    <row r="7" spans="1:9" x14ac:dyDescent="0.35">
      <c r="A7">
        <v>25</v>
      </c>
      <c r="B7">
        <v>39063</v>
      </c>
      <c r="C7">
        <v>11806</v>
      </c>
      <c r="D7">
        <v>5662</v>
      </c>
      <c r="E7">
        <v>3320</v>
      </c>
      <c r="F7" s="2">
        <v>14755</v>
      </c>
      <c r="G7">
        <v>74606</v>
      </c>
      <c r="H7" t="s">
        <v>61</v>
      </c>
      <c r="I7" s="1">
        <f t="shared" si="0"/>
        <v>0.5939151446809926</v>
      </c>
    </row>
    <row r="8" spans="1:9" x14ac:dyDescent="0.35">
      <c r="A8">
        <v>26</v>
      </c>
      <c r="B8">
        <v>54995</v>
      </c>
      <c r="C8">
        <v>25625</v>
      </c>
      <c r="D8">
        <v>2303</v>
      </c>
      <c r="E8">
        <v>3277</v>
      </c>
      <c r="F8" s="2">
        <v>10158</v>
      </c>
      <c r="G8">
        <v>96358</v>
      </c>
      <c r="H8" t="s">
        <v>61</v>
      </c>
      <c r="I8" s="1">
        <f t="shared" si="0"/>
        <v>0.59774692506594518</v>
      </c>
    </row>
    <row r="9" spans="1:9" x14ac:dyDescent="0.35">
      <c r="A9">
        <v>31</v>
      </c>
      <c r="B9">
        <v>59757</v>
      </c>
      <c r="C9">
        <v>9625</v>
      </c>
      <c r="D9">
        <v>1144</v>
      </c>
      <c r="E9">
        <v>3724</v>
      </c>
      <c r="F9" s="2">
        <v>12752</v>
      </c>
      <c r="G9">
        <v>87002</v>
      </c>
      <c r="H9" t="s">
        <v>62</v>
      </c>
      <c r="I9" s="1">
        <f t="shared" si="0"/>
        <v>0.64190403044249189</v>
      </c>
    </row>
    <row r="10" spans="1:9" x14ac:dyDescent="0.35">
      <c r="A10">
        <v>41</v>
      </c>
      <c r="B10">
        <v>35230</v>
      </c>
      <c r="C10">
        <v>58982</v>
      </c>
      <c r="D10">
        <v>8275</v>
      </c>
      <c r="E10">
        <v>2802</v>
      </c>
      <c r="F10" s="2">
        <v>10861</v>
      </c>
      <c r="G10">
        <v>116150</v>
      </c>
      <c r="H10" t="s">
        <v>63</v>
      </c>
      <c r="I10" s="1">
        <f t="shared" si="0"/>
        <v>0.49961908214462153</v>
      </c>
    </row>
    <row r="11" spans="1:9" x14ac:dyDescent="0.35">
      <c r="A11">
        <v>42</v>
      </c>
      <c r="B11">
        <v>15584</v>
      </c>
      <c r="C11">
        <v>1646</v>
      </c>
      <c r="D11">
        <v>9398</v>
      </c>
      <c r="E11">
        <v>1850</v>
      </c>
      <c r="F11" s="2">
        <v>7238</v>
      </c>
      <c r="G11">
        <v>35716</v>
      </c>
      <c r="H11" t="s">
        <v>64</v>
      </c>
      <c r="I11" s="1">
        <f t="shared" si="0"/>
        <v>0.60902590396361844</v>
      </c>
    </row>
    <row r="12" spans="1:9" x14ac:dyDescent="0.35">
      <c r="A12">
        <v>43</v>
      </c>
      <c r="B12">
        <v>17692</v>
      </c>
      <c r="C12">
        <v>935</v>
      </c>
      <c r="D12">
        <v>3614</v>
      </c>
      <c r="E12">
        <v>1004</v>
      </c>
      <c r="F12" s="2">
        <v>5912</v>
      </c>
      <c r="G12">
        <v>29157</v>
      </c>
      <c r="H12" t="s">
        <v>65</v>
      </c>
      <c r="I12" s="1">
        <f t="shared" si="0"/>
        <v>0.63951721378584736</v>
      </c>
    </row>
    <row r="13" spans="1:9" x14ac:dyDescent="0.35">
      <c r="A13">
        <v>52</v>
      </c>
      <c r="B13">
        <v>84392</v>
      </c>
      <c r="C13">
        <v>13135</v>
      </c>
      <c r="D13">
        <v>10559</v>
      </c>
      <c r="E13">
        <v>6169</v>
      </c>
      <c r="F13" s="2">
        <v>26988</v>
      </c>
      <c r="G13">
        <v>141243</v>
      </c>
      <c r="H13" t="s">
        <v>66</v>
      </c>
      <c r="I13" s="1">
        <f t="shared" si="0"/>
        <v>0.62384411516684724</v>
      </c>
    </row>
    <row r="14" spans="1:9" x14ac:dyDescent="0.35">
      <c r="A14">
        <v>53</v>
      </c>
      <c r="B14">
        <v>75506</v>
      </c>
      <c r="C14">
        <v>2465</v>
      </c>
      <c r="D14">
        <v>8036</v>
      </c>
      <c r="E14">
        <v>4504</v>
      </c>
      <c r="F14" s="2">
        <v>21290</v>
      </c>
      <c r="G14">
        <v>111801</v>
      </c>
      <c r="H14" t="s">
        <v>67</v>
      </c>
      <c r="I14" s="1">
        <f t="shared" si="0"/>
        <v>0.65391990262585964</v>
      </c>
    </row>
    <row r="15" spans="1:9" x14ac:dyDescent="0.35">
      <c r="A15">
        <v>54</v>
      </c>
      <c r="B15">
        <v>78025</v>
      </c>
      <c r="C15">
        <v>40432</v>
      </c>
      <c r="D15">
        <v>40330</v>
      </c>
      <c r="E15">
        <v>3882</v>
      </c>
      <c r="F15" s="2">
        <v>21505</v>
      </c>
      <c r="G15">
        <v>184174</v>
      </c>
      <c r="H15" t="s">
        <v>68</v>
      </c>
      <c r="I15" s="1">
        <f t="shared" si="0"/>
        <v>0.58021056754365796</v>
      </c>
    </row>
    <row r="16" spans="1:9" x14ac:dyDescent="0.35">
      <c r="A16">
        <v>72</v>
      </c>
      <c r="B16">
        <v>20554</v>
      </c>
      <c r="C16">
        <v>12345</v>
      </c>
      <c r="D16">
        <v>50182</v>
      </c>
      <c r="E16">
        <v>27078</v>
      </c>
      <c r="F16" s="2">
        <v>23108</v>
      </c>
      <c r="G16">
        <v>133267</v>
      </c>
      <c r="H16" t="s">
        <v>69</v>
      </c>
      <c r="I16" s="1">
        <f t="shared" si="0"/>
        <v>0.51111722398336568</v>
      </c>
    </row>
    <row r="17" spans="1:9" x14ac:dyDescent="0.35">
      <c r="A17">
        <v>73</v>
      </c>
      <c r="B17">
        <v>61862</v>
      </c>
      <c r="C17">
        <v>3848</v>
      </c>
      <c r="D17">
        <v>40743</v>
      </c>
      <c r="E17">
        <v>8934</v>
      </c>
      <c r="F17" s="2">
        <v>20285</v>
      </c>
      <c r="G17">
        <v>135672</v>
      </c>
      <c r="H17" t="s">
        <v>70</v>
      </c>
      <c r="I17" s="1">
        <f t="shared" si="0"/>
        <v>0.63893417693417676</v>
      </c>
    </row>
    <row r="18" spans="1:9" x14ac:dyDescent="0.35">
      <c r="A18">
        <v>74</v>
      </c>
      <c r="B18">
        <v>9363</v>
      </c>
      <c r="C18">
        <v>98</v>
      </c>
      <c r="D18">
        <v>877</v>
      </c>
      <c r="E18">
        <v>7576</v>
      </c>
      <c r="F18" s="2">
        <v>18541</v>
      </c>
      <c r="G18">
        <v>18541</v>
      </c>
      <c r="H18" t="s">
        <v>71</v>
      </c>
      <c r="I18" s="1">
        <f t="shared" si="0"/>
        <v>0.49928474589477373</v>
      </c>
    </row>
    <row r="19" spans="1:9" x14ac:dyDescent="0.35">
      <c r="A19">
        <v>82</v>
      </c>
      <c r="B19">
        <v>39077</v>
      </c>
      <c r="C19">
        <v>290</v>
      </c>
      <c r="D19">
        <v>9479</v>
      </c>
      <c r="E19">
        <v>5942</v>
      </c>
      <c r="F19" s="2">
        <v>11948</v>
      </c>
      <c r="G19">
        <v>66736</v>
      </c>
      <c r="H19" t="s">
        <v>61</v>
      </c>
      <c r="I19" s="1">
        <f t="shared" si="0"/>
        <v>0.65422125375355411</v>
      </c>
    </row>
    <row r="20" spans="1:9" x14ac:dyDescent="0.35">
      <c r="A20">
        <v>83</v>
      </c>
      <c r="B20">
        <v>27449</v>
      </c>
      <c r="C20">
        <v>2047</v>
      </c>
      <c r="D20">
        <v>3484</v>
      </c>
      <c r="E20">
        <v>2868</v>
      </c>
      <c r="F20" s="2">
        <v>14501</v>
      </c>
      <c r="G20">
        <v>50349</v>
      </c>
      <c r="H20" t="s">
        <v>67</v>
      </c>
      <c r="I20" s="1">
        <f>2*14/(2*14+16)*(0.01164*B20+0.00594*C20+0.00594*F20)/(B20+C20+F20)*100</f>
        <v>0.60429954108441264</v>
      </c>
    </row>
    <row r="21" spans="1:9" x14ac:dyDescent="0.35">
      <c r="A21">
        <v>91</v>
      </c>
      <c r="B21">
        <v>18062</v>
      </c>
      <c r="C21">
        <v>932</v>
      </c>
      <c r="D21">
        <v>5232</v>
      </c>
      <c r="E21">
        <v>1099</v>
      </c>
      <c r="F21" s="2">
        <v>6120</v>
      </c>
      <c r="G21">
        <v>31445</v>
      </c>
      <c r="H21" t="s">
        <v>56</v>
      </c>
      <c r="I21" s="1">
        <f t="shared" si="0"/>
        <v>0.63887361630962791</v>
      </c>
    </row>
    <row r="22" spans="1:9" x14ac:dyDescent="0.35">
      <c r="A22">
        <v>93</v>
      </c>
      <c r="B22">
        <v>10565</v>
      </c>
      <c r="C22">
        <v>38</v>
      </c>
      <c r="D22">
        <v>3866</v>
      </c>
      <c r="E22">
        <v>1431</v>
      </c>
      <c r="F22" s="2">
        <v>5602</v>
      </c>
      <c r="G22">
        <v>21502</v>
      </c>
      <c r="H22" t="s">
        <v>56</v>
      </c>
      <c r="I22" s="1">
        <f t="shared" si="0"/>
        <v>0.61448340860003914</v>
      </c>
    </row>
    <row r="23" spans="1:9" x14ac:dyDescent="0.35">
      <c r="A23">
        <v>94</v>
      </c>
      <c r="B23">
        <v>74103</v>
      </c>
      <c r="C23">
        <v>177</v>
      </c>
      <c r="F23" s="2"/>
      <c r="H23" t="s">
        <v>72</v>
      </c>
      <c r="I23" s="1">
        <f t="shared" si="0"/>
        <v>0.73986293875752684</v>
      </c>
    </row>
    <row r="24" spans="1:9" x14ac:dyDescent="0.35">
      <c r="A24" t="s">
        <v>73</v>
      </c>
      <c r="B24">
        <v>924490</v>
      </c>
      <c r="C24">
        <v>586987</v>
      </c>
      <c r="D24">
        <v>286011</v>
      </c>
      <c r="E24">
        <v>94925</v>
      </c>
      <c r="F24" s="2">
        <v>313477</v>
      </c>
      <c r="G24">
        <v>2205890</v>
      </c>
      <c r="H24" t="s">
        <v>74</v>
      </c>
      <c r="I24" s="1">
        <f t="shared" si="0"/>
        <v>0.56175133639732078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crops</vt:lpstr>
      <vt:lpstr>Energy_prod</vt:lpstr>
      <vt:lpstr>Energy_power</vt:lpstr>
      <vt:lpstr>Energy_regime</vt:lpstr>
      <vt:lpstr>import_export</vt:lpstr>
      <vt:lpstr>Volatilisation</vt:lpstr>
      <vt:lpstr>N_syn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Fauste-Gay</dc:creator>
  <cp:lastModifiedBy>Adrien Fauste-Gay</cp:lastModifiedBy>
  <dcterms:created xsi:type="dcterms:W3CDTF">2025-01-17T14:57:27Z</dcterms:created>
  <dcterms:modified xsi:type="dcterms:W3CDTF">2025-06-22T22:30:39Z</dcterms:modified>
</cp:coreProperties>
</file>