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3"/>
  </bookViews>
  <sheets>
    <sheet name="Feuil2" sheetId="2" r:id="rId1"/>
    <sheet name="Feuil1" sheetId="1" r:id="rId2"/>
    <sheet name="Feuil3" sheetId="3" r:id="rId3"/>
    <sheet name="Feuil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<sst xmlns="http://schemas.openxmlformats.org/spreadsheetml/2006/main" count="141" uniqueCount="43">
  <si>
    <t>Magnification</t>
  </si>
  <si>
    <t>Colonne9</t>
  </si>
  <si>
    <t>Colonne10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</si>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</sst>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Feuil1!$F$34:$F$42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7744"/>
        <c:axId val="-2109471488"/>
      </c:scatterChart>
      <c:valAx>
        <c:axId val="-2116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471488"/>
        <c:crosses val="autoZero"/>
        <c:crossBetween val="midCat"/>
      </c:valAx>
      <c:valAx>
        <c:axId val="-210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6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Feuil1!$F$149:$F$161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5296"/>
        <c:axId val="-2086145984"/>
      </c:scatterChart>
      <c:valAx>
        <c:axId val="-2088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145984"/>
        <c:crosses val="autoZero"/>
        <c:crossBetween val="midCat"/>
      </c:valAx>
      <c:valAx>
        <c:axId val="-208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Feuil1!$F$164:$F$181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31104"/>
        <c:axId val="-2105622496"/>
      </c:scatterChart>
      <c:valAx>
        <c:axId val="-21106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22496"/>
        <c:crosses val="autoZero"/>
        <c:crossBetween val="midCat"/>
      </c:valAx>
      <c:valAx>
        <c:axId val="-210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Feuil1!$F$184:$F$225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744"/>
        <c:axId val="-2146957520"/>
      </c:scatterChart>
      <c:valAx>
        <c:axId val="-2086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6957520"/>
        <c:crosses val="autoZero"/>
        <c:crossBetween val="midCat"/>
      </c:valAx>
      <c:valAx>
        <c:axId val="-214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Feuil1!$F$232:$F$262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1792"/>
        <c:axId val="-2086384320"/>
      </c:scatterChart>
      <c:valAx>
        <c:axId val="-2107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384320"/>
        <c:crosses val="autoZero"/>
        <c:crossBetween val="midCat"/>
      </c:valAx>
      <c:valAx>
        <c:axId val="-208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Feuil1!$F$46:$F$55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41264"/>
        <c:axId val="-2118991424"/>
      </c:scatterChart>
      <c:valAx>
        <c:axId val="-21061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1424"/>
        <c:crosses val="autoZero"/>
        <c:crossBetween val="midCat"/>
      </c:valAx>
      <c:valAx>
        <c:axId val="-2118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Feuil1!$F$58:$F$74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208"/>
        <c:axId val="-2110806816"/>
      </c:scatterChart>
      <c:valAx>
        <c:axId val="-2114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806816"/>
        <c:crosses val="autoZero"/>
        <c:crossBetween val="midCat"/>
      </c:valAx>
      <c:valAx>
        <c:axId val="-2110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Feuil1!$F$77:$F$84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2416"/>
        <c:axId val="-2112781120"/>
      </c:scatterChart>
      <c:valAx>
        <c:axId val="-21084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81120"/>
        <c:crosses val="autoZero"/>
        <c:crossBetween val="midCat"/>
      </c:valAx>
      <c:valAx>
        <c:axId val="-2112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Feuil1!$F$87:$F$97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4080"/>
        <c:axId val="-2117523200"/>
      </c:scatterChart>
      <c:valAx>
        <c:axId val="-211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523200"/>
        <c:crosses val="autoZero"/>
        <c:crossBetween val="midCat"/>
      </c:valAx>
      <c:valAx>
        <c:axId val="-2117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Feuil1!$F$100:$F$110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0288"/>
        <c:axId val="2136712784"/>
      </c:scatterChart>
      <c:valAx>
        <c:axId val="-2088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12784"/>
        <c:crosses val="autoZero"/>
        <c:crossBetween val="midCat"/>
      </c:valAx>
      <c:valAx>
        <c:axId val="2136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Feuil1!$F$113:$F$123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05040"/>
        <c:axId val="-2117861760"/>
      </c:scatterChart>
      <c:valAx>
        <c:axId val="-2114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861760"/>
        <c:crosses val="autoZero"/>
        <c:crossBetween val="midCat"/>
      </c:valAx>
      <c:valAx>
        <c:axId val="-211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Feuil1!$F$126:$F$132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5824"/>
        <c:axId val="2130903232"/>
      </c:scatterChart>
      <c:valAx>
        <c:axId val="-2111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903232"/>
        <c:crosses val="autoZero"/>
        <c:crossBetween val="midCat"/>
      </c:valAx>
      <c:valAx>
        <c:axId val="213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Feuil1!$F$136:$F$146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5696"/>
        <c:axId val="-2106137584"/>
      </c:scatterChart>
      <c:valAx>
        <c:axId val="-211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37584"/>
        <c:crosses val="autoZero"/>
        <c:crossBetween val="midCat"/>
      </c:valAx>
      <c:valAx>
        <c:axId val="-210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107950</xdr:colOff>
      <xdr:row>242</xdr:row>
      <xdr:rowOff>50800</xdr:rowOff>
    </xdr:from>
    <xdr:to>
      <xdr:col>12</xdr:col>
      <xdr:colOff>247650</xdr:colOff>
      <xdr:row>255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4"/>
  <tableColumns count="17">
    <tableColumn id="1" name="Magnification"/>
    <tableColumn id="2" name="Area (*10^3 nm^2)"/>
    <tableColumn id="17" name="rac area" dataDxfId="9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12" totalsRowDxfId="6">
      <calculatedColumnFormula>1/Tableau1[[#This Row],[vitesse (s/scans)]]</calculatedColumnFormula>
    </tableColumn>
    <tableColumn id="9" name="vitesse de closure (nm/s)" dataDxfId="11" totalsRowDxfId="5">
      <calculatedColumnFormula>Tableau1[[#This Row],[Pente (nm/scans)]]*Tableau1[[#This Row],[vitesse (scans/s)]]</calculatedColumnFormula>
    </tableColumn>
    <tableColumn id="10" name="area*vscan*gama^2" dataDxfId="10" totalsRowDxfId="4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8" totalsRowDxfId="3">
      <calculatedColumnFormula>Tableau1[[#This Row],[vitesse (scans/s)]]*Tableau1[[#This Row],[Magnification]]^2</calculatedColumnFormula>
    </tableColumn>
    <tableColumn id="13" name="Colonne13" dataDxfId="7" totalsRowDxfId="2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K21" totalsRowShown="0">
  <autoFilter ref="A1:K21"/>
  <tableColumns count="11">
    <tableColumn id="1" name="Magnification (K)"/>
    <tableColumn id="2" name="L (nm)"/>
    <tableColumn id="3" name="Voltage (kV)"/>
    <tableColumn id="4" name="Closure speed (nm/scan)"/>
    <tableColumn id="5" name="Position"/>
    <tableColumn id="6" name="Scan speed (scan/s)" dataDxfId="1"/>
    <tableColumn id="7" name="Pauses"/>
    <tableColumn id="8" name="Closure Speed (nm/s)" dataDxfId="0"/>
    <tableColumn id="9" name="Colonne9"/>
    <tableColumn id="10" name="Colonne10"/>
    <tableColumn id="11" name="Colonne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workbookViewId="0">
      <selection activeCell="N26" sqref="N26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1" customWidth="1"/>
    <col min="11" max="11" width="12.1640625" customWidth="1"/>
    <col min="12" max="12" width="12.5" customWidth="1"/>
    <col min="13" max="14" width="12.5" style="1" customWidth="1"/>
    <col min="15" max="17" width="12.5" customWidth="1"/>
  </cols>
  <sheetData>
    <row r="1" spans="1:19" x14ac:dyDescent="0.2">
      <c r="A1" t="s">
        <v>0</v>
      </c>
      <c r="B1" t="s">
        <v>21</v>
      </c>
      <c r="C1" t="s">
        <v>30</v>
      </c>
      <c r="D1" t="s">
        <v>8</v>
      </c>
      <c r="E1" t="s">
        <v>26</v>
      </c>
      <c r="F1" t="s">
        <v>19</v>
      </c>
      <c r="G1" t="s">
        <v>23</v>
      </c>
      <c r="H1" t="s">
        <v>12</v>
      </c>
      <c r="I1" t="s">
        <v>20</v>
      </c>
      <c r="J1" s="1" t="s">
        <v>27</v>
      </c>
      <c r="K1" t="s">
        <v>28</v>
      </c>
      <c r="L1" t="s">
        <v>3</v>
      </c>
      <c r="M1" s="1" t="s">
        <v>31</v>
      </c>
      <c r="N1" s="1" t="s">
        <v>4</v>
      </c>
      <c r="O1" t="s">
        <v>5</v>
      </c>
      <c r="P1" t="s">
        <v>6</v>
      </c>
      <c r="Q1" t="s">
        <v>7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25</v>
      </c>
      <c r="I2" s="1"/>
      <c r="K2">
        <f>Tableau1[[#This Row],[Area (*10^3 nm^2)]]*Tableau1[[#This Row],[vitesse (s/scans)]]*Tableau1[[#This Row],[Magnification]]^2</f>
        <v>0</v>
      </c>
      <c r="L2" t="s">
        <v>29</v>
      </c>
      <c r="M2" s="1">
        <f>Tableau1[[#This Row],[vitesse (scans/s)]]*Tableau1[[#This Row],[Magnification]]^2</f>
        <v>0</v>
      </c>
      <c r="N2" s="1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25</v>
      </c>
      <c r="I3" s="1"/>
      <c r="K3">
        <f>Tableau1[[#This Row],[Area (*10^3 nm^2)]]*Tableau1[[#This Row],[vitesse (s/scans)]]*Tableau1[[#This Row],[Magnification]]^2</f>
        <v>0</v>
      </c>
      <c r="M3" s="1">
        <f>Tableau1[[#This Row],[vitesse (scans/s)]]*Tableau1[[#This Row],[Magnification]]^2</f>
        <v>0</v>
      </c>
      <c r="N3" s="1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24</v>
      </c>
      <c r="I4" s="1"/>
      <c r="K4">
        <f>Tableau1[[#This Row],[Area (*10^3 nm^2)]]*Tableau1[[#This Row],[vitesse (s/scans)]]*Tableau1[[#This Row],[Magnification]]^2</f>
        <v>0</v>
      </c>
      <c r="M4" s="1">
        <f>Tableau1[[#This Row],[vitesse (scans/s)]]*Tableau1[[#This Row],[Magnification]]^2</f>
        <v>0</v>
      </c>
      <c r="N4" s="1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25</v>
      </c>
      <c r="I5" s="1"/>
      <c r="K5">
        <f>Tableau1[[#This Row],[Area (*10^3 nm^2)]]*Tableau1[[#This Row],[vitesse (s/scans)]]*Tableau1[[#This Row],[Magnification]]^2</f>
        <v>0</v>
      </c>
      <c r="M5" s="1">
        <f>Tableau1[[#This Row],[vitesse (scans/s)]]*Tableau1[[#This Row],[Magnification]]^2</f>
        <v>0</v>
      </c>
      <c r="N5" s="1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25</v>
      </c>
      <c r="I6" s="1"/>
      <c r="K6">
        <f>Tableau1[[#This Row],[Area (*10^3 nm^2)]]*Tableau1[[#This Row],[vitesse (s/scans)]]*Tableau1[[#This Row],[Magnification]]^2</f>
        <v>0</v>
      </c>
      <c r="M6" s="1">
        <f>Tableau1[[#This Row],[vitesse (scans/s)]]*Tableau1[[#This Row],[Magnification]]^2</f>
        <v>0</v>
      </c>
      <c r="N6" s="1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25</v>
      </c>
      <c r="I7" s="1"/>
      <c r="K7">
        <f>Tableau1[[#This Row],[Area (*10^3 nm^2)]]*Tableau1[[#This Row],[vitesse (s/scans)]]*Tableau1[[#This Row],[Magnification]]^2</f>
        <v>0</v>
      </c>
      <c r="M7" s="1">
        <f>Tableau1[[#This Row],[vitesse (scans/s)]]*Tableau1[[#This Row],[Magnification]]^2</f>
        <v>0</v>
      </c>
      <c r="N7" s="1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25</v>
      </c>
      <c r="I8" s="1"/>
      <c r="K8">
        <f>Tableau1[[#This Row],[Area (*10^3 nm^2)]]*Tableau1[[#This Row],[vitesse (s/scans)]]*Tableau1[[#This Row],[Magnification]]^2</f>
        <v>0</v>
      </c>
      <c r="M8" s="1">
        <f>Tableau1[[#This Row],[vitesse (scans/s)]]*Tableau1[[#This Row],[Magnification]]^2</f>
        <v>0</v>
      </c>
      <c r="N8" s="1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25</v>
      </c>
      <c r="I9" s="1">
        <f>1/Tableau1[[#This Row],[vitesse (s/scans)]]</f>
        <v>0.13157894736842105</v>
      </c>
      <c r="J9" s="1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1">
        <f>Tableau1[[#This Row],[vitesse (scans/s)]]*Tableau1[[#This Row],[Magnification]]^2</f>
        <v>5263.1578947368416</v>
      </c>
      <c r="N9" s="1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25</v>
      </c>
      <c r="I10" s="1">
        <f>1/Tableau1[[#This Row],[vitesse (s/scans)]]</f>
        <v>0.13333333333333333</v>
      </c>
      <c r="J10" s="1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1">
        <f>Tableau1[[#This Row],[vitesse (scans/s)]]*Tableau1[[#This Row],[Magnification]]^2</f>
        <v>5333.333333333333</v>
      </c>
      <c r="N10" s="1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25</v>
      </c>
      <c r="I11" s="1">
        <f>1/Tableau1[[#This Row],[vitesse (s/scans)]]</f>
        <v>0.23255813953488372</v>
      </c>
      <c r="J11" s="1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1">
        <f>Tableau1[[#This Row],[vitesse (scans/s)]]*Tableau1[[#This Row],[Magnification]]^2</f>
        <v>5232.5581395348836</v>
      </c>
      <c r="N11" s="1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25</v>
      </c>
      <c r="I12" s="1">
        <f>1/Tableau1[[#This Row],[vitesse (s/scans)]]</f>
        <v>8.5470085470085472E-2</v>
      </c>
      <c r="J12" s="1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1">
        <f>Tableau1[[#This Row],[vitesse (scans/s)]]*Tableau1[[#This Row],[Magnification]]^2</f>
        <v>1923.0769230769231</v>
      </c>
      <c r="N12" s="1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22</v>
      </c>
      <c r="G13">
        <v>11.8</v>
      </c>
      <c r="H13" t="s">
        <v>25</v>
      </c>
      <c r="I13" s="1">
        <f>1/Tableau1[[#This Row],[vitesse (s/scans)]]</f>
        <v>8.4745762711864403E-2</v>
      </c>
      <c r="J13" s="1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1">
        <f>Tableau1[[#This Row],[vitesse (scans/s)]]*Tableau1[[#This Row],[Magnification]]^2</f>
        <v>847.45762711864404</v>
      </c>
      <c r="N13" s="1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15</v>
      </c>
      <c r="G14">
        <v>5.3</v>
      </c>
      <c r="H14" t="s">
        <v>25</v>
      </c>
      <c r="I14" s="1">
        <f>1/Tableau1[[#This Row],[vitesse (s/scans)]]</f>
        <v>0.18867924528301888</v>
      </c>
      <c r="J14" s="1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1">
        <f>Tableau1[[#This Row],[vitesse (scans/s)]]*Tableau1[[#This Row],[Magnification]]^2</f>
        <v>7547.1698113207549</v>
      </c>
      <c r="N14" s="1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25</v>
      </c>
      <c r="I15" s="1">
        <f>1/Tableau1[[#This Row],[vitesse (s/scans)]]</f>
        <v>0.18796992481203006</v>
      </c>
      <c r="J15" s="1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1">
        <f>Tableau1[[#This Row],[vitesse (scans/s)]]*Tableau1[[#This Row],[Magnification]]^2</f>
        <v>1879.6992481203006</v>
      </c>
      <c r="N15" s="1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1"/>
      <c r="K16">
        <f>Tableau1[[#This Row],[Area (*10^3 nm^2)]]*Tableau1[[#This Row],[vitesse (s/scans)]]*Tableau1[[#This Row],[Magnification]]^2</f>
        <v>0</v>
      </c>
      <c r="M16" s="1">
        <f>Tableau1[[#This Row],[vitesse (scans/s)]]*Tableau1[[#This Row],[Magnification]]^2</f>
        <v>0</v>
      </c>
      <c r="N16" s="1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1"/>
      <c r="K17">
        <f>Tableau1[[#This Row],[Area (*10^3 nm^2)]]*Tableau1[[#This Row],[vitesse (s/scans)]]*Tableau1[[#This Row],[Magnification]]^2</f>
        <v>0</v>
      </c>
      <c r="M17" s="1">
        <f>Tableau1[[#This Row],[vitesse (scans/s)]]*Tableau1[[#This Row],[Magnification]]^2</f>
        <v>0</v>
      </c>
      <c r="N17" s="1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1"/>
      <c r="K18">
        <f>Tableau1[[#This Row],[Area (*10^3 nm^2)]]*Tableau1[[#This Row],[vitesse (s/scans)]]*Tableau1[[#This Row],[Magnification]]^2</f>
        <v>0</v>
      </c>
      <c r="M18" s="1">
        <f>Tableau1[[#This Row],[vitesse (scans/s)]]*Tableau1[[#This Row],[Magnification]]^2</f>
        <v>0</v>
      </c>
      <c r="N18" s="1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1"/>
      <c r="K19">
        <f>Tableau1[[#This Row],[Area (*10^3 nm^2)]]*Tableau1[[#This Row],[vitesse (s/scans)]]*Tableau1[[#This Row],[Magnification]]^2</f>
        <v>0</v>
      </c>
      <c r="M19" s="1">
        <f>Tableau1[[#This Row],[vitesse (scans/s)]]*Tableau1[[#This Row],[Magnification]]^2</f>
        <v>0</v>
      </c>
      <c r="N19" s="1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1"/>
      <c r="K20">
        <f>Tableau1[[#This Row],[Area (*10^3 nm^2)]]*Tableau1[[#This Row],[vitesse (s/scans)]]*Tableau1[[#This Row],[Magnification]]^2</f>
        <v>0</v>
      </c>
      <c r="M20" s="1">
        <f>Tableau1[[#This Row],[vitesse (scans/s)]]*Tableau1[[#This Row],[Magnification]]^2</f>
        <v>0</v>
      </c>
      <c r="N20" s="1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1"/>
      <c r="K21">
        <f>Tableau1[[#This Row],[Area (*10^3 nm^2)]]*Tableau1[[#This Row],[vitesse (s/scans)]]*Tableau1[[#This Row],[Magnification]]^2</f>
        <v>0</v>
      </c>
      <c r="M21" s="1">
        <f>Tableau1[[#This Row],[vitesse (scans/s)]]*Tableau1[[#This Row],[Magnification]]^2</f>
        <v>0</v>
      </c>
      <c r="N21" s="1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1"/>
      <c r="K22">
        <f>Tableau1[[#This Row],[Area (*10^3 nm^2)]]*Tableau1[[#This Row],[vitesse (s/scans)]]*Tableau1[[#This Row],[Magnification]]^2</f>
        <v>0</v>
      </c>
      <c r="M22" s="1">
        <f>Tableau1[[#This Row],[vitesse (scans/s)]]*Tableau1[[#This Row],[Magnification]]^2</f>
        <v>0</v>
      </c>
      <c r="N22" s="1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1"/>
      <c r="K23">
        <f>Tableau1[[#This Row],[Area (*10^3 nm^2)]]*Tableau1[[#This Row],[vitesse (s/scans)]]*Tableau1[[#This Row],[Magnification]]^2</f>
        <v>0</v>
      </c>
      <c r="M23" s="1">
        <f>Tableau1[[#This Row],[vitesse (scans/s)]]*Tableau1[[#This Row],[Magnification]]^2</f>
        <v>0</v>
      </c>
      <c r="N23" s="1">
        <f>Tableau1[[#This Row],[rac area]]^2*Tableau1[[#This Row],[vitesse (scans/s)]]*Tableau1[[#This Row],[Magnification]]^2</f>
        <v>0</v>
      </c>
    </row>
    <row r="24" spans="3:15" x14ac:dyDescent="0.2">
      <c r="I24" s="1"/>
      <c r="K24" s="2"/>
      <c r="L24">
        <f>0.09/0.23</f>
        <v>0.39130434782608692</v>
      </c>
    </row>
    <row r="25" spans="3:15" x14ac:dyDescent="0.2">
      <c r="I25" s="1"/>
      <c r="K25" s="2"/>
    </row>
    <row r="26" spans="3:15" x14ac:dyDescent="0.2">
      <c r="I26" s="1"/>
      <c r="K26" s="2"/>
      <c r="M26" s="1" t="s">
        <v>32</v>
      </c>
      <c r="N26" s="1">
        <f>AVERAGE(N9:N15)</f>
        <v>474814502.04936367</v>
      </c>
    </row>
    <row r="27" spans="3:15" x14ac:dyDescent="0.2">
      <c r="I27" s="1"/>
      <c r="K27" s="2"/>
    </row>
    <row r="28" spans="3:15" x14ac:dyDescent="0.2">
      <c r="I28" s="1"/>
      <c r="K28" s="2"/>
    </row>
    <row r="29" spans="3:15" x14ac:dyDescent="0.2">
      <c r="I29" s="1"/>
      <c r="K29" s="2"/>
    </row>
    <row r="30" spans="3:15" x14ac:dyDescent="0.2">
      <c r="I30" s="1"/>
      <c r="K30" s="2"/>
    </row>
    <row r="31" spans="3:15" x14ac:dyDescent="0.2">
      <c r="N31" s="1" t="s">
        <v>32</v>
      </c>
      <c r="O31" s="1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9</v>
      </c>
      <c r="F33" t="s">
        <v>10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9</v>
      </c>
      <c r="F45" t="s">
        <v>11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9</v>
      </c>
      <c r="F57" t="s">
        <v>11</v>
      </c>
      <c r="G57" t="s">
        <v>12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9</v>
      </c>
      <c r="F76" t="s">
        <v>11</v>
      </c>
      <c r="G76" t="s">
        <v>13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9</v>
      </c>
      <c r="F86" t="s">
        <v>11</v>
      </c>
      <c r="G86" t="s">
        <v>13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9</v>
      </c>
      <c r="F99" t="s">
        <v>11</v>
      </c>
      <c r="G99" t="s">
        <v>13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>
        <v>200</v>
      </c>
      <c r="B112">
        <f>300*300</f>
        <v>90000</v>
      </c>
      <c r="D112">
        <v>5</v>
      </c>
      <c r="E112" t="s">
        <v>9</v>
      </c>
      <c r="F112" t="s">
        <v>11</v>
      </c>
      <c r="G112" t="s">
        <v>13</v>
      </c>
      <c r="H112">
        <v>2.1</v>
      </c>
    </row>
    <row r="113" spans="1:11" x14ac:dyDescent="0.2">
      <c r="E113">
        <v>0</v>
      </c>
      <c r="F113">
        <v>69</v>
      </c>
    </row>
    <row r="114" spans="1:11" x14ac:dyDescent="0.2">
      <c r="E114">
        <v>1</v>
      </c>
      <c r="F114">
        <v>68</v>
      </c>
    </row>
    <row r="115" spans="1:11" x14ac:dyDescent="0.2">
      <c r="E115">
        <v>2</v>
      </c>
      <c r="F115">
        <v>65</v>
      </c>
    </row>
    <row r="116" spans="1:11" x14ac:dyDescent="0.2">
      <c r="E116">
        <v>4</v>
      </c>
      <c r="F116">
        <v>58</v>
      </c>
    </row>
    <row r="117" spans="1:11" x14ac:dyDescent="0.2">
      <c r="E117">
        <v>6</v>
      </c>
      <c r="F117">
        <v>51</v>
      </c>
    </row>
    <row r="118" spans="1:11" x14ac:dyDescent="0.2">
      <c r="E118">
        <v>8</v>
      </c>
      <c r="F118">
        <v>42</v>
      </c>
    </row>
    <row r="119" spans="1:11" x14ac:dyDescent="0.2">
      <c r="E119">
        <v>10</v>
      </c>
      <c r="F119">
        <v>31</v>
      </c>
    </row>
    <row r="120" spans="1:11" x14ac:dyDescent="0.2">
      <c r="E120">
        <v>12</v>
      </c>
      <c r="F120">
        <v>21</v>
      </c>
    </row>
    <row r="121" spans="1:11" x14ac:dyDescent="0.2">
      <c r="E121">
        <v>13</v>
      </c>
      <c r="F121">
        <v>16</v>
      </c>
    </row>
    <row r="122" spans="1:11" x14ac:dyDescent="0.2">
      <c r="E122">
        <v>14</v>
      </c>
      <c r="F122">
        <v>11</v>
      </c>
    </row>
    <row r="123" spans="1:11" x14ac:dyDescent="0.2">
      <c r="E123">
        <v>15</v>
      </c>
      <c r="F123">
        <v>7</v>
      </c>
    </row>
    <row r="125" spans="1:11" x14ac:dyDescent="0.2">
      <c r="A125">
        <v>200</v>
      </c>
      <c r="B125">
        <f>300*300</f>
        <v>90000</v>
      </c>
      <c r="D125">
        <v>5</v>
      </c>
      <c r="E125" t="s">
        <v>9</v>
      </c>
      <c r="F125" t="s">
        <v>11</v>
      </c>
      <c r="G125" t="s">
        <v>13</v>
      </c>
      <c r="H125">
        <v>2.2999999999999998</v>
      </c>
      <c r="I125" t="s">
        <v>14</v>
      </c>
      <c r="J125" s="1" t="s">
        <v>15</v>
      </c>
    </row>
    <row r="126" spans="1:11" x14ac:dyDescent="0.2">
      <c r="E126">
        <v>0</v>
      </c>
      <c r="F126">
        <v>67</v>
      </c>
      <c r="I126">
        <v>12</v>
      </c>
      <c r="J126" s="1">
        <v>91</v>
      </c>
    </row>
    <row r="127" spans="1:11" x14ac:dyDescent="0.2">
      <c r="E127">
        <v>2</v>
      </c>
      <c r="F127">
        <v>58</v>
      </c>
      <c r="I127">
        <v>1</v>
      </c>
      <c r="J127" s="1">
        <f>J126/I126</f>
        <v>7.583333333333333</v>
      </c>
      <c r="K127" t="s">
        <v>16</v>
      </c>
    </row>
    <row r="128" spans="1:11" x14ac:dyDescent="0.2">
      <c r="E128">
        <v>4</v>
      </c>
      <c r="F128">
        <v>47.5</v>
      </c>
    </row>
    <row r="129" spans="1:11" x14ac:dyDescent="0.2">
      <c r="E129">
        <v>6</v>
      </c>
      <c r="F129">
        <v>36.299999999999997</v>
      </c>
    </row>
    <row r="130" spans="1:11" x14ac:dyDescent="0.2">
      <c r="E130">
        <v>8</v>
      </c>
      <c r="F130">
        <v>26.2</v>
      </c>
    </row>
    <row r="131" spans="1:11" x14ac:dyDescent="0.2">
      <c r="E131">
        <v>10</v>
      </c>
      <c r="F131">
        <v>11.2</v>
      </c>
    </row>
    <row r="132" spans="1:11" x14ac:dyDescent="0.2">
      <c r="E132">
        <v>12</v>
      </c>
      <c r="F132">
        <v>8</v>
      </c>
    </row>
    <row r="133" spans="1:11" x14ac:dyDescent="0.2">
      <c r="E133">
        <v>13</v>
      </c>
    </row>
    <row r="135" spans="1:11" x14ac:dyDescent="0.2">
      <c r="A135">
        <v>200</v>
      </c>
      <c r="B135">
        <f>300*300</f>
        <v>90000</v>
      </c>
      <c r="D135">
        <v>5</v>
      </c>
      <c r="E135" t="s">
        <v>9</v>
      </c>
      <c r="F135" t="s">
        <v>11</v>
      </c>
      <c r="G135" t="s">
        <v>13</v>
      </c>
      <c r="H135">
        <v>2.4</v>
      </c>
      <c r="I135" t="s">
        <v>14</v>
      </c>
      <c r="J135" s="1" t="s">
        <v>15</v>
      </c>
    </row>
    <row r="136" spans="1:11" x14ac:dyDescent="0.2">
      <c r="E136">
        <v>0</v>
      </c>
      <c r="F136">
        <v>68</v>
      </c>
      <c r="I136">
        <v>13</v>
      </c>
      <c r="J136" s="1">
        <f>60+38</f>
        <v>98</v>
      </c>
    </row>
    <row r="137" spans="1:11" x14ac:dyDescent="0.2">
      <c r="E137">
        <v>2</v>
      </c>
      <c r="F137">
        <v>59.7</v>
      </c>
      <c r="I137">
        <v>1</v>
      </c>
      <c r="J137" s="1">
        <f>J136/I136</f>
        <v>7.5384615384615383</v>
      </c>
      <c r="K137" t="s">
        <v>16</v>
      </c>
    </row>
    <row r="138" spans="1:11" x14ac:dyDescent="0.2">
      <c r="E138">
        <v>3</v>
      </c>
      <c r="F138">
        <v>56</v>
      </c>
    </row>
    <row r="139" spans="1:11" x14ac:dyDescent="0.2">
      <c r="E139">
        <v>4</v>
      </c>
      <c r="F139">
        <v>54</v>
      </c>
    </row>
    <row r="140" spans="1:11" x14ac:dyDescent="0.2">
      <c r="E140">
        <v>5</v>
      </c>
      <c r="F140">
        <v>47</v>
      </c>
    </row>
    <row r="141" spans="1:11" x14ac:dyDescent="0.2">
      <c r="E141">
        <v>7</v>
      </c>
      <c r="F141">
        <v>38</v>
      </c>
    </row>
    <row r="142" spans="1:11" x14ac:dyDescent="0.2">
      <c r="E142">
        <v>8</v>
      </c>
      <c r="F142">
        <v>34</v>
      </c>
    </row>
    <row r="143" spans="1:11" x14ac:dyDescent="0.2">
      <c r="E143">
        <v>9</v>
      </c>
      <c r="F143">
        <v>28</v>
      </c>
    </row>
    <row r="144" spans="1:11" x14ac:dyDescent="0.2">
      <c r="E144">
        <v>11</v>
      </c>
      <c r="F144">
        <v>15</v>
      </c>
    </row>
    <row r="145" spans="1:10" x14ac:dyDescent="0.2">
      <c r="E145">
        <v>12</v>
      </c>
      <c r="F145">
        <v>12</v>
      </c>
    </row>
    <row r="146" spans="1:10" x14ac:dyDescent="0.2">
      <c r="E146">
        <v>13</v>
      </c>
      <c r="F146">
        <v>8</v>
      </c>
    </row>
    <row r="148" spans="1:10" x14ac:dyDescent="0.2">
      <c r="A148">
        <v>150</v>
      </c>
      <c r="B148">
        <f>300*300</f>
        <v>90000</v>
      </c>
      <c r="D148">
        <v>5</v>
      </c>
      <c r="E148" t="s">
        <v>9</v>
      </c>
      <c r="F148" t="s">
        <v>11</v>
      </c>
      <c r="G148" t="s">
        <v>13</v>
      </c>
      <c r="H148">
        <v>3.1</v>
      </c>
      <c r="I148" t="s">
        <v>14</v>
      </c>
      <c r="J148" s="1" t="s">
        <v>15</v>
      </c>
    </row>
    <row r="149" spans="1:10" x14ac:dyDescent="0.2">
      <c r="E149">
        <v>0</v>
      </c>
      <c r="F149">
        <v>67</v>
      </c>
      <c r="I149">
        <v>24</v>
      </c>
      <c r="J149" s="1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1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17</v>
      </c>
      <c r="F163" t="s">
        <v>11</v>
      </c>
      <c r="G163" t="s">
        <v>13</v>
      </c>
      <c r="H163">
        <v>3.2</v>
      </c>
      <c r="I163" t="s">
        <v>14</v>
      </c>
      <c r="J163" s="1" t="s">
        <v>15</v>
      </c>
    </row>
    <row r="164" spans="1:10" x14ac:dyDescent="0.2">
      <c r="E164">
        <v>0</v>
      </c>
      <c r="F164">
        <v>67</v>
      </c>
      <c r="I164">
        <v>17</v>
      </c>
      <c r="J164" s="1">
        <v>199</v>
      </c>
    </row>
    <row r="165" spans="1:10" x14ac:dyDescent="0.2">
      <c r="E165">
        <v>1</v>
      </c>
      <c r="F165">
        <v>65.7</v>
      </c>
      <c r="I165">
        <v>1</v>
      </c>
      <c r="J165" s="1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9</v>
      </c>
      <c r="F183" t="s">
        <v>11</v>
      </c>
      <c r="G183" t="s">
        <v>13</v>
      </c>
      <c r="I183" t="s">
        <v>18</v>
      </c>
      <c r="J183" s="1" t="s">
        <v>15</v>
      </c>
    </row>
    <row r="184" spans="1:10" x14ac:dyDescent="0.2">
      <c r="E184">
        <v>0</v>
      </c>
      <c r="I184">
        <v>107</v>
      </c>
      <c r="J184" s="1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1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9</v>
      </c>
      <c r="I227" t="s">
        <v>15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9</v>
      </c>
      <c r="F231" t="s">
        <v>11</v>
      </c>
      <c r="G231" t="s">
        <v>13</v>
      </c>
      <c r="H231">
        <v>4.0999999999999996</v>
      </c>
      <c r="I231" t="s">
        <v>9</v>
      </c>
      <c r="J231" s="1" t="s">
        <v>15</v>
      </c>
    </row>
    <row r="232" spans="1:10" x14ac:dyDescent="0.2">
      <c r="E232">
        <v>0</v>
      </c>
      <c r="F232">
        <v>67</v>
      </c>
      <c r="I232">
        <v>66</v>
      </c>
      <c r="J232" s="1">
        <v>351</v>
      </c>
    </row>
    <row r="233" spans="1:10" x14ac:dyDescent="0.2">
      <c r="E233">
        <v>2</v>
      </c>
      <c r="F233">
        <v>62</v>
      </c>
      <c r="I233">
        <v>1</v>
      </c>
      <c r="J233" s="1">
        <f>J232/I232</f>
        <v>5.3181818181818183</v>
      </c>
    </row>
    <row r="234" spans="1:10" x14ac:dyDescent="0.2">
      <c r="E234">
        <v>4</v>
      </c>
      <c r="F234">
        <v>61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5:6" x14ac:dyDescent="0.2">
      <c r="E257">
        <v>49</v>
      </c>
      <c r="F257">
        <v>15</v>
      </c>
    </row>
    <row r="258" spans="5:6" x14ac:dyDescent="0.2">
      <c r="E258">
        <v>51</v>
      </c>
      <c r="F258">
        <v>13</v>
      </c>
    </row>
    <row r="259" spans="5:6" x14ac:dyDescent="0.2">
      <c r="E259">
        <v>54</v>
      </c>
      <c r="F259">
        <v>11</v>
      </c>
    </row>
    <row r="260" spans="5:6" x14ac:dyDescent="0.2">
      <c r="E260">
        <v>56</v>
      </c>
      <c r="F260">
        <v>9</v>
      </c>
    </row>
    <row r="261" spans="5:6" x14ac:dyDescent="0.2">
      <c r="E261">
        <v>58</v>
      </c>
      <c r="F261">
        <v>9</v>
      </c>
    </row>
    <row r="262" spans="5:6" x14ac:dyDescent="0.2">
      <c r="E262">
        <v>60</v>
      </c>
      <c r="F262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" sqref="A2:H15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37</v>
      </c>
      <c r="B1" s="4" t="s">
        <v>35</v>
      </c>
      <c r="C1" s="4" t="s">
        <v>36</v>
      </c>
      <c r="D1" s="4" t="s">
        <v>38</v>
      </c>
      <c r="E1" s="4" t="s">
        <v>19</v>
      </c>
      <c r="F1" s="5" t="s">
        <v>33</v>
      </c>
      <c r="G1" s="4" t="s">
        <v>12</v>
      </c>
      <c r="H1" s="4" t="s">
        <v>34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25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25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24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25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25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25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25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25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25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25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25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22</v>
      </c>
      <c r="F13" s="9">
        <f t="shared" si="0"/>
        <v>8.4411467030997986E-2</v>
      </c>
      <c r="G13" s="11" t="s">
        <v>25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15</v>
      </c>
      <c r="F14" s="15">
        <f t="shared" si="0"/>
        <v>0.18992580081974547</v>
      </c>
      <c r="G14" s="14" t="s">
        <v>25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25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32</v>
      </c>
      <c r="B18" s="6">
        <v>474814502.04936367</v>
      </c>
      <c r="E18" s="12"/>
    </row>
    <row r="19" spans="1:5" x14ac:dyDescent="0.2">
      <c r="E19" s="9"/>
    </row>
    <row r="20" spans="1:5" x14ac:dyDescent="0.2">
      <c r="E20" s="12"/>
    </row>
    <row r="21" spans="1:5" x14ac:dyDescent="0.2"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" sqref="H2"/>
    </sheetView>
  </sheetViews>
  <sheetFormatPr baseColWidth="10" defaultRowHeight="16" x14ac:dyDescent="0.2"/>
  <cols>
    <col min="1" max="7" width="11.1640625" customWidth="1"/>
    <col min="8" max="8" width="11.1640625" style="1" customWidth="1"/>
    <col min="9" max="9" width="11.1640625" customWidth="1"/>
    <col min="10" max="10" width="12.1640625" customWidth="1"/>
    <col min="11" max="11" width="12.5" customWidth="1"/>
  </cols>
  <sheetData>
    <row r="1" spans="1:11" x14ac:dyDescent="0.2">
      <c r="A1" t="s">
        <v>37</v>
      </c>
      <c r="B1" t="s">
        <v>35</v>
      </c>
      <c r="C1" t="s">
        <v>36</v>
      </c>
      <c r="D1" t="s">
        <v>42</v>
      </c>
      <c r="E1" t="s">
        <v>19</v>
      </c>
      <c r="F1" t="s">
        <v>40</v>
      </c>
      <c r="G1" t="s">
        <v>39</v>
      </c>
      <c r="H1" s="1" t="s">
        <v>41</v>
      </c>
      <c r="I1" t="s">
        <v>1</v>
      </c>
      <c r="J1" t="s">
        <v>2</v>
      </c>
      <c r="K1" t="s">
        <v>3</v>
      </c>
    </row>
    <row r="2" spans="1:11" x14ac:dyDescent="0.2">
      <c r="A2">
        <v>100</v>
      </c>
      <c r="B2">
        <v>500</v>
      </c>
      <c r="C2">
        <v>5</v>
      </c>
      <c r="D2">
        <v>2.36</v>
      </c>
      <c r="E2">
        <v>1.2</v>
      </c>
      <c r="F2" s="1">
        <v>0.18992580081974547</v>
      </c>
      <c r="G2" t="s">
        <v>25</v>
      </c>
      <c r="H2" s="1">
        <v>0.4482248899345993</v>
      </c>
    </row>
    <row r="3" spans="1:11" x14ac:dyDescent="0.2">
      <c r="A3">
        <v>100</v>
      </c>
      <c r="B3">
        <v>300</v>
      </c>
      <c r="C3">
        <v>5</v>
      </c>
      <c r="D3">
        <v>1.59</v>
      </c>
      <c r="E3">
        <v>1.3</v>
      </c>
      <c r="F3" s="1">
        <v>0.52757166894373742</v>
      </c>
      <c r="G3" t="s">
        <v>25</v>
      </c>
      <c r="H3" s="1">
        <v>0.8388389536205425</v>
      </c>
    </row>
    <row r="4" spans="1:11" x14ac:dyDescent="0.2">
      <c r="A4">
        <v>100</v>
      </c>
      <c r="B4">
        <v>250</v>
      </c>
      <c r="C4">
        <v>5</v>
      </c>
      <c r="D4">
        <v>1.42</v>
      </c>
      <c r="E4">
        <v>1.4</v>
      </c>
      <c r="F4" s="1">
        <v>0.75970320327898189</v>
      </c>
      <c r="G4" t="s">
        <v>24</v>
      </c>
      <c r="H4" s="1">
        <v>1.0787785486561543</v>
      </c>
    </row>
    <row r="5" spans="1:11" x14ac:dyDescent="0.2">
      <c r="A5">
        <v>200</v>
      </c>
      <c r="B5">
        <v>125</v>
      </c>
      <c r="C5">
        <v>5</v>
      </c>
      <c r="D5">
        <v>1.74</v>
      </c>
      <c r="E5">
        <v>2.5</v>
      </c>
      <c r="F5" s="1">
        <v>0.75970320327898189</v>
      </c>
      <c r="G5" t="s">
        <v>25</v>
      </c>
      <c r="H5" s="1">
        <v>1.3218835737054284</v>
      </c>
    </row>
    <row r="6" spans="1:11" x14ac:dyDescent="0.2">
      <c r="A6">
        <v>100</v>
      </c>
      <c r="B6">
        <v>250</v>
      </c>
      <c r="C6">
        <v>5</v>
      </c>
      <c r="D6">
        <v>1.06</v>
      </c>
      <c r="E6">
        <v>1.5</v>
      </c>
      <c r="F6" s="1">
        <v>0.75970320327898189</v>
      </c>
      <c r="G6" t="s">
        <v>25</v>
      </c>
      <c r="H6" s="1">
        <v>0.80528539547572087</v>
      </c>
    </row>
    <row r="7" spans="1:11" x14ac:dyDescent="0.2">
      <c r="A7">
        <v>200</v>
      </c>
      <c r="B7">
        <v>250</v>
      </c>
      <c r="C7">
        <v>5</v>
      </c>
      <c r="D7">
        <v>3.54</v>
      </c>
      <c r="E7">
        <v>2.2000000000000002</v>
      </c>
      <c r="F7" s="1">
        <v>0.18992580081974547</v>
      </c>
      <c r="G7" t="s">
        <v>25</v>
      </c>
      <c r="H7" s="1">
        <v>0.67233733490189895</v>
      </c>
    </row>
    <row r="8" spans="1:11" x14ac:dyDescent="0.2">
      <c r="A8">
        <v>200</v>
      </c>
      <c r="B8">
        <v>300</v>
      </c>
      <c r="C8">
        <v>5</v>
      </c>
      <c r="D8">
        <v>4.33</v>
      </c>
      <c r="E8">
        <v>2.1</v>
      </c>
      <c r="F8" s="1">
        <v>0.13189291723593435</v>
      </c>
      <c r="G8" t="s">
        <v>25</v>
      </c>
      <c r="H8" s="1">
        <v>0.57109633163159579</v>
      </c>
    </row>
    <row r="9" spans="1:11" x14ac:dyDescent="0.2">
      <c r="A9">
        <v>200</v>
      </c>
      <c r="B9">
        <v>300</v>
      </c>
      <c r="C9">
        <v>5</v>
      </c>
      <c r="D9">
        <v>5.21</v>
      </c>
      <c r="E9">
        <v>2.2999999999999998</v>
      </c>
      <c r="F9" s="1">
        <v>0.13189291723593435</v>
      </c>
      <c r="G9" t="s">
        <v>25</v>
      </c>
      <c r="H9" s="1">
        <v>0.68716209879921797</v>
      </c>
    </row>
    <row r="10" spans="1:11" x14ac:dyDescent="0.2">
      <c r="A10">
        <v>200</v>
      </c>
      <c r="B10">
        <v>300</v>
      </c>
      <c r="C10">
        <v>5</v>
      </c>
      <c r="D10">
        <v>4.79</v>
      </c>
      <c r="E10">
        <v>2.4</v>
      </c>
      <c r="F10" s="1">
        <v>0.13189291723593435</v>
      </c>
      <c r="G10" t="s">
        <v>25</v>
      </c>
      <c r="H10" s="1">
        <v>0.63176707356012551</v>
      </c>
    </row>
    <row r="11" spans="1:11" x14ac:dyDescent="0.2">
      <c r="A11">
        <v>150</v>
      </c>
      <c r="B11">
        <v>300</v>
      </c>
      <c r="C11">
        <v>5</v>
      </c>
      <c r="D11">
        <v>2.59</v>
      </c>
      <c r="E11">
        <v>3.1</v>
      </c>
      <c r="F11" s="1">
        <v>0.23447629730832772</v>
      </c>
      <c r="G11" t="s">
        <v>25</v>
      </c>
      <c r="H11" s="1">
        <v>0.60729361002856874</v>
      </c>
    </row>
    <row r="12" spans="1:11" x14ac:dyDescent="0.2">
      <c r="A12">
        <v>150</v>
      </c>
      <c r="B12">
        <v>500</v>
      </c>
      <c r="C12">
        <v>5</v>
      </c>
      <c r="D12">
        <v>3.61</v>
      </c>
      <c r="E12">
        <v>3.2</v>
      </c>
      <c r="F12" s="1">
        <v>8.4411467030997986E-2</v>
      </c>
      <c r="G12" t="s">
        <v>25</v>
      </c>
      <c r="H12" s="1">
        <v>0.30472539598190274</v>
      </c>
    </row>
    <row r="13" spans="1:11" x14ac:dyDescent="0.2">
      <c r="A13">
        <v>100</v>
      </c>
      <c r="B13">
        <v>750</v>
      </c>
      <c r="C13">
        <v>5</v>
      </c>
      <c r="D13">
        <v>1.93</v>
      </c>
      <c r="E13" t="s">
        <v>22</v>
      </c>
      <c r="F13" s="1">
        <v>8.4411467030997986E-2</v>
      </c>
      <c r="G13" t="s">
        <v>25</v>
      </c>
      <c r="H13" s="1">
        <v>0.1629141313698261</v>
      </c>
    </row>
    <row r="14" spans="1:11" x14ac:dyDescent="0.2">
      <c r="A14">
        <v>200</v>
      </c>
      <c r="B14">
        <v>250</v>
      </c>
      <c r="C14">
        <v>5</v>
      </c>
      <c r="E14" t="s">
        <v>15</v>
      </c>
      <c r="F14" s="1">
        <v>0.18992580081974547</v>
      </c>
      <c r="G14" t="s">
        <v>25</v>
      </c>
    </row>
    <row r="15" spans="1:11" x14ac:dyDescent="0.2">
      <c r="A15">
        <v>100</v>
      </c>
      <c r="B15">
        <v>500</v>
      </c>
      <c r="C15">
        <v>10</v>
      </c>
      <c r="D15">
        <v>0.99</v>
      </c>
      <c r="E15">
        <v>4.0999999999999996</v>
      </c>
      <c r="F15" s="1">
        <v>0.18992580081974547</v>
      </c>
      <c r="G15" t="s">
        <v>25</v>
      </c>
      <c r="H15" s="1">
        <v>0.18802654281154801</v>
      </c>
    </row>
    <row r="16" spans="1:11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2016-08-01T03:04:18Z</dcterms:modified>
</cp:coreProperties>
</file>