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5520" tabRatio="500"/>
  </bookViews>
  <sheets>
    <sheet name="Resultats" sheetId="1" r:id="rId1"/>
    <sheet name="Interpretations" sheetId="2" r:id="rId2"/>
    <sheet name="Resolution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" i="1" l="1"/>
  <c r="P21" i="1"/>
  <c r="R21" i="1"/>
  <c r="T21" i="1"/>
  <c r="V21" i="1"/>
  <c r="X21" i="1"/>
  <c r="Z21" i="1"/>
  <c r="P20" i="1"/>
  <c r="R20" i="1"/>
  <c r="T20" i="1"/>
  <c r="V20" i="1"/>
  <c r="X20" i="1"/>
  <c r="Z20" i="1"/>
  <c r="P13" i="1"/>
  <c r="R13" i="1"/>
  <c r="T13" i="1"/>
  <c r="V13" i="1"/>
  <c r="X13" i="1"/>
  <c r="Z13" i="1"/>
  <c r="P12" i="1"/>
  <c r="R12" i="1"/>
  <c r="T12" i="1"/>
  <c r="V12" i="1"/>
  <c r="X12" i="1"/>
  <c r="Z12" i="1"/>
  <c r="P22" i="1"/>
  <c r="R22" i="1"/>
  <c r="T22" i="1"/>
  <c r="V22" i="1"/>
  <c r="X22" i="1"/>
  <c r="Z22" i="1"/>
  <c r="P23" i="1"/>
  <c r="R23" i="1"/>
  <c r="T23" i="1"/>
  <c r="V23" i="1"/>
  <c r="X23" i="1"/>
  <c r="Z23" i="1"/>
  <c r="P24" i="1"/>
  <c r="R24" i="1"/>
  <c r="T24" i="1"/>
  <c r="V24" i="1"/>
  <c r="X24" i="1"/>
  <c r="Z24" i="1"/>
  <c r="P25" i="1"/>
  <c r="R25" i="1"/>
  <c r="T25" i="1"/>
  <c r="V25" i="1"/>
  <c r="X25" i="1"/>
  <c r="Z25" i="1"/>
  <c r="P26" i="1"/>
  <c r="R26" i="1"/>
  <c r="T26" i="1"/>
  <c r="V26" i="1"/>
  <c r="X26" i="1"/>
  <c r="Z26" i="1"/>
  <c r="P27" i="1"/>
  <c r="R27" i="1"/>
  <c r="T27" i="1"/>
  <c r="V27" i="1"/>
  <c r="X27" i="1"/>
  <c r="Z27" i="1"/>
  <c r="P28" i="1"/>
  <c r="R28" i="1"/>
  <c r="T28" i="1"/>
  <c r="V28" i="1"/>
  <c r="X28" i="1"/>
  <c r="Z28" i="1"/>
  <c r="P29" i="1"/>
  <c r="R29" i="1"/>
  <c r="T29" i="1"/>
  <c r="V29" i="1"/>
  <c r="X29" i="1"/>
  <c r="Z29" i="1"/>
  <c r="P30" i="1"/>
  <c r="R30" i="1"/>
  <c r="T30" i="1"/>
  <c r="V30" i="1"/>
  <c r="X30" i="1"/>
  <c r="Z30" i="1"/>
  <c r="P31" i="1"/>
  <c r="R31" i="1"/>
  <c r="T31" i="1"/>
  <c r="V31" i="1"/>
  <c r="X31" i="1"/>
  <c r="Z31" i="1"/>
  <c r="V5" i="1"/>
  <c r="V8" i="1"/>
  <c r="V7" i="1"/>
  <c r="V9" i="1"/>
  <c r="V10" i="1"/>
  <c r="V11" i="1"/>
  <c r="V14" i="1"/>
  <c r="V15" i="1"/>
  <c r="V16" i="1"/>
  <c r="V17" i="1"/>
  <c r="V18" i="1"/>
  <c r="V19" i="1"/>
  <c r="V32" i="1"/>
  <c r="V33" i="1"/>
  <c r="P14" i="1"/>
  <c r="T14" i="1"/>
  <c r="X14" i="1"/>
  <c r="Z14" i="1"/>
  <c r="P15" i="1"/>
  <c r="R15" i="1"/>
  <c r="T15" i="1"/>
  <c r="X15" i="1"/>
  <c r="Z15" i="1"/>
  <c r="P16" i="1"/>
  <c r="R16" i="1"/>
  <c r="T16" i="1"/>
  <c r="X16" i="1"/>
  <c r="Z16" i="1"/>
  <c r="P17" i="1"/>
  <c r="R17" i="1"/>
  <c r="T17" i="1"/>
  <c r="X17" i="1"/>
  <c r="Z17" i="1"/>
  <c r="P18" i="1"/>
  <c r="R18" i="1"/>
  <c r="T18" i="1"/>
  <c r="X18" i="1"/>
  <c r="Z18" i="1"/>
  <c r="P19" i="1"/>
  <c r="R19" i="1"/>
  <c r="T19" i="1"/>
  <c r="X19" i="1"/>
  <c r="Z19" i="1"/>
  <c r="T4" i="1"/>
  <c r="T5" i="1"/>
  <c r="T8" i="1"/>
  <c r="T7" i="1"/>
  <c r="T6" i="1"/>
  <c r="T9" i="1"/>
  <c r="T10" i="1"/>
  <c r="T11" i="1"/>
  <c r="T32" i="1"/>
  <c r="T33" i="1"/>
  <c r="Z4" i="1"/>
  <c r="Z5" i="1"/>
  <c r="Z8" i="1"/>
  <c r="Z7" i="1"/>
  <c r="Z6" i="1"/>
  <c r="Z9" i="1"/>
  <c r="Z10" i="1"/>
  <c r="Z11" i="1"/>
  <c r="Z32" i="1"/>
  <c r="Z33" i="1"/>
  <c r="P5" i="1"/>
  <c r="P8" i="1"/>
  <c r="P7" i="1"/>
  <c r="P6" i="1"/>
  <c r="P9" i="1"/>
  <c r="P10" i="1"/>
  <c r="P11" i="1"/>
  <c r="P32" i="1"/>
  <c r="P33" i="1"/>
  <c r="R5" i="1"/>
  <c r="R8" i="1"/>
  <c r="R7" i="1"/>
  <c r="R6" i="1"/>
  <c r="R9" i="1"/>
  <c r="R10" i="1"/>
  <c r="R11" i="1"/>
  <c r="R32" i="1"/>
  <c r="R33" i="1"/>
  <c r="X5" i="1"/>
  <c r="X8" i="1"/>
  <c r="X7" i="1"/>
  <c r="X6" i="1"/>
  <c r="X9" i="1"/>
  <c r="X10" i="1"/>
  <c r="X11" i="1"/>
  <c r="X32" i="1"/>
  <c r="X33" i="1"/>
  <c r="P4" i="1"/>
  <c r="R4" i="1"/>
</calcChain>
</file>

<file path=xl/sharedStrings.xml><?xml version="1.0" encoding="utf-8"?>
<sst xmlns="http://schemas.openxmlformats.org/spreadsheetml/2006/main" count="177" uniqueCount="95">
  <si>
    <t>Colonne7</t>
  </si>
  <si>
    <t>Colonne8</t>
  </si>
  <si>
    <t>Colonne9</t>
  </si>
  <si>
    <t>Colonne10</t>
  </si>
  <si>
    <t>Colonne11</t>
  </si>
  <si>
    <t>Colonne12</t>
  </si>
  <si>
    <t>Current (pA)</t>
  </si>
  <si>
    <t>Area/Line step size</t>
  </si>
  <si>
    <t>Results</t>
  </si>
  <si>
    <t>Resolution</t>
  </si>
  <si>
    <t>Date</t>
  </si>
  <si>
    <t>Sample</t>
  </si>
  <si>
    <t>Coating</t>
  </si>
  <si>
    <t>Design</t>
  </si>
  <si>
    <t>Design dose factor</t>
  </si>
  <si>
    <t>Beam</t>
  </si>
  <si>
    <t>Loop factor</t>
  </si>
  <si>
    <t>Dot piercing</t>
  </si>
  <si>
    <t>Min to pierce</t>
  </si>
  <si>
    <t>Line piercing</t>
  </si>
  <si>
    <t>Area piercing</t>
  </si>
  <si>
    <t>Membrane 100 nm</t>
  </si>
  <si>
    <t>Cr</t>
  </si>
  <si>
    <t>fptriangle</t>
  </si>
  <si>
    <t>20μm – 6.5pA</t>
  </si>
  <si>
    <t>70 nm with 2.811 pC</t>
  </si>
  <si>
    <t>fptriangle2</t>
  </si>
  <si>
    <t>10µm – 1pA (6)</t>
  </si>
  <si>
    <t>10μm – 1pA (6)</t>
  </si>
  <si>
    <t>Multiplefall</t>
  </si>
  <si>
    <t>Multiple fall</t>
  </si>
  <si>
    <t>Max not to pierce</t>
  </si>
  <si>
    <t>50 nm but not pierced</t>
  </si>
  <si>
    <t>Very little current: no dots pierced</t>
  </si>
  <si>
    <t>Doses</t>
  </si>
  <si>
    <t>20μm – 6.0 pA (8)</t>
  </si>
  <si>
    <t>Coating thickness</t>
  </si>
  <si>
    <t>No interresting results</t>
  </si>
  <si>
    <t>Multiple fall best doses</t>
  </si>
  <si>
    <t>High dose for lines</t>
  </si>
  <si>
    <t>fprectangle</t>
  </si>
  <si>
    <t>1pA</t>
  </si>
  <si>
    <t>loops</t>
  </si>
  <si>
    <t>&gt; 4,82</t>
  </si>
  <si>
    <t>min charge for dot piercing (pC)</t>
  </si>
  <si>
    <t>Not on the membrane</t>
  </si>
  <si>
    <t>min charge for area piercing (μC)</t>
  </si>
  <si>
    <t>min charge for line piercing (μC)</t>
  </si>
  <si>
    <t>Dot piercing: some dots are superposed, we can't use the results</t>
  </si>
  <si>
    <t>USEFUL</t>
  </si>
  <si>
    <t>6 pA</t>
  </si>
  <si>
    <t>2,24 &lt; x &lt; 2,4</t>
  </si>
  <si>
    <t>env 1000</t>
  </si>
  <si>
    <t>2,8 &lt; x &lt; 3,2</t>
  </si>
  <si>
    <t>922 &lt; x &lt; 1152</t>
  </si>
  <si>
    <t>&lt; 640</t>
  </si>
  <si>
    <t>multiple falls / multiple falls best doses</t>
  </si>
  <si>
    <t>1344 &lt; x &lt; 1792</t>
  </si>
  <si>
    <t>Comments</t>
  </si>
  <si>
    <t>If there is a milled surface next to the lines,  we need less charge to mill</t>
  </si>
  <si>
    <t>6,5 pA</t>
  </si>
  <si>
    <t>2,41 &lt; x &lt; 2,81</t>
  </si>
  <si>
    <t>Resolution dots</t>
  </si>
  <si>
    <t>Multiplefall best doses</t>
  </si>
  <si>
    <t>superposed with other design</t>
  </si>
  <si>
    <t>Step between dots</t>
  </si>
  <si>
    <t>Total hole size</t>
  </si>
  <si>
    <t>76 nm</t>
  </si>
  <si>
    <t>20 nm</t>
  </si>
  <si>
    <t>Superposed dots</t>
  </si>
  <si>
    <t>Charge</t>
  </si>
  <si>
    <t>?</t>
  </si>
  <si>
    <t>100 nm</t>
  </si>
  <si>
    <t>Good experience for resolution</t>
  </si>
  <si>
    <t>2,4 pC</t>
  </si>
  <si>
    <t>2,8 pC</t>
  </si>
  <si>
    <t>1,61 pC</t>
  </si>
  <si>
    <t>good experience for resolution</t>
  </si>
  <si>
    <t># Exp</t>
  </si>
  <si>
    <t>Dots multiple fal: beware for interpretation !</t>
  </si>
  <si>
    <r>
      <t xml:space="preserve">Area </t>
    </r>
    <r>
      <rPr>
        <i/>
        <sz val="14.4"/>
        <rFont val="Calibri"/>
        <scheme val="minor"/>
      </rPr>
      <t>μC/cm^2</t>
    </r>
  </si>
  <si>
    <t>Min Dot DF</t>
  </si>
  <si>
    <t>Max Dot DF</t>
  </si>
  <si>
    <t>Min Line DF</t>
  </si>
  <si>
    <t>Max Line DF</t>
  </si>
  <si>
    <t>Min Area DF</t>
  </si>
  <si>
    <t>Max Area DF</t>
  </si>
  <si>
    <r>
      <t xml:space="preserve">Total22 charge </t>
    </r>
    <r>
      <rPr>
        <i/>
        <sz val="14.4"/>
        <color rgb="FF000000"/>
        <rFont val="Calibri"/>
        <scheme val="minor"/>
      </rPr>
      <t>pC</t>
    </r>
  </si>
  <si>
    <r>
      <t xml:space="preserve">Total21 charge </t>
    </r>
    <r>
      <rPr>
        <i/>
        <sz val="14.4"/>
        <color rgb="FF000000"/>
        <rFont val="Calibri"/>
        <scheme val="minor"/>
      </rPr>
      <t>pC</t>
    </r>
  </si>
  <si>
    <r>
      <t xml:space="preserve">Total12 charge </t>
    </r>
    <r>
      <rPr>
        <i/>
        <sz val="14.4"/>
        <color rgb="FF000000"/>
        <rFont val="Calibri"/>
        <scheme val="minor"/>
      </rPr>
      <t>pC</t>
    </r>
  </si>
  <si>
    <r>
      <t xml:space="preserve">Total11 charge </t>
    </r>
    <r>
      <rPr>
        <i/>
        <sz val="14.4"/>
        <color rgb="FF000000"/>
        <rFont val="Calibri"/>
        <scheme val="minor"/>
      </rPr>
      <t>pC</t>
    </r>
  </si>
  <si>
    <r>
      <t xml:space="preserve">Totale charge32 </t>
    </r>
    <r>
      <rPr>
        <i/>
        <sz val="14.4"/>
        <color rgb="FF000000"/>
        <rFont val="Calibri"/>
        <scheme val="minor"/>
      </rPr>
      <t>μC</t>
    </r>
  </si>
  <si>
    <r>
      <t xml:space="preserve">Total31 charge </t>
    </r>
    <r>
      <rPr>
        <i/>
        <sz val="14.4"/>
        <color rgb="FF000000"/>
        <rFont val="Calibri"/>
        <scheme val="minor"/>
      </rPr>
      <t>μC</t>
    </r>
  </si>
  <si>
    <r>
      <t>Line</t>
    </r>
    <r>
      <rPr>
        <i/>
        <sz val="14.4"/>
        <color rgb="FF000000"/>
        <rFont val="Calibri"/>
        <scheme val="minor"/>
      </rPr>
      <t xml:space="preserve"> μC/cm</t>
    </r>
  </si>
  <si>
    <r>
      <t xml:space="preserve">Dot         </t>
    </r>
    <r>
      <rPr>
        <i/>
        <sz val="14.4"/>
        <color rgb="FF000000"/>
        <rFont val="Calibri"/>
        <scheme val="minor"/>
      </rPr>
      <t>pC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</si>
</sst>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C]d\-mmm;@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.5"/>
      <color theme="1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sz val="12"/>
      <name val="Calibri"/>
      <scheme val="minor"/>
    </font>
    <font>
      <b/>
      <sz val="14.5"/>
      <name val="Calibri"/>
      <scheme val="minor"/>
    </font>
    <font>
      <sz val="14.4"/>
      <name val="Calibri"/>
      <scheme val="minor"/>
    </font>
    <font>
      <b/>
      <sz val="13"/>
      <color theme="1"/>
      <name val="Calibri"/>
      <scheme val="minor"/>
    </font>
    <font>
      <i/>
      <sz val="14.4"/>
      <color rgb="FF000000"/>
      <name val="Calibri"/>
      <scheme val="minor"/>
    </font>
    <font>
      <i/>
      <sz val="14.4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2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  <border>
      <left style="thin">
        <color rgb="FFBBBBAD"/>
      </left>
      <right style="thin">
        <color rgb="FFBBBBAD"/>
      </right>
      <top/>
      <bottom style="thin">
        <color rgb="FFBBBBAD"/>
      </bottom>
      <diagonal/>
    </border>
    <border>
      <left style="thin">
        <color rgb="FFBBBBAD"/>
      </left>
      <right style="thin">
        <color rgb="FFBBBBAD"/>
      </right>
      <top style="thin">
        <color rgb="FFBBBBAD"/>
      </top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0" fillId="13" borderId="0" xfId="0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 wrapText="1"/>
    </xf>
    <xf numFmtId="0" fontId="0" fillId="14" borderId="3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15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1" fontId="0" fillId="0" borderId="0" xfId="0" applyNumberFormat="1"/>
    <xf numFmtId="1" fontId="2" fillId="16" borderId="0" xfId="0" applyNumberFormat="1" applyFont="1" applyFill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1" fontId="6" fillId="0" borderId="5" xfId="0" applyNumberFormat="1" applyFont="1" applyFill="1" applyBorder="1" applyAlignment="1">
      <alignment horizontal="center" vertical="center" wrapText="1"/>
    </xf>
    <xf numFmtId="1" fontId="6" fillId="17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8" fillId="0" borderId="0" xfId="0" applyFont="1"/>
    <xf numFmtId="0" fontId="6" fillId="17" borderId="3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17" borderId="3" xfId="0" applyNumberFormat="1" applyFont="1" applyFill="1" applyBorder="1" applyAlignment="1">
      <alignment horizontal="center" vertical="center" wrapText="1"/>
    </xf>
    <xf numFmtId="0" fontId="2" fillId="18" borderId="0" xfId="0" applyFont="1" applyFill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0" fillId="20" borderId="3" xfId="0" applyFont="1" applyFill="1" applyBorder="1" applyAlignment="1">
      <alignment horizontal="center" vertical="center" wrapText="1"/>
    </xf>
    <xf numFmtId="0" fontId="0" fillId="20" borderId="0" xfId="0" applyFill="1"/>
    <xf numFmtId="0" fontId="6" fillId="14" borderId="3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 vertical="center" wrapText="1"/>
    </xf>
    <xf numFmtId="0" fontId="8" fillId="2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3" xfId="0" applyNumberFormat="1" applyFont="1" applyFill="1" applyBorder="1" applyAlignment="1">
      <alignment horizontal="center" vertical="center" wrapText="1"/>
    </xf>
    <xf numFmtId="0" fontId="6" fillId="20" borderId="3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0" borderId="0" xfId="0" applyNumberFormat="1"/>
    <xf numFmtId="164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0" fillId="13" borderId="3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6" fillId="17" borderId="3" xfId="0" applyNumberFormat="1" applyFont="1" applyFill="1" applyBorder="1" applyAlignment="1">
      <alignment horizontal="center" vertical="center" wrapText="1"/>
    </xf>
    <xf numFmtId="164" fontId="0" fillId="20" borderId="3" xfId="0" applyNumberFormat="1" applyFont="1" applyFill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76"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[$-40C]d\-mmm;@"/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3:AD33" dataDxfId="75">
  <autoFilter ref="A3:AD33"/>
  <sortState ref="A4:AD33">
    <sortCondition ref="B3:B33"/>
  </sortState>
  <tableColumns count="30">
    <tableColumn id="27" name="# Exp" totalsRowLabel="Total" dataDxfId="74" totalsRowDxfId="73"/>
    <tableColumn id="1" name="Date" dataDxfId="72" totalsRowDxfId="71"/>
    <tableColumn id="2" name="Sample" dataDxfId="70" totalsRowDxfId="69"/>
    <tableColumn id="3" name="Coating" dataDxfId="68" totalsRowDxfId="67"/>
    <tableColumn id="4" name="Coating thickness" dataDxfId="66" totalsRowDxfId="65"/>
    <tableColumn id="5" name="Design" dataDxfId="64" totalsRowDxfId="63"/>
    <tableColumn id="6" name="Design dose factor" dataDxfId="62" totalsRowDxfId="61"/>
    <tableColumn id="7" name="Beam" dataDxfId="60" totalsRowDxfId="59"/>
    <tableColumn id="8" name="Loop factor" dataDxfId="58" totalsRowDxfId="57"/>
    <tableColumn id="9" name="Current (pA)" dataDxfId="56" totalsRowDxfId="55"/>
    <tableColumn id="10" name="Dot         pC" dataDxfId="54" totalsRowDxfId="53"/>
    <tableColumn id="11" name="Line μC/cm" dataDxfId="52" totalsRowDxfId="51"/>
    <tableColumn id="12" name="Area μC/cm^2" dataDxfId="50" totalsRowDxfId="49"/>
    <tableColumn id="13" name="Area/Line step size" dataDxfId="48" totalsRowDxfId="47"/>
    <tableColumn id="14" name="Min Dot DF" dataDxfId="46" totalsRowDxfId="45"/>
    <tableColumn id="15" name="Total11 charge pC" dataDxfId="44" totalsRowDxfId="43">
      <calculatedColumnFormula>Table2[[#This Row],[Design dose factor]]*Table2[[#This Row],[Loop factor]]*Table2[[#This Row],[Dot         pC]]*Table2[[#This Row],[Min Dot DF]]</calculatedColumnFormula>
    </tableColumn>
    <tableColumn id="16" name="Max Dot DF" dataDxfId="42" totalsRowDxfId="41"/>
    <tableColumn id="17" name="Total12 charge pC" dataDxfId="40" totalsRowDxfId="39">
      <calculatedColumnFormula>Table2[[#This Row],[Design dose factor]]*Table2[[#This Row],[Loop factor]]*Table2[[#This Row],[Dot         pC]]*Table2[[#This Row],[Max Dot DF]]</calculatedColumnFormula>
    </tableColumn>
    <tableColumn id="18" name="Min Line DF" dataDxfId="38" totalsRowDxfId="37"/>
    <tableColumn id="19" name="Total21 charge pC" dataDxfId="36" totalsRowDxfId="35">
      <calculatedColumnFormula>Table2[[#This Row],[Design dose factor]]*Table2[[#This Row],[Loop factor]]*Table2[[#This Row],[Line μC/cm]]*Table2[[#This Row],[Area/Line step size]]*Table2[[#This Row],[Min Line DF]]</calculatedColumnFormula>
    </tableColumn>
    <tableColumn id="20" name="Max Line DF" dataDxfId="34" totalsRowDxfId="33"/>
    <tableColumn id="21" name="Total22 charge pC" dataDxfId="32" totalsRowDxfId="31">
      <calculatedColumnFormula>Table2[[#This Row],[Design dose factor]]*Table2[[#This Row],[Loop factor]]*Table2[[#This Row],[Line μC/cm]]*Table2[[#This Row],[Area/Line step size]]*Table2[[#This Row],[Max Line DF]]</calculatedColumnFormula>
    </tableColumn>
    <tableColumn id="22" name="Min Area DF" dataDxfId="30" totalsRowDxfId="29"/>
    <tableColumn id="23" name="Total31 charge μC" dataDxfId="28" totalsRowDxfId="27">
      <calculatedColumnFormula>Table2[[#This Row],[Design dose factor]]*Table2[[#This Row],[Loop factor]]*Table2[[#This Row],[Area μC/cm^2]]*Table2[[#This Row],[Area/Line step size]]*Table2[[#This Row],[Min Area DF]]</calculatedColumnFormula>
    </tableColumn>
    <tableColumn id="24" name="Max Area DF" dataDxfId="26" totalsRowDxfId="25"/>
    <tableColumn id="25" name="Totale charge32 μC" dataDxfId="24" totalsRowDxfId="23">
      <calculatedColumnFormula>Table2[[#This Row],[Design dose factor]]*Table2[[#This Row],[Loop factor]]*Table2[[#This Row],[Area μC/cm^2]]*Table2[[#This Row],[Area/Line step size]]*Table2[[#This Row],[Max Area DF]]</calculatedColumnFormula>
    </tableColumn>
    <tableColumn id="26" name="Total hole size" dataDxfId="22" totalsRowDxfId="21"/>
    <tableColumn id="28" name="Step between dots" dataDxfId="20" totalsRowDxfId="19"/>
    <tableColumn id="29" name="Charge" dataDxfId="18" totalsRowDxfId="17"/>
    <tableColumn id="30" name="Results" totalsRowFunction="count" dataDxfId="16" totalsRowDxfId="15"/>
  </tableColumns>
  <tableStyleInfo name="TableStyleMedium9" showFirstColumn="1" showLastColumn="0" showRowStripes="0" showColumnStripes="1"/>
</table>
</file>

<file path=xl/tables/table2.xml><?xml version="1.0" encoding="utf-8"?>
<table xmlns="http://schemas.openxmlformats.org/spreadsheetml/2006/main" id="3" name="Table3" displayName="Table3" ref="A1:M15" totalsRowShown="0" headerRowDxfId="14" dataDxfId="13">
  <autoFilter ref="A1:M15"/>
  <tableColumns count="13">
    <tableColumn id="1" name="Beam" dataDxfId="12"/>
    <tableColumn id="14" name="Design" dataDxfId="11"/>
    <tableColumn id="2" name="loops" dataDxfId="10"/>
    <tableColumn id="3" name="min charge for dot piercing (pC)" dataDxfId="9"/>
    <tableColumn id="4" name="min charge for line piercing (μC)" dataDxfId="8"/>
    <tableColumn id="5" name="min charge for area piercing (μC)" dataDxfId="7"/>
    <tableColumn id="6" name="Comments" dataDxfId="6"/>
    <tableColumn id="7" name="Colonne7" dataDxfId="5"/>
    <tableColumn id="8" name="Colonne8" dataDxfId="4"/>
    <tableColumn id="9" name="Colonne9" dataDxfId="3"/>
    <tableColumn id="10" name="Colonne10" dataDxfId="2"/>
    <tableColumn id="11" name="Colonne11" dataDxfId="1"/>
    <tableColumn id="12" name="Colonne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Été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abSelected="1" workbookViewId="0">
      <pane xSplit="1" ySplit="3" topLeftCell="M4" activePane="bottomRight" state="frozen"/>
      <selection pane="topRight" activeCell="B1" sqref="B1"/>
      <selection pane="bottomLeft" activeCell="A4" sqref="A4"/>
      <selection pane="bottomRight" activeCell="O13" sqref="O13"/>
    </sheetView>
  </sheetViews>
  <sheetFormatPr baseColWidth="10" defaultRowHeight="15" x14ac:dyDescent="0"/>
  <cols>
    <col min="1" max="1" width="6.33203125" style="29" customWidth="1"/>
    <col min="2" max="2" width="12.6640625" style="61" customWidth="1"/>
    <col min="3" max="3" width="12.1640625" customWidth="1"/>
    <col min="4" max="4" width="9" customWidth="1"/>
    <col min="5" max="5" width="10.5" customWidth="1"/>
    <col min="6" max="6" width="11.33203125" customWidth="1"/>
    <col min="7" max="7" width="12.6640625" customWidth="1"/>
    <col min="8" max="8" width="11.1640625" customWidth="1"/>
    <col min="9" max="9" width="10" customWidth="1"/>
    <col min="10" max="10" width="12" customWidth="1"/>
    <col min="11" max="12" width="10.83203125" customWidth="1"/>
    <col min="13" max="13" width="10.83203125" style="41" customWidth="1"/>
    <col min="14" max="14" width="12.5" customWidth="1"/>
    <col min="15" max="15" width="11.83203125" customWidth="1"/>
    <col min="16" max="16" width="12.83203125" customWidth="1"/>
    <col min="17" max="17" width="11.83203125" customWidth="1"/>
    <col min="18" max="18" width="13.6640625" bestFit="1" customWidth="1"/>
    <col min="19" max="19" width="11.83203125" customWidth="1"/>
    <col min="20" max="20" width="13.1640625" customWidth="1"/>
    <col min="21" max="21" width="11.83203125" customWidth="1"/>
    <col min="22" max="22" width="13.1640625" customWidth="1"/>
    <col min="23" max="23" width="13.1640625" bestFit="1" customWidth="1"/>
    <col min="24" max="24" width="13.6640625" bestFit="1" customWidth="1"/>
    <col min="25" max="25" width="13.1640625" bestFit="1" customWidth="1"/>
    <col min="26" max="26" width="13.33203125" customWidth="1"/>
    <col min="27" max="27" width="14.1640625" customWidth="1"/>
    <col min="28" max="28" width="17.33203125" customWidth="1"/>
    <col min="29" max="29" width="15.1640625" customWidth="1"/>
    <col min="30" max="30" width="20.5" customWidth="1"/>
  </cols>
  <sheetData>
    <row r="1" spans="1:30" ht="24" customHeight="1">
      <c r="H1" s="26" t="s">
        <v>49</v>
      </c>
      <c r="I1" s="69" t="s">
        <v>79</v>
      </c>
      <c r="J1" s="69"/>
      <c r="K1" s="11"/>
      <c r="L1" s="11"/>
      <c r="M1" s="11"/>
      <c r="N1" s="37"/>
      <c r="O1" s="71" t="s">
        <v>17</v>
      </c>
      <c r="P1" s="71"/>
      <c r="Q1" s="71"/>
      <c r="R1" s="71"/>
      <c r="S1" s="72" t="s">
        <v>19</v>
      </c>
      <c r="T1" s="72"/>
      <c r="U1" s="72"/>
      <c r="V1" s="72"/>
      <c r="W1" s="73" t="s">
        <v>20</v>
      </c>
      <c r="X1" s="73"/>
      <c r="Y1" s="73"/>
      <c r="Z1" s="73"/>
      <c r="AB1" s="49" t="s">
        <v>69</v>
      </c>
      <c r="AC1" s="49"/>
    </row>
    <row r="2" spans="1:30" ht="26" customHeight="1">
      <c r="F2" s="60"/>
      <c r="K2" s="74" t="s">
        <v>34</v>
      </c>
      <c r="L2" s="74"/>
      <c r="M2" s="74"/>
      <c r="N2" s="37"/>
      <c r="O2" s="75" t="s">
        <v>31</v>
      </c>
      <c r="P2" s="75"/>
      <c r="Q2" s="75" t="s">
        <v>18</v>
      </c>
      <c r="R2" s="75"/>
      <c r="S2" s="76" t="s">
        <v>31</v>
      </c>
      <c r="T2" s="76"/>
      <c r="U2" s="76" t="s">
        <v>18</v>
      </c>
      <c r="V2" s="76"/>
      <c r="W2" s="77" t="s">
        <v>31</v>
      </c>
      <c r="X2" s="77"/>
      <c r="Y2" s="77" t="s">
        <v>18</v>
      </c>
      <c r="Z2" s="77"/>
      <c r="AA2" s="70" t="s">
        <v>9</v>
      </c>
      <c r="AB2" s="70"/>
      <c r="AC2" s="70"/>
    </row>
    <row r="3" spans="1:30" ht="63" customHeight="1">
      <c r="A3" s="30" t="s">
        <v>78</v>
      </c>
      <c r="B3" s="62" t="s">
        <v>10</v>
      </c>
      <c r="C3" s="1" t="s">
        <v>11</v>
      </c>
      <c r="D3" s="1" t="s">
        <v>12</v>
      </c>
      <c r="E3" s="1" t="s">
        <v>36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6</v>
      </c>
      <c r="K3" s="4" t="s">
        <v>94</v>
      </c>
      <c r="L3" s="9" t="s">
        <v>93</v>
      </c>
      <c r="M3" s="38" t="s">
        <v>80</v>
      </c>
      <c r="N3" s="1" t="s">
        <v>7</v>
      </c>
      <c r="O3" s="5" t="s">
        <v>81</v>
      </c>
      <c r="P3" s="5" t="s">
        <v>90</v>
      </c>
      <c r="Q3" s="6" t="s">
        <v>82</v>
      </c>
      <c r="R3" s="7" t="s">
        <v>89</v>
      </c>
      <c r="S3" s="10" t="s">
        <v>83</v>
      </c>
      <c r="T3" s="10" t="s">
        <v>88</v>
      </c>
      <c r="U3" s="10" t="s">
        <v>84</v>
      </c>
      <c r="V3" s="10" t="s">
        <v>87</v>
      </c>
      <c r="W3" s="8" t="s">
        <v>85</v>
      </c>
      <c r="X3" s="8" t="s">
        <v>92</v>
      </c>
      <c r="Y3" s="8" t="s">
        <v>86</v>
      </c>
      <c r="Z3" s="8" t="s">
        <v>91</v>
      </c>
      <c r="AA3" s="47" t="s">
        <v>66</v>
      </c>
      <c r="AB3" s="47" t="s">
        <v>65</v>
      </c>
      <c r="AC3" s="47" t="s">
        <v>70</v>
      </c>
      <c r="AD3" s="2" t="s">
        <v>8</v>
      </c>
    </row>
    <row r="4" spans="1:30" ht="30">
      <c r="A4" s="31">
        <v>1</v>
      </c>
      <c r="B4" s="63">
        <v>42545</v>
      </c>
      <c r="C4" s="14" t="s">
        <v>21</v>
      </c>
      <c r="D4" s="14" t="s">
        <v>22</v>
      </c>
      <c r="E4" s="14">
        <v>5</v>
      </c>
      <c r="F4" s="14" t="s">
        <v>23</v>
      </c>
      <c r="G4" s="14">
        <v>1</v>
      </c>
      <c r="H4" s="13" t="s">
        <v>24</v>
      </c>
      <c r="I4" s="14">
        <v>20</v>
      </c>
      <c r="J4" s="14">
        <v>6.8120000000000003</v>
      </c>
      <c r="K4" s="13">
        <v>0.10044</v>
      </c>
      <c r="L4" s="14">
        <v>1000</v>
      </c>
      <c r="M4" s="39">
        <v>1000</v>
      </c>
      <c r="N4" s="14">
        <v>3.2000000000000002E-3</v>
      </c>
      <c r="O4" s="13">
        <v>1.2</v>
      </c>
      <c r="P4" s="24">
        <f>Table2[[#This Row],[Design dose factor]]*Table2[[#This Row],[Loop factor]]*Table2[[#This Row],[Dot         pC]]*Table2[[#This Row],[Min Dot DF]]</f>
        <v>2.4105599999999998</v>
      </c>
      <c r="Q4" s="13">
        <v>1.4</v>
      </c>
      <c r="R4" s="24">
        <f>Table2[[#This Row],[Design dose factor]]*Table2[[#This Row],[Loop factor]]*Table2[[#This Row],[Dot         pC]]*Table2[[#This Row],[Max Dot DF]]</f>
        <v>2.8123199999999997</v>
      </c>
      <c r="S4" s="13"/>
      <c r="T4" s="13">
        <f>Table2[[#This Row],[Design dose factor]]*Table2[[#This Row],[Loop factor]]*Table2[[#This Row],[Line μC/cm]]*Table2[[#This Row],[Area/Line step size]]*Table2[[#This Row],[Min Line DF]]</f>
        <v>0</v>
      </c>
      <c r="U4" s="13"/>
      <c r="V4" s="16"/>
      <c r="W4" s="13"/>
      <c r="X4" s="13"/>
      <c r="Y4" s="13">
        <v>10</v>
      </c>
      <c r="Z4" s="13">
        <f>Table2[[#This Row],[Design dose factor]]*Table2[[#This Row],[Loop factor]]*Table2[[#This Row],[Area μC/cm^2]]*Table2[[#This Row],[Area/Line step size]]*Table2[[#This Row],[Max Area DF]]</f>
        <v>640</v>
      </c>
      <c r="AA4" s="13" t="s">
        <v>25</v>
      </c>
      <c r="AB4" s="13"/>
      <c r="AC4" s="13"/>
      <c r="AD4" s="15"/>
    </row>
    <row r="5" spans="1:30" s="19" customFormat="1" ht="30">
      <c r="A5" s="34">
        <v>2</v>
      </c>
      <c r="B5" s="64">
        <v>42548</v>
      </c>
      <c r="C5" s="17" t="s">
        <v>21</v>
      </c>
      <c r="D5" s="17" t="s">
        <v>22</v>
      </c>
      <c r="E5" s="17">
        <v>5</v>
      </c>
      <c r="F5" s="17" t="s">
        <v>26</v>
      </c>
      <c r="G5" s="17">
        <v>1</v>
      </c>
      <c r="H5" s="17" t="s">
        <v>27</v>
      </c>
      <c r="I5" s="17">
        <v>1</v>
      </c>
      <c r="J5" s="17">
        <v>0.71399999999999997</v>
      </c>
      <c r="K5" s="17">
        <v>2.0087999999999999</v>
      </c>
      <c r="L5" s="17"/>
      <c r="M5" s="40">
        <v>20000</v>
      </c>
      <c r="N5" s="17">
        <v>3.2000000000000002E-3</v>
      </c>
      <c r="O5" s="23">
        <v>2.4</v>
      </c>
      <c r="P5" s="17">
        <f>Table2[[#This Row],[Design dose factor]]*Table2[[#This Row],[Loop factor]]*Table2[[#This Row],[Dot         pC]]*Table2[[#This Row],[Min Dot DF]]</f>
        <v>4.8211199999999996</v>
      </c>
      <c r="Q5" s="17"/>
      <c r="R5" s="17">
        <f>Table2[[#This Row],[Design dose factor]]*Table2[[#This Row],[Loop factor]]*Table2[[#This Row],[Dot         pC]]*Table2[[#This Row],[Max Dot DF]]</f>
        <v>0</v>
      </c>
      <c r="S5" s="17"/>
      <c r="T5" s="17">
        <f>Table2[[#This Row],[Design dose factor]]*Table2[[#This Row],[Loop factor]]*Table2[[#This Row],[Line μC/cm]]*Table2[[#This Row],[Area/Line step size]]*Table2[[#This Row],[Min Line DF]]</f>
        <v>0</v>
      </c>
      <c r="U5" s="17"/>
      <c r="V5" s="17">
        <f>Table2[[#This Row],[Design dose factor]]*Table2[[#This Row],[Loop factor]]*Table2[[#This Row],[Line μC/cm]]*Table2[[#This Row],[Area/Line step size]]*Table2[[#This Row],[Max Line DF]]</f>
        <v>0</v>
      </c>
      <c r="W5" s="17">
        <v>10</v>
      </c>
      <c r="X5" s="17">
        <f>Table2[[#This Row],[Design dose factor]]*Table2[[#This Row],[Loop factor]]*Table2[[#This Row],[Area μC/cm^2]]*Table2[[#This Row],[Area/Line step size]]*Table2[[#This Row],[Min Area DF]]</f>
        <v>640</v>
      </c>
      <c r="Y5" s="17"/>
      <c r="Z5" s="17">
        <f>Table2[[#This Row],[Design dose factor]]*Table2[[#This Row],[Loop factor]]*Table2[[#This Row],[Area μC/cm^2]]*Table2[[#This Row],[Area/Line step size]]*Table2[[#This Row],[Max Area DF]]</f>
        <v>0</v>
      </c>
      <c r="AA5" s="18"/>
      <c r="AB5" s="18"/>
      <c r="AC5" s="18"/>
      <c r="AD5" s="18" t="s">
        <v>45</v>
      </c>
    </row>
    <row r="6" spans="1:30" s="19" customFormat="1" ht="45">
      <c r="A6" s="32">
        <v>3</v>
      </c>
      <c r="B6" s="65">
        <v>42549</v>
      </c>
      <c r="C6" s="13" t="s">
        <v>21</v>
      </c>
      <c r="D6" s="13" t="s">
        <v>22</v>
      </c>
      <c r="E6" s="13">
        <v>5</v>
      </c>
      <c r="F6" s="13" t="s">
        <v>29</v>
      </c>
      <c r="G6" s="13">
        <v>1</v>
      </c>
      <c r="H6" s="13" t="s">
        <v>28</v>
      </c>
      <c r="I6" s="13">
        <v>1</v>
      </c>
      <c r="J6" s="13">
        <v>0.77100000000000002</v>
      </c>
      <c r="K6" s="13">
        <v>2.0087999999999999</v>
      </c>
      <c r="L6" s="13">
        <v>20000</v>
      </c>
      <c r="M6" s="39"/>
      <c r="N6" s="13">
        <v>3.2000000000000002E-3</v>
      </c>
      <c r="O6" s="59">
        <v>1.6</v>
      </c>
      <c r="P6" s="59">
        <f>Table2[[#This Row],[Design dose factor]]*Table2[[#This Row],[Loop factor]]*Table2[[#This Row],[Dot         pC]]*Table2[[#This Row],[Min Dot DF]]</f>
        <v>3.21408</v>
      </c>
      <c r="Q6" s="59">
        <v>1.8</v>
      </c>
      <c r="R6" s="59">
        <f>Table2[[#This Row],[Design dose factor]]*Table2[[#This Row],[Loop factor]]*Table2[[#This Row],[Dot         pC]]*Table2[[#This Row],[Max Dot DF]]</f>
        <v>3.6158399999999999</v>
      </c>
      <c r="S6" s="13">
        <v>1.8</v>
      </c>
      <c r="T6" s="13">
        <f>Table2[[#This Row],[Design dose factor]]*Table2[[#This Row],[Loop factor]]*Table2[[#This Row],[Line μC/cm]]*Table2[[#This Row],[Area/Line step size]]*Table2[[#This Row],[Min Line DF]]</f>
        <v>115.2</v>
      </c>
      <c r="U6" s="13"/>
      <c r="V6" s="13"/>
      <c r="W6" s="13"/>
      <c r="X6" s="13">
        <f>Table2[[#This Row],[Design dose factor]]*Table2[[#This Row],[Loop factor]]*Table2[[#This Row],[Area μC/cm^2]]*Table2[[#This Row],[Area/Line step size]]*Table2[[#This Row],[Min Area DF]]</f>
        <v>0</v>
      </c>
      <c r="Y6" s="13"/>
      <c r="Z6" s="13">
        <f>Table2[[#This Row],[Design dose factor]]*Table2[[#This Row],[Loop factor]]*Table2[[#This Row],[Area μC/cm^2]]*Table2[[#This Row],[Area/Line step size]]*Table2[[#This Row],[Max Area DF]]</f>
        <v>0</v>
      </c>
      <c r="AA6" s="15"/>
      <c r="AB6" s="15"/>
      <c r="AC6" s="15"/>
      <c r="AD6" s="15" t="s">
        <v>48</v>
      </c>
    </row>
    <row r="7" spans="1:30" ht="30">
      <c r="A7" s="34">
        <v>4</v>
      </c>
      <c r="B7" s="64">
        <v>42549</v>
      </c>
      <c r="C7" s="17" t="s">
        <v>21</v>
      </c>
      <c r="D7" s="17" t="s">
        <v>22</v>
      </c>
      <c r="E7" s="17">
        <v>5</v>
      </c>
      <c r="F7" s="17" t="s">
        <v>26</v>
      </c>
      <c r="G7" s="17">
        <v>1</v>
      </c>
      <c r="H7" s="17" t="s">
        <v>28</v>
      </c>
      <c r="I7" s="17">
        <v>20</v>
      </c>
      <c r="J7" s="17">
        <v>0.26</v>
      </c>
      <c r="K7" s="17">
        <v>0.10044</v>
      </c>
      <c r="L7" s="17"/>
      <c r="M7" s="40">
        <v>1000</v>
      </c>
      <c r="N7" s="17">
        <v>3.2000000000000002E-3</v>
      </c>
      <c r="O7" s="17">
        <v>2.4</v>
      </c>
      <c r="P7" s="17">
        <f>Table2[[#This Row],[Design dose factor]]*Table2[[#This Row],[Loop factor]]*Table2[[#This Row],[Dot         pC]]*Table2[[#This Row],[Min Dot DF]]</f>
        <v>4.8211199999999996</v>
      </c>
      <c r="Q7" s="17"/>
      <c r="R7" s="17">
        <f>Table2[[#This Row],[Design dose factor]]*Table2[[#This Row],[Loop factor]]*Table2[[#This Row],[Dot         pC]]*Table2[[#This Row],[Max Dot DF]]</f>
        <v>0</v>
      </c>
      <c r="S7" s="17"/>
      <c r="T7" s="17">
        <f>Table2[[#This Row],[Design dose factor]]*Table2[[#This Row],[Loop factor]]*Table2[[#This Row],[Line μC/cm]]*Table2[[#This Row],[Area/Line step size]]*Table2[[#This Row],[Min Line DF]]</f>
        <v>0</v>
      </c>
      <c r="U7" s="17"/>
      <c r="V7" s="17">
        <f>Table2[[#This Row],[Design dose factor]]*Table2[[#This Row],[Loop factor]]*Table2[[#This Row],[Line μC/cm]]*Table2[[#This Row],[Area/Line step size]]*Table2[[#This Row],[Max Line DF]]</f>
        <v>0</v>
      </c>
      <c r="W7" s="17"/>
      <c r="X7" s="17">
        <f>Table2[[#This Row],[Design dose factor]]*Table2[[#This Row],[Loop factor]]*Table2[[#This Row],[Area μC/cm^2]]*Table2[[#This Row],[Area/Line step size]]*Table2[[#This Row],[Min Area DF]]</f>
        <v>0</v>
      </c>
      <c r="Y7" s="17">
        <v>10</v>
      </c>
      <c r="Z7" s="17">
        <f>Table2[[#This Row],[Design dose factor]]*Table2[[#This Row],[Loop factor]]*Table2[[#This Row],[Area μC/cm^2]]*Table2[[#This Row],[Area/Line step size]]*Table2[[#This Row],[Max Area DF]]</f>
        <v>640</v>
      </c>
      <c r="AA7" s="18"/>
      <c r="AB7" s="18"/>
      <c r="AC7" s="18"/>
      <c r="AD7" s="18" t="s">
        <v>33</v>
      </c>
    </row>
    <row r="8" spans="1:30" ht="30">
      <c r="A8" s="32">
        <v>5</v>
      </c>
      <c r="B8" s="65">
        <v>42549</v>
      </c>
      <c r="C8" s="13" t="s">
        <v>21</v>
      </c>
      <c r="D8" s="13" t="s">
        <v>22</v>
      </c>
      <c r="E8" s="13">
        <v>5</v>
      </c>
      <c r="F8" s="13" t="s">
        <v>26</v>
      </c>
      <c r="G8" s="13">
        <v>1</v>
      </c>
      <c r="H8" s="13" t="s">
        <v>27</v>
      </c>
      <c r="I8" s="13">
        <v>1</v>
      </c>
      <c r="J8" s="13">
        <v>0.878</v>
      </c>
      <c r="K8" s="13">
        <v>2.0087999999999999</v>
      </c>
      <c r="L8" s="13"/>
      <c r="M8" s="39">
        <v>20000</v>
      </c>
      <c r="N8" s="13">
        <v>3.2000000000000002E-3</v>
      </c>
      <c r="O8" s="25">
        <v>2.4</v>
      </c>
      <c r="P8" s="24">
        <f>Table2[[#This Row],[Design dose factor]]*Table2[[#This Row],[Loop factor]]*Table2[[#This Row],[Dot         pC]]*Table2[[#This Row],[Min Dot DF]]</f>
        <v>4.8211199999999996</v>
      </c>
      <c r="Q8" s="15"/>
      <c r="R8" s="13">
        <f>Table2[[#This Row],[Design dose factor]]*Table2[[#This Row],[Loop factor]]*Table2[[#This Row],[Dot         pC]]*Table2[[#This Row],[Max Dot DF]]</f>
        <v>0</v>
      </c>
      <c r="S8" s="13"/>
      <c r="T8" s="13">
        <f>Table2[[#This Row],[Design dose factor]]*Table2[[#This Row],[Loop factor]]*Table2[[#This Row],[Line μC/cm]]*Table2[[#This Row],[Area/Line step size]]*Table2[[#This Row],[Min Line DF]]</f>
        <v>0</v>
      </c>
      <c r="U8" s="13"/>
      <c r="V8" s="13">
        <f>Table2[[#This Row],[Design dose factor]]*Table2[[#This Row],[Loop factor]]*Table2[[#This Row],[Line μC/cm]]*Table2[[#This Row],[Area/Line step size]]*Table2[[#This Row],[Max Line DF]]</f>
        <v>0</v>
      </c>
      <c r="W8" s="13"/>
      <c r="X8" s="13">
        <f>Table2[[#This Row],[Design dose factor]]*Table2[[#This Row],[Loop factor]]*Table2[[#This Row],[Area μC/cm^2]]*Table2[[#This Row],[Area/Line step size]]*Table2[[#This Row],[Min Area DF]]</f>
        <v>0</v>
      </c>
      <c r="Y8" s="24">
        <v>10</v>
      </c>
      <c r="Z8" s="24">
        <f>Table2[[#This Row],[Design dose factor]]*Table2[[#This Row],[Loop factor]]*Table2[[#This Row],[Area μC/cm^2]]*Table2[[#This Row],[Area/Line step size]]*Table2[[#This Row],[Max Area DF]]</f>
        <v>640</v>
      </c>
      <c r="AA8" s="13" t="s">
        <v>32</v>
      </c>
      <c r="AB8" s="13"/>
      <c r="AC8" s="13"/>
      <c r="AD8" s="15"/>
    </row>
    <row r="9" spans="1:30" ht="30">
      <c r="A9" s="32">
        <v>6</v>
      </c>
      <c r="B9" s="65">
        <v>42551</v>
      </c>
      <c r="C9" s="13" t="s">
        <v>21</v>
      </c>
      <c r="D9" s="13" t="s">
        <v>22</v>
      </c>
      <c r="E9" s="13">
        <v>5</v>
      </c>
      <c r="F9" s="13" t="s">
        <v>30</v>
      </c>
      <c r="G9" s="13">
        <v>1</v>
      </c>
      <c r="H9" s="13" t="s">
        <v>35</v>
      </c>
      <c r="I9" s="13">
        <v>20</v>
      </c>
      <c r="J9" s="13">
        <v>6.75</v>
      </c>
      <c r="K9" s="13">
        <v>0.10044</v>
      </c>
      <c r="L9" s="13">
        <v>1000</v>
      </c>
      <c r="M9" s="39"/>
      <c r="N9" s="13">
        <v>3.2000000000000002E-3</v>
      </c>
      <c r="O9" s="53"/>
      <c r="P9" s="53">
        <f>Table2[[#This Row],[Design dose factor]]*Table2[[#This Row],[Loop factor]]*Table2[[#This Row],[Dot         pC]]*Table2[[#This Row],[Min Dot DF]]</f>
        <v>0</v>
      </c>
      <c r="Q9" s="53">
        <v>1</v>
      </c>
      <c r="R9" s="53">
        <f>Table2[[#This Row],[Design dose factor]]*Table2[[#This Row],[Loop factor]]*Table2[[#This Row],[Dot         pC]]*Table2[[#This Row],[Max Dot DF]]</f>
        <v>2.0087999999999999</v>
      </c>
      <c r="S9" s="13">
        <v>1.8</v>
      </c>
      <c r="T9" s="13">
        <f>Table2[[#This Row],[Design dose factor]]*Table2[[#This Row],[Loop factor]]*Table2[[#This Row],[Line μC/cm]]*Table2[[#This Row],[Area/Line step size]]*Table2[[#This Row],[Min Line DF]]</f>
        <v>115.2</v>
      </c>
      <c r="U9" s="13"/>
      <c r="V9" s="13">
        <f>Table2[[#This Row],[Design dose factor]]*Table2[[#This Row],[Loop factor]]*Table2[[#This Row],[Line μC/cm]]*Table2[[#This Row],[Area/Line step size]]*Table2[[#This Row],[Max Line DF]]</f>
        <v>0</v>
      </c>
      <c r="W9" s="13"/>
      <c r="X9" s="13">
        <f>Table2[[#This Row],[Design dose factor]]*Table2[[#This Row],[Loop factor]]*Table2[[#This Row],[Area μC/cm^2]]*Table2[[#This Row],[Area/Line step size]]*Table2[[#This Row],[Min Area DF]]</f>
        <v>0</v>
      </c>
      <c r="Y9" s="13"/>
      <c r="Z9" s="13">
        <f>Table2[[#This Row],[Design dose factor]]*Table2[[#This Row],[Loop factor]]*Table2[[#This Row],[Area μC/cm^2]]*Table2[[#This Row],[Area/Line step size]]*Table2[[#This Row],[Max Area DF]]</f>
        <v>0</v>
      </c>
      <c r="AA9" s="15"/>
      <c r="AB9" s="15"/>
      <c r="AC9" s="15"/>
      <c r="AD9" s="15" t="s">
        <v>37</v>
      </c>
    </row>
    <row r="10" spans="1:30" ht="30">
      <c r="A10" s="32">
        <v>7</v>
      </c>
      <c r="B10" s="65">
        <v>42551</v>
      </c>
      <c r="C10" s="13" t="s">
        <v>21</v>
      </c>
      <c r="D10" s="13" t="s">
        <v>22</v>
      </c>
      <c r="E10" s="13">
        <v>5</v>
      </c>
      <c r="F10" s="13" t="s">
        <v>30</v>
      </c>
      <c r="G10" s="13">
        <v>1</v>
      </c>
      <c r="H10" s="13" t="s">
        <v>35</v>
      </c>
      <c r="I10" s="13">
        <v>20</v>
      </c>
      <c r="J10" s="13">
        <v>6.97</v>
      </c>
      <c r="K10" s="13">
        <v>0.8</v>
      </c>
      <c r="L10" s="13">
        <v>3000</v>
      </c>
      <c r="M10" s="39"/>
      <c r="N10" s="13">
        <v>3.2000000000000002E-3</v>
      </c>
      <c r="O10" s="53"/>
      <c r="P10" s="53">
        <f>Table2[[#This Row],[Design dose factor]]*Table2[[#This Row],[Loop factor]]*Table2[[#This Row],[Dot         pC]]*Table2[[#This Row],[Min Dot DF]]</f>
        <v>0</v>
      </c>
      <c r="Q10" s="53">
        <v>1</v>
      </c>
      <c r="R10" s="53">
        <f>Table2[[#This Row],[Design dose factor]]*Table2[[#This Row],[Loop factor]]*Table2[[#This Row],[Dot         pC]]*Table2[[#This Row],[Max Dot DF]]</f>
        <v>16</v>
      </c>
      <c r="S10" s="13">
        <v>1.8</v>
      </c>
      <c r="T10" s="13">
        <f>Table2[[#This Row],[Design dose factor]]*Table2[[#This Row],[Loop factor]]*Table2[[#This Row],[Line μC/cm]]*Table2[[#This Row],[Area/Line step size]]*Table2[[#This Row],[Min Line DF]]</f>
        <v>345.6</v>
      </c>
      <c r="U10" s="13"/>
      <c r="V10" s="13">
        <f>Table2[[#This Row],[Design dose factor]]*Table2[[#This Row],[Loop factor]]*Table2[[#This Row],[Line μC/cm]]*Table2[[#This Row],[Area/Line step size]]*Table2[[#This Row],[Max Line DF]]</f>
        <v>0</v>
      </c>
      <c r="W10" s="13"/>
      <c r="X10" s="13">
        <f>Table2[[#This Row],[Design dose factor]]*Table2[[#This Row],[Loop factor]]*Table2[[#This Row],[Area μC/cm^2]]*Table2[[#This Row],[Area/Line step size]]*Table2[[#This Row],[Min Area DF]]</f>
        <v>0</v>
      </c>
      <c r="Y10" s="13"/>
      <c r="Z10" s="13">
        <f>Table2[[#This Row],[Design dose factor]]*Table2[[#This Row],[Loop factor]]*Table2[[#This Row],[Area μC/cm^2]]*Table2[[#This Row],[Area/Line step size]]*Table2[[#This Row],[Max Area DF]]</f>
        <v>0</v>
      </c>
      <c r="AA10" s="15"/>
      <c r="AB10" s="15"/>
      <c r="AC10" s="15"/>
      <c r="AD10" s="15" t="s">
        <v>37</v>
      </c>
    </row>
    <row r="11" spans="1:30" ht="30">
      <c r="A11" s="32">
        <v>8</v>
      </c>
      <c r="B11" s="65">
        <v>42551</v>
      </c>
      <c r="C11" s="13" t="s">
        <v>21</v>
      </c>
      <c r="D11" s="13" t="s">
        <v>22</v>
      </c>
      <c r="E11" s="13">
        <v>5</v>
      </c>
      <c r="F11" s="13" t="s">
        <v>38</v>
      </c>
      <c r="G11" s="13">
        <v>1</v>
      </c>
      <c r="H11" s="13" t="s">
        <v>35</v>
      </c>
      <c r="I11" s="13">
        <v>20</v>
      </c>
      <c r="J11" s="13">
        <v>6.83</v>
      </c>
      <c r="K11" s="13">
        <v>0.1</v>
      </c>
      <c r="L11" s="13">
        <v>1000</v>
      </c>
      <c r="M11" s="39"/>
      <c r="N11" s="13">
        <v>3.2000000000000002E-3</v>
      </c>
      <c r="O11" s="53">
        <v>0.6</v>
      </c>
      <c r="P11" s="53">
        <f>Table2[[#This Row],[Design dose factor]]*Table2[[#This Row],[Loop factor]]*Table2[[#This Row],[Dot         pC]]*Table2[[#This Row],[Min Dot DF]]</f>
        <v>1.2</v>
      </c>
      <c r="Q11" s="53">
        <v>0.8</v>
      </c>
      <c r="R11" s="53">
        <f>Table2[[#This Row],[Design dose factor]]*Table2[[#This Row],[Loop factor]]*Table2[[#This Row],[Dot         pC]]*Table2[[#This Row],[Max Dot DF]]</f>
        <v>1.6</v>
      </c>
      <c r="S11" s="13">
        <v>6</v>
      </c>
      <c r="T11" s="13">
        <f>Table2[[#This Row],[Design dose factor]]*Table2[[#This Row],[Loop factor]]*Table2[[#This Row],[Line μC/cm]]*Table2[[#This Row],[Area/Line step size]]*Table2[[#This Row],[Min Line DF]]</f>
        <v>384</v>
      </c>
      <c r="U11" s="13"/>
      <c r="V11" s="13">
        <f>Table2[[#This Row],[Design dose factor]]*Table2[[#This Row],[Loop factor]]*Table2[[#This Row],[Line μC/cm]]*Table2[[#This Row],[Area/Line step size]]*Table2[[#This Row],[Max Line DF]]</f>
        <v>0</v>
      </c>
      <c r="W11" s="13"/>
      <c r="X11" s="13">
        <f>Table2[[#This Row],[Design dose factor]]*Table2[[#This Row],[Loop factor]]*Table2[[#This Row],[Area μC/cm^2]]*Table2[[#This Row],[Area/Line step size]]*Table2[[#This Row],[Min Area DF]]</f>
        <v>0</v>
      </c>
      <c r="Y11" s="13"/>
      <c r="Z11" s="13">
        <f>Table2[[#This Row],[Design dose factor]]*Table2[[#This Row],[Loop factor]]*Table2[[#This Row],[Area μC/cm^2]]*Table2[[#This Row],[Area/Line step size]]*Table2[[#This Row],[Max Area DF]]</f>
        <v>0</v>
      </c>
      <c r="AA11" s="15"/>
      <c r="AB11" s="15"/>
      <c r="AC11" s="15"/>
      <c r="AD11" s="15" t="s">
        <v>39</v>
      </c>
    </row>
    <row r="12" spans="1:30" ht="30">
      <c r="A12" s="32">
        <v>9</v>
      </c>
      <c r="B12" s="65">
        <v>42551</v>
      </c>
      <c r="C12" s="13" t="s">
        <v>21</v>
      </c>
      <c r="D12" s="13" t="s">
        <v>22</v>
      </c>
      <c r="E12" s="13">
        <v>5</v>
      </c>
      <c r="F12" s="13" t="s">
        <v>26</v>
      </c>
      <c r="G12" s="13">
        <v>1</v>
      </c>
      <c r="H12" s="13" t="s">
        <v>35</v>
      </c>
      <c r="I12" s="13">
        <v>20</v>
      </c>
      <c r="J12" s="13">
        <v>6.9779999999999998</v>
      </c>
      <c r="K12" s="13">
        <v>0.1</v>
      </c>
      <c r="L12" s="13">
        <v>1000</v>
      </c>
      <c r="M12" s="39">
        <v>1000</v>
      </c>
      <c r="N12" s="13">
        <v>3.2000000000000002E-3</v>
      </c>
      <c r="O12" s="13">
        <v>1.4</v>
      </c>
      <c r="P12" s="13">
        <f>Table2[[#This Row],[Design dose factor]]*Table2[[#This Row],[Loop factor]]*Table2[[#This Row],[Dot         pC]]*Table2[[#This Row],[Min Dot DF]]</f>
        <v>2.8</v>
      </c>
      <c r="Q12" s="13"/>
      <c r="R12" s="13">
        <f>Table2[[#This Row],[Design dose factor]]*Table2[[#This Row],[Loop factor]]*Table2[[#This Row],[Dot         pC]]*Table2[[#This Row],[Max Dot DF]]</f>
        <v>0</v>
      </c>
      <c r="S12" s="13"/>
      <c r="T12" s="13">
        <f>Table2[[#This Row],[Design dose factor]]*Table2[[#This Row],[Loop factor]]*Table2[[#This Row],[Line μC/cm]]*Table2[[#This Row],[Area/Line step size]]*Table2[[#This Row],[Min Line DF]]</f>
        <v>0</v>
      </c>
      <c r="U12" s="13"/>
      <c r="V12" s="13">
        <f>Table2[[#This Row],[Design dose factor]]*Table2[[#This Row],[Loop factor]]*Table2[[#This Row],[Line μC/cm]]*Table2[[#This Row],[Area/Line step size]]*Table2[[#This Row],[Max Line DF]]</f>
        <v>0</v>
      </c>
      <c r="W12" s="13"/>
      <c r="X12" s="13">
        <f>Table2[[#This Row],[Design dose factor]]*Table2[[#This Row],[Loop factor]]*Table2[[#This Row],[Area μC/cm^2]]*Table2[[#This Row],[Area/Line step size]]*Table2[[#This Row],[Min Area DF]]</f>
        <v>0</v>
      </c>
      <c r="Y12" s="13"/>
      <c r="Z12" s="13">
        <f>Table2[[#This Row],[Design dose factor]]*Table2[[#This Row],[Loop factor]]*Table2[[#This Row],[Area μC/cm^2]]*Table2[[#This Row],[Area/Line step size]]*Table2[[#This Row],[Max Area DF]]</f>
        <v>0</v>
      </c>
      <c r="AA12" s="48" t="s">
        <v>67</v>
      </c>
      <c r="AB12" s="48" t="s">
        <v>68</v>
      </c>
      <c r="AC12" s="48" t="s">
        <v>71</v>
      </c>
      <c r="AD12" s="15"/>
    </row>
    <row r="13" spans="1:30" ht="30">
      <c r="A13" s="34">
        <v>10</v>
      </c>
      <c r="B13" s="66">
        <v>42551</v>
      </c>
      <c r="C13" s="42" t="s">
        <v>21</v>
      </c>
      <c r="D13" s="42" t="s">
        <v>22</v>
      </c>
      <c r="E13" s="42">
        <v>5</v>
      </c>
      <c r="F13" s="42" t="s">
        <v>38</v>
      </c>
      <c r="G13" s="42">
        <v>1</v>
      </c>
      <c r="H13" s="42" t="s">
        <v>35</v>
      </c>
      <c r="I13" s="42">
        <v>20</v>
      </c>
      <c r="J13" s="42">
        <v>6.8319999999999999</v>
      </c>
      <c r="K13" s="42">
        <v>0.1</v>
      </c>
      <c r="L13" s="42">
        <v>5000</v>
      </c>
      <c r="M13" s="44">
        <v>1000</v>
      </c>
      <c r="N13" s="36">
        <v>3.2000000000000002E-3</v>
      </c>
      <c r="O13" s="42"/>
      <c r="P13" s="46">
        <f>Table2[[#This Row],[Design dose factor]]*Table2[[#This Row],[Loop factor]]*Table2[[#This Row],[Dot         pC]]*Table2[[#This Row],[Min Dot DF]]</f>
        <v>0</v>
      </c>
      <c r="Q13" s="42"/>
      <c r="R13" s="46">
        <f>Table2[[#This Row],[Design dose factor]]*Table2[[#This Row],[Loop factor]]*Table2[[#This Row],[Dot         pC]]*Table2[[#This Row],[Max Dot DF]]</f>
        <v>0</v>
      </c>
      <c r="S13" s="42"/>
      <c r="T13" s="46">
        <f>Table2[[#This Row],[Design dose factor]]*Table2[[#This Row],[Loop factor]]*Table2[[#This Row],[Line μC/cm]]*Table2[[#This Row],[Area/Line step size]]*Table2[[#This Row],[Min Line DF]]</f>
        <v>0</v>
      </c>
      <c r="U13" s="42"/>
      <c r="V13" s="46">
        <f>Table2[[#This Row],[Design dose factor]]*Table2[[#This Row],[Loop factor]]*Table2[[#This Row],[Line μC/cm]]*Table2[[#This Row],[Area/Line step size]]*Table2[[#This Row],[Max Line DF]]</f>
        <v>0</v>
      </c>
      <c r="W13" s="42"/>
      <c r="X13" s="46">
        <f>Table2[[#This Row],[Design dose factor]]*Table2[[#This Row],[Loop factor]]*Table2[[#This Row],[Area μC/cm^2]]*Table2[[#This Row],[Area/Line step size]]*Table2[[#This Row],[Min Area DF]]</f>
        <v>0</v>
      </c>
      <c r="Y13" s="42"/>
      <c r="Z13" s="46">
        <f>Table2[[#This Row],[Design dose factor]]*Table2[[#This Row],[Loop factor]]*Table2[[#This Row],[Area μC/cm^2]]*Table2[[#This Row],[Area/Line step size]]*Table2[[#This Row],[Max Area DF]]</f>
        <v>0</v>
      </c>
      <c r="AA13" s="42"/>
      <c r="AB13" s="42"/>
      <c r="AC13" s="42"/>
      <c r="AD13" s="42" t="s">
        <v>64</v>
      </c>
    </row>
    <row r="14" spans="1:30" ht="30">
      <c r="A14" s="32">
        <v>11</v>
      </c>
      <c r="B14" s="65">
        <v>42551</v>
      </c>
      <c r="C14" s="13" t="s">
        <v>21</v>
      </c>
      <c r="D14" s="13" t="s">
        <v>22</v>
      </c>
      <c r="E14" s="13">
        <v>5</v>
      </c>
      <c r="F14" s="13" t="s">
        <v>38</v>
      </c>
      <c r="G14" s="13">
        <v>1</v>
      </c>
      <c r="H14" s="13" t="s">
        <v>35</v>
      </c>
      <c r="I14" s="13">
        <v>20</v>
      </c>
      <c r="J14" s="13">
        <v>6.8460000000000001</v>
      </c>
      <c r="K14" s="13">
        <v>0.08</v>
      </c>
      <c r="L14" s="13">
        <v>7000</v>
      </c>
      <c r="M14" s="39"/>
      <c r="N14" s="13">
        <v>3.2000000000000002E-3</v>
      </c>
      <c r="O14" s="53">
        <v>1</v>
      </c>
      <c r="P14" s="53">
        <f>Table2[[#This Row],[Design dose factor]]*Table2[[#This Row],[Loop factor]]*Table2[[#This Row],[Dot         pC]]*Table2[[#This Row],[Min Dot DF]]</f>
        <v>1.6</v>
      </c>
      <c r="Q14" s="53">
        <v>2</v>
      </c>
      <c r="R14" s="53">
        <f>Table2[[#This Row],[Design dose factor]]*Table2[[#This Row],[Loop factor]]*Table2[[#This Row],[Dot         pC]]*Table2[[#This Row],[Max Dot DF]]</f>
        <v>3.2</v>
      </c>
      <c r="S14" s="13">
        <v>3</v>
      </c>
      <c r="T14" s="27">
        <f>Table2[[#This Row],[Design dose factor]]*Table2[[#This Row],[Loop factor]]*Table2[[#This Row],[Line μC/cm]]*Table2[[#This Row],[Area/Line step size]]*Table2[[#This Row],[Min Line DF]]</f>
        <v>1344</v>
      </c>
      <c r="U14" s="13">
        <v>4</v>
      </c>
      <c r="V14" s="13">
        <f>Table2[[#This Row],[Design dose factor]]*Table2[[#This Row],[Loop factor]]*Table2[[#This Row],[Line μC/cm]]*Table2[[#This Row],[Area/Line step size]]*Table2[[#This Row],[Max Line DF]]</f>
        <v>1792</v>
      </c>
      <c r="W14" s="13"/>
      <c r="X14" s="13">
        <f>Table2[[#This Row],[Design dose factor]]*Table2[[#This Row],[Loop factor]]*Table2[[#This Row],[Area μC/cm^2]]*Table2[[#This Row],[Area/Line step size]]*Table2[[#This Row],[Min Area DF]]</f>
        <v>0</v>
      </c>
      <c r="Y14" s="13"/>
      <c r="Z14" s="13">
        <f>Table2[[#This Row],[Design dose factor]]*Table2[[#This Row],[Loop factor]]*Table2[[#This Row],[Area μC/cm^2]]*Table2[[#This Row],[Area/Line step size]]*Table2[[#This Row],[Max Area DF]]</f>
        <v>0</v>
      </c>
      <c r="AA14" s="15"/>
      <c r="AB14" s="15"/>
      <c r="AC14" s="15"/>
      <c r="AD14" s="15"/>
    </row>
    <row r="15" spans="1:30" ht="30">
      <c r="A15" s="32">
        <v>12</v>
      </c>
      <c r="B15" s="65">
        <v>42551</v>
      </c>
      <c r="C15" s="13" t="s">
        <v>21</v>
      </c>
      <c r="D15" s="13" t="s">
        <v>22</v>
      </c>
      <c r="E15" s="13">
        <v>5</v>
      </c>
      <c r="F15" s="13" t="s">
        <v>40</v>
      </c>
      <c r="G15" s="13">
        <v>1</v>
      </c>
      <c r="H15" s="13" t="s">
        <v>35</v>
      </c>
      <c r="I15" s="13">
        <v>20</v>
      </c>
      <c r="J15" s="13">
        <v>6.9530000000000003</v>
      </c>
      <c r="K15" s="13">
        <v>0.08</v>
      </c>
      <c r="L15" s="13">
        <v>7000</v>
      </c>
      <c r="M15" s="39">
        <v>1000</v>
      </c>
      <c r="N15" s="13">
        <v>3.2000000000000002E-3</v>
      </c>
      <c r="O15" s="16">
        <v>1.4</v>
      </c>
      <c r="P15" s="24">
        <f>Table2[[#This Row],[Design dose factor]]*Table2[[#This Row],[Loop factor]]*Table2[[#This Row],[Dot         pC]]*Table2[[#This Row],[Min Dot DF]]</f>
        <v>2.2399999999999998</v>
      </c>
      <c r="Q15" s="16"/>
      <c r="R15" s="16">
        <f>Table2[[#This Row],[Design dose factor]]*Table2[[#This Row],[Loop factor]]*Table2[[#This Row],[Dot         pC]]*Table2[[#This Row],[Max Dot DF]]</f>
        <v>0</v>
      </c>
      <c r="S15" s="13">
        <v>2.4</v>
      </c>
      <c r="T15" s="24">
        <f>Table2[[#This Row],[Design dose factor]]*Table2[[#This Row],[Loop factor]]*Table2[[#This Row],[Line μC/cm]]*Table2[[#This Row],[Area/Line step size]]*Table2[[#This Row],[Min Line DF]]</f>
        <v>1075.2</v>
      </c>
      <c r="U15" s="13"/>
      <c r="V15" s="13">
        <f>Table2[[#This Row],[Design dose factor]]*Table2[[#This Row],[Loop factor]]*Table2[[#This Row],[Line μC/cm]]*Table2[[#This Row],[Area/Line step size]]*Table2[[#This Row],[Max Line DF]]</f>
        <v>0</v>
      </c>
      <c r="W15" s="13"/>
      <c r="X15" s="13">
        <f>Table2[[#This Row],[Design dose factor]]*Table2[[#This Row],[Loop factor]]*Table2[[#This Row],[Area μC/cm^2]]*Table2[[#This Row],[Area/Line step size]]*Table2[[#This Row],[Min Area DF]]</f>
        <v>0</v>
      </c>
      <c r="Y15" s="13"/>
      <c r="Z15" s="13">
        <f>Table2[[#This Row],[Design dose factor]]*Table2[[#This Row],[Loop factor]]*Table2[[#This Row],[Area μC/cm^2]]*Table2[[#This Row],[Area/Line step size]]*Table2[[#This Row],[Max Area DF]]</f>
        <v>0</v>
      </c>
      <c r="AA15" s="48">
        <v>60</v>
      </c>
      <c r="AB15" s="48" t="s">
        <v>68</v>
      </c>
      <c r="AC15" s="48"/>
      <c r="AD15" s="15"/>
    </row>
    <row r="16" spans="1:30" ht="30">
      <c r="A16" s="32">
        <v>13</v>
      </c>
      <c r="B16" s="65">
        <v>42551</v>
      </c>
      <c r="C16" s="13" t="s">
        <v>21</v>
      </c>
      <c r="D16" s="13" t="s">
        <v>22</v>
      </c>
      <c r="E16" s="13">
        <v>5</v>
      </c>
      <c r="F16" s="13" t="s">
        <v>40</v>
      </c>
      <c r="G16" s="13">
        <v>1</v>
      </c>
      <c r="H16" s="13" t="s">
        <v>35</v>
      </c>
      <c r="I16" s="13">
        <v>20</v>
      </c>
      <c r="J16" s="13">
        <v>6.992</v>
      </c>
      <c r="K16" s="13">
        <v>0.08</v>
      </c>
      <c r="L16" s="13">
        <v>35000</v>
      </c>
      <c r="M16" s="39">
        <v>1000</v>
      </c>
      <c r="N16" s="13">
        <v>3.2000000000000002E-3</v>
      </c>
      <c r="O16" s="16">
        <v>1.4</v>
      </c>
      <c r="P16" s="24">
        <f>Table2[[#This Row],[Design dose factor]]*Table2[[#This Row],[Loop factor]]*Table2[[#This Row],[Dot         pC]]*Table2[[#This Row],[Min Dot DF]]</f>
        <v>2.2399999999999998</v>
      </c>
      <c r="Q16" s="16"/>
      <c r="R16" s="16">
        <f>Table2[[#This Row],[Design dose factor]]*Table2[[#This Row],[Loop factor]]*Table2[[#This Row],[Dot         pC]]*Table2[[#This Row],[Max Dot DF]]</f>
        <v>0</v>
      </c>
      <c r="S16" s="13"/>
      <c r="T16" s="13">
        <f>Table2[[#This Row],[Design dose factor]]*Table2[[#This Row],[Loop factor]]*Table2[[#This Row],[Line μC/cm]]*Table2[[#This Row],[Area/Line step size]]*Table2[[#This Row],[Min Line DF]]</f>
        <v>0</v>
      </c>
      <c r="U16" s="13">
        <v>0.6</v>
      </c>
      <c r="V16" s="27">
        <f>Table2[[#This Row],[Design dose factor]]*Table2[[#This Row],[Loop factor]]*Table2[[#This Row],[Line μC/cm]]*Table2[[#This Row],[Area/Line step size]]*Table2[[#This Row],[Max Line DF]]</f>
        <v>1344</v>
      </c>
      <c r="W16" s="13"/>
      <c r="X16" s="13">
        <f>Table2[[#This Row],[Design dose factor]]*Table2[[#This Row],[Loop factor]]*Table2[[#This Row],[Area μC/cm^2]]*Table2[[#This Row],[Area/Line step size]]*Table2[[#This Row],[Min Area DF]]</f>
        <v>0</v>
      </c>
      <c r="Y16" s="13"/>
      <c r="Z16" s="13">
        <f>Table2[[#This Row],[Design dose factor]]*Table2[[#This Row],[Loop factor]]*Table2[[#This Row],[Area μC/cm^2]]*Table2[[#This Row],[Area/Line step size]]*Table2[[#This Row],[Max Area DF]]</f>
        <v>0</v>
      </c>
      <c r="AA16" s="48">
        <v>73</v>
      </c>
      <c r="AB16" s="48" t="s">
        <v>68</v>
      </c>
      <c r="AC16" s="48"/>
      <c r="AD16" s="15"/>
    </row>
    <row r="17" spans="1:30" ht="30">
      <c r="A17" s="32">
        <v>14</v>
      </c>
      <c r="B17" s="65">
        <v>42551</v>
      </c>
      <c r="C17" s="13" t="s">
        <v>21</v>
      </c>
      <c r="D17" s="13" t="s">
        <v>22</v>
      </c>
      <c r="E17" s="13">
        <v>5</v>
      </c>
      <c r="F17" s="13" t="s">
        <v>40</v>
      </c>
      <c r="G17" s="13">
        <v>1</v>
      </c>
      <c r="H17" s="13" t="s">
        <v>35</v>
      </c>
      <c r="I17" s="13">
        <v>20</v>
      </c>
      <c r="J17" s="13">
        <v>6.992</v>
      </c>
      <c r="K17" s="13">
        <v>0.1</v>
      </c>
      <c r="L17" s="13">
        <v>20000</v>
      </c>
      <c r="M17" s="39">
        <v>1000</v>
      </c>
      <c r="N17" s="13">
        <v>3.2000000000000002E-3</v>
      </c>
      <c r="O17" s="16">
        <v>1</v>
      </c>
      <c r="P17" s="16">
        <f>Table2[[#This Row],[Design dose factor]]*Table2[[#This Row],[Loop factor]]*Table2[[#This Row],[Dot         pC]]*Table2[[#This Row],[Min Dot DF]]</f>
        <v>2</v>
      </c>
      <c r="Q17" s="16">
        <v>1.2</v>
      </c>
      <c r="R17" s="24">
        <f>Table2[[#This Row],[Design dose factor]]*Table2[[#This Row],[Loop factor]]*Table2[[#This Row],[Dot         pC]]*Table2[[#This Row],[Max Dot DF]]</f>
        <v>2.4</v>
      </c>
      <c r="S17" s="13">
        <v>0.6</v>
      </c>
      <c r="T17" s="13">
        <f>Table2[[#This Row],[Design dose factor]]*Table2[[#This Row],[Loop factor]]*Table2[[#This Row],[Line μC/cm]]*Table2[[#This Row],[Area/Line step size]]*Table2[[#This Row],[Min Line DF]]</f>
        <v>768</v>
      </c>
      <c r="U17" s="13">
        <v>0.8</v>
      </c>
      <c r="V17" s="24">
        <f>Table2[[#This Row],[Design dose factor]]*Table2[[#This Row],[Loop factor]]*Table2[[#This Row],[Line μC/cm]]*Table2[[#This Row],[Area/Line step size]]*Table2[[#This Row],[Max Line DF]]</f>
        <v>1024</v>
      </c>
      <c r="W17" s="13"/>
      <c r="X17" s="13">
        <f>Table2[[#This Row],[Design dose factor]]*Table2[[#This Row],[Loop factor]]*Table2[[#This Row],[Area μC/cm^2]]*Table2[[#This Row],[Area/Line step size]]*Table2[[#This Row],[Min Area DF]]</f>
        <v>0</v>
      </c>
      <c r="Y17" s="13"/>
      <c r="Z17" s="13">
        <f>Table2[[#This Row],[Design dose factor]]*Table2[[#This Row],[Loop factor]]*Table2[[#This Row],[Area μC/cm^2]]*Table2[[#This Row],[Area/Line step size]]*Table2[[#This Row],[Max Area DF]]</f>
        <v>0</v>
      </c>
      <c r="AA17" s="52">
        <v>49</v>
      </c>
      <c r="AB17" s="52" t="s">
        <v>72</v>
      </c>
      <c r="AC17" s="52" t="s">
        <v>74</v>
      </c>
      <c r="AD17" s="52" t="s">
        <v>73</v>
      </c>
    </row>
    <row r="18" spans="1:30" ht="30">
      <c r="A18" s="32">
        <v>15</v>
      </c>
      <c r="B18" s="65">
        <v>42551</v>
      </c>
      <c r="C18" s="13" t="s">
        <v>21</v>
      </c>
      <c r="D18" s="13" t="s">
        <v>22</v>
      </c>
      <c r="E18" s="13">
        <v>5</v>
      </c>
      <c r="F18" s="13" t="s">
        <v>40</v>
      </c>
      <c r="G18" s="13">
        <v>1</v>
      </c>
      <c r="H18" s="13" t="s">
        <v>35</v>
      </c>
      <c r="I18" s="13">
        <v>200</v>
      </c>
      <c r="J18" s="13">
        <v>6.99</v>
      </c>
      <c r="K18" s="13">
        <v>0.01</v>
      </c>
      <c r="L18" s="13">
        <v>1800</v>
      </c>
      <c r="M18" s="39">
        <v>100</v>
      </c>
      <c r="N18" s="13">
        <v>3.2000000000000002E-3</v>
      </c>
      <c r="O18" s="13">
        <v>1.2</v>
      </c>
      <c r="P18" s="24">
        <f>Table2[[#This Row],[Design dose factor]]*Table2[[#This Row],[Loop factor]]*Table2[[#This Row],[Dot         pC]]*Table2[[#This Row],[Min Dot DF]]</f>
        <v>2.4</v>
      </c>
      <c r="Q18" s="13">
        <v>1.4</v>
      </c>
      <c r="R18" s="24">
        <f>Table2[[#This Row],[Design dose factor]]*Table2[[#This Row],[Loop factor]]*Table2[[#This Row],[Dot         pC]]*Table2[[#This Row],[Max Dot DF]]</f>
        <v>2.8</v>
      </c>
      <c r="S18" s="13">
        <v>0.8</v>
      </c>
      <c r="T18" s="24">
        <f>Table2[[#This Row],[Design dose factor]]*Table2[[#This Row],[Loop factor]]*Table2[[#This Row],[Line μC/cm]]*Table2[[#This Row],[Area/Line step size]]*Table2[[#This Row],[Min Line DF]]</f>
        <v>921.6</v>
      </c>
      <c r="U18" s="13">
        <v>1</v>
      </c>
      <c r="V18" s="24">
        <f>Table2[[#This Row],[Design dose factor]]*Table2[[#This Row],[Loop factor]]*Table2[[#This Row],[Line μC/cm]]*Table2[[#This Row],[Area/Line step size]]*Table2[[#This Row],[Max Line DF]]</f>
        <v>1152</v>
      </c>
      <c r="W18" s="13"/>
      <c r="X18" s="13">
        <f>Table2[[#This Row],[Design dose factor]]*Table2[[#This Row],[Loop factor]]*Table2[[#This Row],[Area μC/cm^2]]*Table2[[#This Row],[Area/Line step size]]*Table2[[#This Row],[Min Area DF]]</f>
        <v>0</v>
      </c>
      <c r="Y18" s="13"/>
      <c r="Z18" s="13">
        <f>Table2[[#This Row],[Design dose factor]]*Table2[[#This Row],[Loop factor]]*Table2[[#This Row],[Area μC/cm^2]]*Table2[[#This Row],[Area/Line step size]]*Table2[[#This Row],[Max Area DF]]</f>
        <v>0</v>
      </c>
      <c r="AA18" s="52">
        <v>46</v>
      </c>
      <c r="AB18" s="52" t="s">
        <v>72</v>
      </c>
      <c r="AC18" s="52" t="s">
        <v>75</v>
      </c>
      <c r="AD18" s="52" t="s">
        <v>73</v>
      </c>
    </row>
    <row r="19" spans="1:30" ht="30">
      <c r="A19" s="32">
        <v>16</v>
      </c>
      <c r="B19" s="67">
        <v>42551</v>
      </c>
      <c r="C19" s="50" t="s">
        <v>21</v>
      </c>
      <c r="D19" s="50" t="s">
        <v>22</v>
      </c>
      <c r="E19" s="50">
        <v>5</v>
      </c>
      <c r="F19" s="50" t="s">
        <v>63</v>
      </c>
      <c r="G19" s="50">
        <v>1</v>
      </c>
      <c r="H19" s="50" t="s">
        <v>35</v>
      </c>
      <c r="I19" s="50">
        <v>200</v>
      </c>
      <c r="J19" s="50">
        <v>6.99</v>
      </c>
      <c r="K19" s="50">
        <v>0.01</v>
      </c>
      <c r="L19" s="50">
        <v>1800</v>
      </c>
      <c r="M19" s="54">
        <v>100</v>
      </c>
      <c r="N19" s="50">
        <v>3.2000000000000002E-3</v>
      </c>
      <c r="O19" s="53"/>
      <c r="P19" s="53">
        <f>Table2[[#This Row],[Design dose factor]]*Table2[[#This Row],[Loop factor]]*Table2[[#This Row],[Dot         pC]]*Table2[[#This Row],[Min Dot DF]]</f>
        <v>0</v>
      </c>
      <c r="Q19" s="53"/>
      <c r="R19" s="53">
        <f>Table2[[#This Row],[Design dose factor]]*Table2[[#This Row],[Loop factor]]*Table2[[#This Row],[Dot         pC]]*Table2[[#This Row],[Max Dot DF]]</f>
        <v>0</v>
      </c>
      <c r="S19" s="50"/>
      <c r="T19" s="50">
        <f>Table2[[#This Row],[Design dose factor]]*Table2[[#This Row],[Loop factor]]*Table2[[#This Row],[Line μC/cm]]*Table2[[#This Row],[Area/Line step size]]*Table2[[#This Row],[Min Line DF]]</f>
        <v>0</v>
      </c>
      <c r="U19" s="50"/>
      <c r="V19" s="50">
        <f>Table2[[#This Row],[Design dose factor]]*Table2[[#This Row],[Loop factor]]*Table2[[#This Row],[Line μC/cm]]*Table2[[#This Row],[Area/Line step size]]*Table2[[#This Row],[Max Line DF]]</f>
        <v>0</v>
      </c>
      <c r="W19" s="50"/>
      <c r="X19" s="50">
        <f>Table2[[#This Row],[Design dose factor]]*Table2[[#This Row],[Loop factor]]*Table2[[#This Row],[Area μC/cm^2]]*Table2[[#This Row],[Area/Line step size]]*Table2[[#This Row],[Min Area DF]]</f>
        <v>0</v>
      </c>
      <c r="Y19" s="50"/>
      <c r="Z19" s="50">
        <f>Table2[[#This Row],[Design dose factor]]*Table2[[#This Row],[Loop factor]]*Table2[[#This Row],[Area μC/cm^2]]*Table2[[#This Row],[Area/Line step size]]*Table2[[#This Row],[Max Area DF]]</f>
        <v>0</v>
      </c>
      <c r="AA19" s="58"/>
      <c r="AB19" s="58"/>
      <c r="AC19" s="58"/>
      <c r="AD19" s="58"/>
    </row>
    <row r="20" spans="1:30" ht="30">
      <c r="A20" s="32">
        <v>17</v>
      </c>
      <c r="B20" s="63">
        <v>42551</v>
      </c>
      <c r="C20" s="14" t="s">
        <v>21</v>
      </c>
      <c r="D20" s="14" t="s">
        <v>22</v>
      </c>
      <c r="E20" s="14">
        <v>5</v>
      </c>
      <c r="F20" s="14" t="s">
        <v>62</v>
      </c>
      <c r="G20" s="14">
        <v>1</v>
      </c>
      <c r="H20" s="14" t="s">
        <v>35</v>
      </c>
      <c r="I20" s="14">
        <v>1</v>
      </c>
      <c r="J20" s="14">
        <v>7.0270000000000001</v>
      </c>
      <c r="K20" s="15">
        <v>2.0087999999999999</v>
      </c>
      <c r="L20" s="15">
        <v>20000</v>
      </c>
      <c r="M20" s="55">
        <v>1000</v>
      </c>
      <c r="N20" s="13">
        <v>3.2000000000000002E-3</v>
      </c>
      <c r="O20" s="15">
        <v>0.6</v>
      </c>
      <c r="P20" s="35">
        <f>Table2[[#This Row],[Design dose factor]]*Table2[[#This Row],[Loop factor]]*Table2[[#This Row],[Dot         pC]]*Table2[[#This Row],[Min Dot DF]]</f>
        <v>1.2052799999999999</v>
      </c>
      <c r="Q20" s="15">
        <v>0.8</v>
      </c>
      <c r="R20" s="35">
        <f>Table2[[#This Row],[Design dose factor]]*Table2[[#This Row],[Loop factor]]*Table2[[#This Row],[Dot         pC]]*Table2[[#This Row],[Max Dot DF]]</f>
        <v>1.60704</v>
      </c>
      <c r="S20" s="15"/>
      <c r="T20" s="35">
        <f>Table2[[#This Row],[Design dose factor]]*Table2[[#This Row],[Loop factor]]*Table2[[#This Row],[Line μC/cm]]*Table2[[#This Row],[Area/Line step size]]*Table2[[#This Row],[Min Line DF]]</f>
        <v>0</v>
      </c>
      <c r="U20" s="15"/>
      <c r="V20" s="35">
        <f>Table2[[#This Row],[Design dose factor]]*Table2[[#This Row],[Loop factor]]*Table2[[#This Row],[Line μC/cm]]*Table2[[#This Row],[Area/Line step size]]*Table2[[#This Row],[Max Line DF]]</f>
        <v>0</v>
      </c>
      <c r="W20" s="15"/>
      <c r="X20" s="35">
        <f>Table2[[#This Row],[Design dose factor]]*Table2[[#This Row],[Loop factor]]*Table2[[#This Row],[Area μC/cm^2]]*Table2[[#This Row],[Area/Line step size]]*Table2[[#This Row],[Min Area DF]]</f>
        <v>0</v>
      </c>
      <c r="Y20" s="15"/>
      <c r="Z20" s="35">
        <f>Table2[[#This Row],[Design dose factor]]*Table2[[#This Row],[Loop factor]]*Table2[[#This Row],[Area μC/cm^2]]*Table2[[#This Row],[Area/Line step size]]*Table2[[#This Row],[Max Area DF]]</f>
        <v>0</v>
      </c>
      <c r="AA20" s="52">
        <v>42</v>
      </c>
      <c r="AB20" s="52">
        <v>80</v>
      </c>
      <c r="AC20" s="52" t="s">
        <v>76</v>
      </c>
      <c r="AD20" s="52" t="s">
        <v>77</v>
      </c>
    </row>
    <row r="21" spans="1:30" ht="30">
      <c r="A21" s="32">
        <v>18</v>
      </c>
      <c r="B21" s="63">
        <v>42551</v>
      </c>
      <c r="C21" s="14" t="s">
        <v>21</v>
      </c>
      <c r="D21" s="14" t="s">
        <v>22</v>
      </c>
      <c r="E21" s="14">
        <v>5</v>
      </c>
      <c r="F21" s="14" t="s">
        <v>38</v>
      </c>
      <c r="G21" s="14">
        <v>1</v>
      </c>
      <c r="H21" s="14" t="s">
        <v>35</v>
      </c>
      <c r="I21" s="14">
        <v>1</v>
      </c>
      <c r="J21" s="14">
        <v>7.1479999999999997</v>
      </c>
      <c r="K21" s="15">
        <v>2.0087999999999999</v>
      </c>
      <c r="L21" s="15">
        <v>20000</v>
      </c>
      <c r="M21" s="55">
        <v>20000</v>
      </c>
      <c r="N21" s="13">
        <v>3.2000000000000002E-3</v>
      </c>
      <c r="O21" s="56">
        <v>0.3</v>
      </c>
      <c r="P21" s="57">
        <f>Table2[[#This Row],[Design dose factor]]*Table2[[#This Row],[Loop factor]]*Table2[[#This Row],[Dot         pC]]*Table2[[#This Row],[Min Dot DF]]</f>
        <v>0.60263999999999995</v>
      </c>
      <c r="Q21" s="56">
        <v>0.4</v>
      </c>
      <c r="R21" s="57">
        <f>Table2[[#This Row],[Design dose factor]]*Table2[[#This Row],[Loop factor]]*Table2[[#This Row],[Dot         pC]]*Table2[[#This Row],[Max Dot DF]]</f>
        <v>0.80352000000000001</v>
      </c>
      <c r="S21" s="15"/>
      <c r="T21" s="35">
        <f>Table2[[#This Row],[Design dose factor]]*Table2[[#This Row],[Loop factor]]*Table2[[#This Row],[Line μC/cm]]*Table2[[#This Row],[Area/Line step size]]*Table2[[#This Row],[Min Line DF]]</f>
        <v>0</v>
      </c>
      <c r="U21" s="15"/>
      <c r="V21" s="35">
        <f>Table2[[#This Row],[Design dose factor]]*Table2[[#This Row],[Loop factor]]*Table2[[#This Row],[Line μC/cm]]*Table2[[#This Row],[Area/Line step size]]*Table2[[#This Row],[Max Line DF]]</f>
        <v>0</v>
      </c>
      <c r="W21" s="15"/>
      <c r="X21" s="35">
        <f>Table2[[#This Row],[Design dose factor]]*Table2[[#This Row],[Loop factor]]*Table2[[#This Row],[Area μC/cm^2]]*Table2[[#This Row],[Area/Line step size]]*Table2[[#This Row],[Min Area DF]]</f>
        <v>0</v>
      </c>
      <c r="Y21" s="15"/>
      <c r="Z21" s="35">
        <f>Table2[[#This Row],[Design dose factor]]*Table2[[#This Row],[Loop factor]]*Table2[[#This Row],[Area μC/cm^2]]*Table2[[#This Row],[Area/Line step size]]*Table2[[#This Row],[Max Area DF]]</f>
        <v>0</v>
      </c>
      <c r="AA21" s="15"/>
      <c r="AB21" s="15"/>
      <c r="AC21" s="15"/>
      <c r="AD21" s="15"/>
    </row>
    <row r="22" spans="1:30" ht="30">
      <c r="A22" s="32"/>
      <c r="B22" s="65"/>
      <c r="C22" s="13" t="s">
        <v>21</v>
      </c>
      <c r="D22" s="13" t="s">
        <v>22</v>
      </c>
      <c r="E22" s="13">
        <v>5</v>
      </c>
      <c r="F22" s="13"/>
      <c r="G22" s="13"/>
      <c r="H22" s="13"/>
      <c r="I22" s="13"/>
      <c r="J22" s="13"/>
      <c r="K22" s="13"/>
      <c r="L22" s="13"/>
      <c r="M22" s="39"/>
      <c r="N22" s="13"/>
      <c r="O22" s="13"/>
      <c r="P22" s="13">
        <f>Table2[[#This Row],[Design dose factor]]*Table2[[#This Row],[Loop factor]]*Table2[[#This Row],[Dot         pC]]*Table2[[#This Row],[Min Dot DF]]</f>
        <v>0</v>
      </c>
      <c r="Q22" s="13"/>
      <c r="R22" s="13">
        <f>Table2[[#This Row],[Design dose factor]]*Table2[[#This Row],[Loop factor]]*Table2[[#This Row],[Dot         pC]]*Table2[[#This Row],[Max Dot DF]]</f>
        <v>0</v>
      </c>
      <c r="S22" s="13"/>
      <c r="T22" s="13">
        <f>Table2[[#This Row],[Design dose factor]]*Table2[[#This Row],[Loop factor]]*Table2[[#This Row],[Line μC/cm]]*Table2[[#This Row],[Area/Line step size]]*Table2[[#This Row],[Min Line DF]]</f>
        <v>0</v>
      </c>
      <c r="U22" s="13"/>
      <c r="V22" s="13">
        <f>Table2[[#This Row],[Design dose factor]]*Table2[[#This Row],[Loop factor]]*Table2[[#This Row],[Line μC/cm]]*Table2[[#This Row],[Area/Line step size]]*Table2[[#This Row],[Max Line DF]]</f>
        <v>0</v>
      </c>
      <c r="W22" s="13"/>
      <c r="X22" s="13">
        <f>Table2[[#This Row],[Design dose factor]]*Table2[[#This Row],[Loop factor]]*Table2[[#This Row],[Area μC/cm^2]]*Table2[[#This Row],[Area/Line step size]]*Table2[[#This Row],[Min Area DF]]</f>
        <v>0</v>
      </c>
      <c r="Y22" s="13"/>
      <c r="Z22" s="13">
        <f>Table2[[#This Row],[Design dose factor]]*Table2[[#This Row],[Loop factor]]*Table2[[#This Row],[Area μC/cm^2]]*Table2[[#This Row],[Area/Line step size]]*Table2[[#This Row],[Max Area DF]]</f>
        <v>0</v>
      </c>
      <c r="AA22" s="15"/>
      <c r="AB22" s="15"/>
      <c r="AC22" s="15"/>
      <c r="AD22" s="15"/>
    </row>
    <row r="23" spans="1:30" ht="30">
      <c r="A23" s="32"/>
      <c r="B23" s="65"/>
      <c r="C23" s="13" t="s">
        <v>21</v>
      </c>
      <c r="D23" s="13" t="s">
        <v>22</v>
      </c>
      <c r="E23" s="13">
        <v>5</v>
      </c>
      <c r="F23" s="13"/>
      <c r="G23" s="13"/>
      <c r="H23" s="13"/>
      <c r="I23" s="13"/>
      <c r="J23" s="13"/>
      <c r="K23" s="13"/>
      <c r="L23" s="13"/>
      <c r="M23" s="39"/>
      <c r="N23" s="13"/>
      <c r="O23" s="13"/>
      <c r="P23" s="13">
        <f>Table2[[#This Row],[Design dose factor]]*Table2[[#This Row],[Loop factor]]*Table2[[#This Row],[Dot         pC]]*Table2[[#This Row],[Min Dot DF]]</f>
        <v>0</v>
      </c>
      <c r="Q23" s="13"/>
      <c r="R23" s="13">
        <f>Table2[[#This Row],[Design dose factor]]*Table2[[#This Row],[Loop factor]]*Table2[[#This Row],[Dot         pC]]*Table2[[#This Row],[Max Dot DF]]</f>
        <v>0</v>
      </c>
      <c r="S23" s="13"/>
      <c r="T23" s="13">
        <f>Table2[[#This Row],[Design dose factor]]*Table2[[#This Row],[Loop factor]]*Table2[[#This Row],[Line μC/cm]]*Table2[[#This Row],[Area/Line step size]]*Table2[[#This Row],[Min Line DF]]</f>
        <v>0</v>
      </c>
      <c r="U23" s="13"/>
      <c r="V23" s="13">
        <f>Table2[[#This Row],[Design dose factor]]*Table2[[#This Row],[Loop factor]]*Table2[[#This Row],[Line μC/cm]]*Table2[[#This Row],[Area/Line step size]]*Table2[[#This Row],[Max Line DF]]</f>
        <v>0</v>
      </c>
      <c r="W23" s="13"/>
      <c r="X23" s="13">
        <f>Table2[[#This Row],[Design dose factor]]*Table2[[#This Row],[Loop factor]]*Table2[[#This Row],[Area μC/cm^2]]*Table2[[#This Row],[Area/Line step size]]*Table2[[#This Row],[Min Area DF]]</f>
        <v>0</v>
      </c>
      <c r="Y23" s="13"/>
      <c r="Z23" s="13">
        <f>Table2[[#This Row],[Design dose factor]]*Table2[[#This Row],[Loop factor]]*Table2[[#This Row],[Area μC/cm^2]]*Table2[[#This Row],[Area/Line step size]]*Table2[[#This Row],[Max Area DF]]</f>
        <v>0</v>
      </c>
      <c r="AA23" s="15"/>
      <c r="AB23" s="15"/>
      <c r="AC23" s="15"/>
      <c r="AD23" s="15"/>
    </row>
    <row r="24" spans="1:30" ht="30">
      <c r="A24" s="32"/>
      <c r="B24" s="65"/>
      <c r="C24" s="13" t="s">
        <v>21</v>
      </c>
      <c r="D24" s="13" t="s">
        <v>22</v>
      </c>
      <c r="E24" s="13">
        <v>5</v>
      </c>
      <c r="F24" s="13"/>
      <c r="G24" s="13"/>
      <c r="H24" s="13"/>
      <c r="I24" s="13"/>
      <c r="J24" s="13"/>
      <c r="K24" s="13"/>
      <c r="L24" s="13"/>
      <c r="M24" s="39"/>
      <c r="N24" s="13"/>
      <c r="O24" s="13"/>
      <c r="P24" s="13">
        <f>Table2[[#This Row],[Design dose factor]]*Table2[[#This Row],[Loop factor]]*Table2[[#This Row],[Dot         pC]]*Table2[[#This Row],[Min Dot DF]]</f>
        <v>0</v>
      </c>
      <c r="Q24" s="13"/>
      <c r="R24" s="13">
        <f>Table2[[#This Row],[Design dose factor]]*Table2[[#This Row],[Loop factor]]*Table2[[#This Row],[Dot         pC]]*Table2[[#This Row],[Max Dot DF]]</f>
        <v>0</v>
      </c>
      <c r="S24" s="13"/>
      <c r="T24" s="13">
        <f>Table2[[#This Row],[Design dose factor]]*Table2[[#This Row],[Loop factor]]*Table2[[#This Row],[Line μC/cm]]*Table2[[#This Row],[Area/Line step size]]*Table2[[#This Row],[Min Line DF]]</f>
        <v>0</v>
      </c>
      <c r="U24" s="13"/>
      <c r="V24" s="13">
        <f>Table2[[#This Row],[Design dose factor]]*Table2[[#This Row],[Loop factor]]*Table2[[#This Row],[Line μC/cm]]*Table2[[#This Row],[Area/Line step size]]*Table2[[#This Row],[Max Line DF]]</f>
        <v>0</v>
      </c>
      <c r="W24" s="13"/>
      <c r="X24" s="13">
        <f>Table2[[#This Row],[Design dose factor]]*Table2[[#This Row],[Loop factor]]*Table2[[#This Row],[Area μC/cm^2]]*Table2[[#This Row],[Area/Line step size]]*Table2[[#This Row],[Min Area DF]]</f>
        <v>0</v>
      </c>
      <c r="Y24" s="13"/>
      <c r="Z24" s="13">
        <f>Table2[[#This Row],[Design dose factor]]*Table2[[#This Row],[Loop factor]]*Table2[[#This Row],[Area μC/cm^2]]*Table2[[#This Row],[Area/Line step size]]*Table2[[#This Row],[Max Area DF]]</f>
        <v>0</v>
      </c>
      <c r="AA24" s="15"/>
      <c r="AB24" s="15"/>
      <c r="AC24" s="15"/>
      <c r="AD24" s="15"/>
    </row>
    <row r="25" spans="1:30" ht="30">
      <c r="A25" s="32"/>
      <c r="B25" s="65"/>
      <c r="C25" s="13" t="s">
        <v>21</v>
      </c>
      <c r="D25" s="13" t="s">
        <v>22</v>
      </c>
      <c r="E25" s="13">
        <v>5</v>
      </c>
      <c r="F25" s="13"/>
      <c r="G25" s="13"/>
      <c r="H25" s="13"/>
      <c r="I25" s="13"/>
      <c r="J25" s="13"/>
      <c r="K25" s="13"/>
      <c r="L25" s="13"/>
      <c r="M25" s="39"/>
      <c r="N25" s="13"/>
      <c r="O25" s="13"/>
      <c r="P25" s="13">
        <f>Table2[[#This Row],[Design dose factor]]*Table2[[#This Row],[Loop factor]]*Table2[[#This Row],[Dot         pC]]*Table2[[#This Row],[Min Dot DF]]</f>
        <v>0</v>
      </c>
      <c r="Q25" s="13"/>
      <c r="R25" s="13">
        <f>Table2[[#This Row],[Design dose factor]]*Table2[[#This Row],[Loop factor]]*Table2[[#This Row],[Dot         pC]]*Table2[[#This Row],[Max Dot DF]]</f>
        <v>0</v>
      </c>
      <c r="S25" s="13"/>
      <c r="T25" s="13">
        <f>Table2[[#This Row],[Design dose factor]]*Table2[[#This Row],[Loop factor]]*Table2[[#This Row],[Line μC/cm]]*Table2[[#This Row],[Area/Line step size]]*Table2[[#This Row],[Min Line DF]]</f>
        <v>0</v>
      </c>
      <c r="U25" s="13"/>
      <c r="V25" s="13">
        <f>Table2[[#This Row],[Design dose factor]]*Table2[[#This Row],[Loop factor]]*Table2[[#This Row],[Line μC/cm]]*Table2[[#This Row],[Area/Line step size]]*Table2[[#This Row],[Max Line DF]]</f>
        <v>0</v>
      </c>
      <c r="W25" s="13"/>
      <c r="X25" s="13">
        <f>Table2[[#This Row],[Design dose factor]]*Table2[[#This Row],[Loop factor]]*Table2[[#This Row],[Area μC/cm^2]]*Table2[[#This Row],[Area/Line step size]]*Table2[[#This Row],[Min Area DF]]</f>
        <v>0</v>
      </c>
      <c r="Y25" s="13"/>
      <c r="Z25" s="13">
        <f>Table2[[#This Row],[Design dose factor]]*Table2[[#This Row],[Loop factor]]*Table2[[#This Row],[Area μC/cm^2]]*Table2[[#This Row],[Area/Line step size]]*Table2[[#This Row],[Max Area DF]]</f>
        <v>0</v>
      </c>
      <c r="AA25" s="15"/>
      <c r="AB25" s="15"/>
      <c r="AC25" s="15"/>
      <c r="AD25" s="15"/>
    </row>
    <row r="26" spans="1:30">
      <c r="A26" s="32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39"/>
      <c r="N26" s="13"/>
      <c r="O26" s="13"/>
      <c r="P26" s="13">
        <f>Table2[[#This Row],[Design dose factor]]*Table2[[#This Row],[Loop factor]]*Table2[[#This Row],[Dot         pC]]*Table2[[#This Row],[Min Dot DF]]</f>
        <v>0</v>
      </c>
      <c r="Q26" s="13"/>
      <c r="R26" s="13">
        <f>Table2[[#This Row],[Design dose factor]]*Table2[[#This Row],[Loop factor]]*Table2[[#This Row],[Dot         pC]]*Table2[[#This Row],[Max Dot DF]]</f>
        <v>0</v>
      </c>
      <c r="S26" s="13"/>
      <c r="T26" s="13">
        <f>Table2[[#This Row],[Design dose factor]]*Table2[[#This Row],[Loop factor]]*Table2[[#This Row],[Line μC/cm]]*Table2[[#This Row],[Area/Line step size]]*Table2[[#This Row],[Min Line DF]]</f>
        <v>0</v>
      </c>
      <c r="U26" s="13"/>
      <c r="V26" s="13">
        <f>Table2[[#This Row],[Design dose factor]]*Table2[[#This Row],[Loop factor]]*Table2[[#This Row],[Line μC/cm]]*Table2[[#This Row],[Area/Line step size]]*Table2[[#This Row],[Max Line DF]]</f>
        <v>0</v>
      </c>
      <c r="W26" s="13"/>
      <c r="X26" s="13">
        <f>Table2[[#This Row],[Design dose factor]]*Table2[[#This Row],[Loop factor]]*Table2[[#This Row],[Area μC/cm^2]]*Table2[[#This Row],[Area/Line step size]]*Table2[[#This Row],[Min Area DF]]</f>
        <v>0</v>
      </c>
      <c r="Y26" s="13"/>
      <c r="Z26" s="13">
        <f>Table2[[#This Row],[Design dose factor]]*Table2[[#This Row],[Loop factor]]*Table2[[#This Row],[Area μC/cm^2]]*Table2[[#This Row],[Area/Line step size]]*Table2[[#This Row],[Max Area DF]]</f>
        <v>0</v>
      </c>
      <c r="AA26" s="15"/>
      <c r="AB26" s="15"/>
      <c r="AC26" s="15"/>
      <c r="AD26" s="15"/>
    </row>
    <row r="27" spans="1:30">
      <c r="A27" s="32"/>
      <c r="B27" s="65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39"/>
      <c r="N27" s="13"/>
      <c r="O27" s="13"/>
      <c r="P27" s="13">
        <f>Table2[[#This Row],[Design dose factor]]*Table2[[#This Row],[Loop factor]]*Table2[[#This Row],[Dot         pC]]*Table2[[#This Row],[Min Dot DF]]</f>
        <v>0</v>
      </c>
      <c r="Q27" s="13"/>
      <c r="R27" s="13">
        <f>Table2[[#This Row],[Design dose factor]]*Table2[[#This Row],[Loop factor]]*Table2[[#This Row],[Dot         pC]]*Table2[[#This Row],[Max Dot DF]]</f>
        <v>0</v>
      </c>
      <c r="S27" s="13"/>
      <c r="T27" s="13">
        <f>Table2[[#This Row],[Design dose factor]]*Table2[[#This Row],[Loop factor]]*Table2[[#This Row],[Line μC/cm]]*Table2[[#This Row],[Area/Line step size]]*Table2[[#This Row],[Min Line DF]]</f>
        <v>0</v>
      </c>
      <c r="U27" s="13"/>
      <c r="V27" s="13">
        <f>Table2[[#This Row],[Design dose factor]]*Table2[[#This Row],[Loop factor]]*Table2[[#This Row],[Line μC/cm]]*Table2[[#This Row],[Area/Line step size]]*Table2[[#This Row],[Max Line DF]]</f>
        <v>0</v>
      </c>
      <c r="W27" s="13"/>
      <c r="X27" s="13">
        <f>Table2[[#This Row],[Design dose factor]]*Table2[[#This Row],[Loop factor]]*Table2[[#This Row],[Area μC/cm^2]]*Table2[[#This Row],[Area/Line step size]]*Table2[[#This Row],[Min Area DF]]</f>
        <v>0</v>
      </c>
      <c r="Y27" s="13"/>
      <c r="Z27" s="13">
        <f>Table2[[#This Row],[Design dose factor]]*Table2[[#This Row],[Loop factor]]*Table2[[#This Row],[Area μC/cm^2]]*Table2[[#This Row],[Area/Line step size]]*Table2[[#This Row],[Max Area DF]]</f>
        <v>0</v>
      </c>
      <c r="AA27" s="15"/>
      <c r="AB27" s="15"/>
      <c r="AC27" s="15"/>
      <c r="AD27" s="15"/>
    </row>
    <row r="28" spans="1:30">
      <c r="A28" s="32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39"/>
      <c r="N28" s="13"/>
      <c r="O28" s="13"/>
      <c r="P28" s="13">
        <f>Table2[[#This Row],[Design dose factor]]*Table2[[#This Row],[Loop factor]]*Table2[[#This Row],[Dot         pC]]*Table2[[#This Row],[Min Dot DF]]</f>
        <v>0</v>
      </c>
      <c r="Q28" s="13"/>
      <c r="R28" s="13">
        <f>Table2[[#This Row],[Design dose factor]]*Table2[[#This Row],[Loop factor]]*Table2[[#This Row],[Dot         pC]]*Table2[[#This Row],[Max Dot DF]]</f>
        <v>0</v>
      </c>
      <c r="S28" s="13"/>
      <c r="T28" s="13">
        <f>Table2[[#This Row],[Design dose factor]]*Table2[[#This Row],[Loop factor]]*Table2[[#This Row],[Line μC/cm]]*Table2[[#This Row],[Area/Line step size]]*Table2[[#This Row],[Min Line DF]]</f>
        <v>0</v>
      </c>
      <c r="U28" s="13"/>
      <c r="V28" s="13">
        <f>Table2[[#This Row],[Design dose factor]]*Table2[[#This Row],[Loop factor]]*Table2[[#This Row],[Line μC/cm]]*Table2[[#This Row],[Area/Line step size]]*Table2[[#This Row],[Max Line DF]]</f>
        <v>0</v>
      </c>
      <c r="W28" s="13"/>
      <c r="X28" s="13">
        <f>Table2[[#This Row],[Design dose factor]]*Table2[[#This Row],[Loop factor]]*Table2[[#This Row],[Area μC/cm^2]]*Table2[[#This Row],[Area/Line step size]]*Table2[[#This Row],[Min Area DF]]</f>
        <v>0</v>
      </c>
      <c r="Y28" s="13"/>
      <c r="Z28" s="13">
        <f>Table2[[#This Row],[Design dose factor]]*Table2[[#This Row],[Loop factor]]*Table2[[#This Row],[Area μC/cm^2]]*Table2[[#This Row],[Area/Line step size]]*Table2[[#This Row],[Max Area DF]]</f>
        <v>0</v>
      </c>
      <c r="AA28" s="15"/>
      <c r="AB28" s="15"/>
      <c r="AC28" s="15"/>
      <c r="AD28" s="15"/>
    </row>
    <row r="29" spans="1:30">
      <c r="A29" s="32"/>
      <c r="B29" s="65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39"/>
      <c r="N29" s="13"/>
      <c r="O29" s="13"/>
      <c r="P29" s="13">
        <f>Table2[[#This Row],[Design dose factor]]*Table2[[#This Row],[Loop factor]]*Table2[[#This Row],[Dot         pC]]*Table2[[#This Row],[Min Dot DF]]</f>
        <v>0</v>
      </c>
      <c r="Q29" s="13"/>
      <c r="R29" s="13">
        <f>Table2[[#This Row],[Design dose factor]]*Table2[[#This Row],[Loop factor]]*Table2[[#This Row],[Dot         pC]]*Table2[[#This Row],[Max Dot DF]]</f>
        <v>0</v>
      </c>
      <c r="S29" s="13"/>
      <c r="T29" s="13">
        <f>Table2[[#This Row],[Design dose factor]]*Table2[[#This Row],[Loop factor]]*Table2[[#This Row],[Line μC/cm]]*Table2[[#This Row],[Area/Line step size]]*Table2[[#This Row],[Min Line DF]]</f>
        <v>0</v>
      </c>
      <c r="U29" s="13"/>
      <c r="V29" s="13">
        <f>Table2[[#This Row],[Design dose factor]]*Table2[[#This Row],[Loop factor]]*Table2[[#This Row],[Line μC/cm]]*Table2[[#This Row],[Area/Line step size]]*Table2[[#This Row],[Max Line DF]]</f>
        <v>0</v>
      </c>
      <c r="W29" s="13"/>
      <c r="X29" s="13">
        <f>Table2[[#This Row],[Design dose factor]]*Table2[[#This Row],[Loop factor]]*Table2[[#This Row],[Area μC/cm^2]]*Table2[[#This Row],[Area/Line step size]]*Table2[[#This Row],[Min Area DF]]</f>
        <v>0</v>
      </c>
      <c r="Y29" s="13"/>
      <c r="Z29" s="13">
        <f>Table2[[#This Row],[Design dose factor]]*Table2[[#This Row],[Loop factor]]*Table2[[#This Row],[Area μC/cm^2]]*Table2[[#This Row],[Area/Line step size]]*Table2[[#This Row],[Max Area DF]]</f>
        <v>0</v>
      </c>
      <c r="AA29" s="15"/>
      <c r="AB29" s="15"/>
      <c r="AC29" s="15"/>
      <c r="AD29" s="15"/>
    </row>
    <row r="30" spans="1:30">
      <c r="A30" s="33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39"/>
      <c r="N30" s="13"/>
      <c r="O30" s="13"/>
      <c r="P30" s="13">
        <f>Table2[[#This Row],[Design dose factor]]*Table2[[#This Row],[Loop factor]]*Table2[[#This Row],[Dot         pC]]*Table2[[#This Row],[Min Dot DF]]</f>
        <v>0</v>
      </c>
      <c r="Q30" s="13"/>
      <c r="R30" s="13">
        <f>Table2[[#This Row],[Design dose factor]]*Table2[[#This Row],[Loop factor]]*Table2[[#This Row],[Dot         pC]]*Table2[[#This Row],[Max Dot DF]]</f>
        <v>0</v>
      </c>
      <c r="S30" s="13"/>
      <c r="T30" s="13">
        <f>Table2[[#This Row],[Design dose factor]]*Table2[[#This Row],[Loop factor]]*Table2[[#This Row],[Line μC/cm]]*Table2[[#This Row],[Area/Line step size]]*Table2[[#This Row],[Min Line DF]]</f>
        <v>0</v>
      </c>
      <c r="U30" s="13"/>
      <c r="V30" s="13">
        <f>Table2[[#This Row],[Design dose factor]]*Table2[[#This Row],[Loop factor]]*Table2[[#This Row],[Line μC/cm]]*Table2[[#This Row],[Area/Line step size]]*Table2[[#This Row],[Max Line DF]]</f>
        <v>0</v>
      </c>
      <c r="W30" s="13"/>
      <c r="X30" s="13">
        <f>Table2[[#This Row],[Design dose factor]]*Table2[[#This Row],[Loop factor]]*Table2[[#This Row],[Area μC/cm^2]]*Table2[[#This Row],[Area/Line step size]]*Table2[[#This Row],[Min Area DF]]</f>
        <v>0</v>
      </c>
      <c r="Y30" s="13"/>
      <c r="Z30" s="13">
        <f>Table2[[#This Row],[Design dose factor]]*Table2[[#This Row],[Loop factor]]*Table2[[#This Row],[Area μC/cm^2]]*Table2[[#This Row],[Area/Line step size]]*Table2[[#This Row],[Max Area DF]]</f>
        <v>0</v>
      </c>
      <c r="AA30" s="15"/>
      <c r="AB30" s="15"/>
      <c r="AC30" s="15"/>
      <c r="AD30" s="15"/>
    </row>
    <row r="31" spans="1:30" s="51" customFormat="1">
      <c r="A31" s="33"/>
      <c r="B31" s="68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5"/>
      <c r="N31" s="13"/>
      <c r="O31" s="43"/>
      <c r="P31" s="43">
        <f>Table2[[#This Row],[Design dose factor]]*Table2[[#This Row],[Loop factor]]*Table2[[#This Row],[Dot         pC]]*Table2[[#This Row],[Min Dot DF]]</f>
        <v>0</v>
      </c>
      <c r="Q31" s="43"/>
      <c r="R31" s="43">
        <f>Table2[[#This Row],[Design dose factor]]*Table2[[#This Row],[Loop factor]]*Table2[[#This Row],[Dot         pC]]*Table2[[#This Row],[Max Dot DF]]</f>
        <v>0</v>
      </c>
      <c r="S31" s="43"/>
      <c r="T31" s="43">
        <f>Table2[[#This Row],[Design dose factor]]*Table2[[#This Row],[Loop factor]]*Table2[[#This Row],[Line μC/cm]]*Table2[[#This Row],[Area/Line step size]]*Table2[[#This Row],[Min Line DF]]</f>
        <v>0</v>
      </c>
      <c r="U31" s="43"/>
      <c r="V31" s="43">
        <f>Table2[[#This Row],[Design dose factor]]*Table2[[#This Row],[Loop factor]]*Table2[[#This Row],[Line μC/cm]]*Table2[[#This Row],[Area/Line step size]]*Table2[[#This Row],[Max Line DF]]</f>
        <v>0</v>
      </c>
      <c r="W31" s="43"/>
      <c r="X31" s="43">
        <f>Table2[[#This Row],[Design dose factor]]*Table2[[#This Row],[Loop factor]]*Table2[[#This Row],[Area μC/cm^2]]*Table2[[#This Row],[Area/Line step size]]*Table2[[#This Row],[Min Area DF]]</f>
        <v>0</v>
      </c>
      <c r="Y31" s="43"/>
      <c r="Z31" s="43">
        <f>Table2[[#This Row],[Design dose factor]]*Table2[[#This Row],[Loop factor]]*Table2[[#This Row],[Area μC/cm^2]]*Table2[[#This Row],[Area/Line step size]]*Table2[[#This Row],[Max Area DF]]</f>
        <v>0</v>
      </c>
      <c r="AA31" s="28"/>
      <c r="AB31" s="28"/>
      <c r="AC31" s="28"/>
      <c r="AD31" s="28"/>
    </row>
    <row r="32" spans="1:30">
      <c r="A32" s="33"/>
      <c r="B32" s="68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5"/>
      <c r="N32" s="13"/>
      <c r="O32" s="43"/>
      <c r="P32" s="43">
        <f>Table2[[#This Row],[Design dose factor]]*Table2[[#This Row],[Loop factor]]*Table2[[#This Row],[Dot         pC]]*Table2[[#This Row],[Min Dot DF]]</f>
        <v>0</v>
      </c>
      <c r="Q32" s="43"/>
      <c r="R32" s="43">
        <f>Table2[[#This Row],[Design dose factor]]*Table2[[#This Row],[Loop factor]]*Table2[[#This Row],[Dot         pC]]*Table2[[#This Row],[Max Dot DF]]</f>
        <v>0</v>
      </c>
      <c r="S32" s="43"/>
      <c r="T32" s="43">
        <f>Table2[[#This Row],[Design dose factor]]*Table2[[#This Row],[Loop factor]]*Table2[[#This Row],[Line μC/cm]]*Table2[[#This Row],[Area/Line step size]]*Table2[[#This Row],[Min Line DF]]</f>
        <v>0</v>
      </c>
      <c r="U32" s="43"/>
      <c r="V32" s="43">
        <f>Table2[[#This Row],[Design dose factor]]*Table2[[#This Row],[Loop factor]]*Table2[[#This Row],[Line μC/cm]]*Table2[[#This Row],[Area/Line step size]]*Table2[[#This Row],[Max Line DF]]</f>
        <v>0</v>
      </c>
      <c r="W32" s="43"/>
      <c r="X32" s="43">
        <f>Table2[[#This Row],[Design dose factor]]*Table2[[#This Row],[Loop factor]]*Table2[[#This Row],[Area μC/cm^2]]*Table2[[#This Row],[Area/Line step size]]*Table2[[#This Row],[Min Area DF]]</f>
        <v>0</v>
      </c>
      <c r="Y32" s="43"/>
      <c r="Z32" s="43">
        <f>Table2[[#This Row],[Design dose factor]]*Table2[[#This Row],[Loop factor]]*Table2[[#This Row],[Area μC/cm^2]]*Table2[[#This Row],[Area/Line step size]]*Table2[[#This Row],[Max Area DF]]</f>
        <v>0</v>
      </c>
      <c r="AA32" s="28"/>
      <c r="AB32" s="28"/>
      <c r="AC32" s="28"/>
      <c r="AD32" s="28"/>
    </row>
    <row r="33" spans="1:30">
      <c r="A33" s="33"/>
      <c r="B33" s="68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5"/>
      <c r="N33" s="13"/>
      <c r="O33" s="43"/>
      <c r="P33" s="43">
        <f>Table2[[#This Row],[Design dose factor]]*Table2[[#This Row],[Loop factor]]*Table2[[#This Row],[Dot         pC]]*Table2[[#This Row],[Min Dot DF]]</f>
        <v>0</v>
      </c>
      <c r="Q33" s="43"/>
      <c r="R33" s="43">
        <f>Table2[[#This Row],[Design dose factor]]*Table2[[#This Row],[Loop factor]]*Table2[[#This Row],[Dot         pC]]*Table2[[#This Row],[Max Dot DF]]</f>
        <v>0</v>
      </c>
      <c r="S33" s="43"/>
      <c r="T33" s="43">
        <f>Table2[[#This Row],[Design dose factor]]*Table2[[#This Row],[Loop factor]]*Table2[[#This Row],[Line μC/cm]]*Table2[[#This Row],[Area/Line step size]]*Table2[[#This Row],[Min Line DF]]</f>
        <v>0</v>
      </c>
      <c r="U33" s="43"/>
      <c r="V33" s="43">
        <f>Table2[[#This Row],[Design dose factor]]*Table2[[#This Row],[Loop factor]]*Table2[[#This Row],[Line μC/cm]]*Table2[[#This Row],[Area/Line step size]]*Table2[[#This Row],[Max Line DF]]</f>
        <v>0</v>
      </c>
      <c r="W33" s="43"/>
      <c r="X33" s="43">
        <f>Table2[[#This Row],[Design dose factor]]*Table2[[#This Row],[Loop factor]]*Table2[[#This Row],[Area μC/cm^2]]*Table2[[#This Row],[Area/Line step size]]*Table2[[#This Row],[Min Area DF]]</f>
        <v>0</v>
      </c>
      <c r="Y33" s="43"/>
      <c r="Z33" s="43">
        <f>Table2[[#This Row],[Design dose factor]]*Table2[[#This Row],[Loop factor]]*Table2[[#This Row],[Area μC/cm^2]]*Table2[[#This Row],[Area/Line step size]]*Table2[[#This Row],[Max Area DF]]</f>
        <v>0</v>
      </c>
      <c r="AA33" s="28"/>
      <c r="AB33" s="28"/>
      <c r="AC33" s="28"/>
      <c r="AD33" s="28"/>
    </row>
  </sheetData>
  <mergeCells count="12">
    <mergeCell ref="I1:J1"/>
    <mergeCell ref="AA2:AC2"/>
    <mergeCell ref="O1:R1"/>
    <mergeCell ref="S1:V1"/>
    <mergeCell ref="W1:Z1"/>
    <mergeCell ref="K2:M2"/>
    <mergeCell ref="O2:P2"/>
    <mergeCell ref="Q2:R2"/>
    <mergeCell ref="S2:T2"/>
    <mergeCell ref="U2:V2"/>
    <mergeCell ref="W2:X2"/>
    <mergeCell ref="Y2:Z2"/>
  </mergeCells>
  <conditionalFormatting sqref="V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F7" sqref="F7"/>
    </sheetView>
  </sheetViews>
  <sheetFormatPr baseColWidth="10" defaultRowHeight="15" x14ac:dyDescent="0"/>
  <cols>
    <col min="1" max="1" width="6.83203125" style="12" customWidth="1"/>
    <col min="2" max="2" width="10.83203125" style="12"/>
    <col min="3" max="3" width="16.83203125" style="12" customWidth="1"/>
    <col min="4" max="4" width="19.6640625" style="12" customWidth="1"/>
    <col min="5" max="5" width="16.33203125" style="12" customWidth="1"/>
    <col min="6" max="6" width="15.5" style="12" customWidth="1"/>
    <col min="7" max="7" width="13.6640625" style="12" customWidth="1"/>
    <col min="8" max="16384" width="10.83203125" style="12"/>
  </cols>
  <sheetData>
    <row r="1" spans="1:14" ht="48" customHeight="1">
      <c r="A1" s="20" t="s">
        <v>15</v>
      </c>
      <c r="B1" s="20" t="s">
        <v>13</v>
      </c>
      <c r="C1" s="20" t="s">
        <v>42</v>
      </c>
      <c r="D1" s="20" t="s">
        <v>44</v>
      </c>
      <c r="E1" s="20" t="s">
        <v>47</v>
      </c>
      <c r="F1" s="20" t="s">
        <v>46</v>
      </c>
      <c r="G1" s="20" t="s">
        <v>58</v>
      </c>
      <c r="H1" s="20" t="s">
        <v>0</v>
      </c>
      <c r="I1" s="20" t="s">
        <v>1</v>
      </c>
      <c r="J1" s="20" t="s">
        <v>2</v>
      </c>
      <c r="K1" s="20" t="s">
        <v>3</v>
      </c>
      <c r="L1" s="20" t="s">
        <v>4</v>
      </c>
      <c r="M1" s="20" t="s">
        <v>5</v>
      </c>
      <c r="N1" s="21"/>
    </row>
    <row r="2" spans="1:14">
      <c r="A2" s="22" t="s">
        <v>41</v>
      </c>
      <c r="B2" s="22"/>
      <c r="C2" s="3">
        <v>1</v>
      </c>
      <c r="D2" s="3" t="s">
        <v>43</v>
      </c>
      <c r="E2" s="3"/>
      <c r="F2" s="3" t="s">
        <v>55</v>
      </c>
      <c r="G2" s="3"/>
      <c r="H2" s="3"/>
      <c r="I2" s="3"/>
      <c r="J2" s="3"/>
      <c r="K2" s="3"/>
      <c r="L2" s="3"/>
      <c r="M2" s="3"/>
    </row>
    <row r="3" spans="1:14">
      <c r="A3" s="3" t="s">
        <v>50</v>
      </c>
      <c r="B3" s="3" t="s">
        <v>40</v>
      </c>
      <c r="C3" s="3">
        <v>20</v>
      </c>
      <c r="D3" s="3" t="s">
        <v>51</v>
      </c>
      <c r="E3" s="3" t="s">
        <v>52</v>
      </c>
      <c r="F3" s="3"/>
      <c r="G3" s="3"/>
      <c r="H3" s="3"/>
      <c r="I3" s="3"/>
      <c r="J3" s="3"/>
      <c r="K3" s="3"/>
      <c r="L3" s="3"/>
      <c r="M3" s="3"/>
    </row>
    <row r="4" spans="1:14" ht="75">
      <c r="A4" s="3"/>
      <c r="B4" s="3" t="s">
        <v>56</v>
      </c>
      <c r="C4" s="3">
        <v>20</v>
      </c>
      <c r="D4" s="3"/>
      <c r="E4" s="3" t="s">
        <v>57</v>
      </c>
      <c r="F4" s="3" t="s">
        <v>59</v>
      </c>
      <c r="G4" s="3"/>
      <c r="H4" s="3"/>
      <c r="I4" s="3"/>
      <c r="J4" s="3"/>
      <c r="K4" s="3"/>
      <c r="L4" s="3"/>
      <c r="M4" s="3"/>
    </row>
    <row r="5" spans="1:14">
      <c r="A5" s="3" t="s">
        <v>50</v>
      </c>
      <c r="B5" s="3" t="s">
        <v>40</v>
      </c>
      <c r="C5" s="3">
        <v>200</v>
      </c>
      <c r="D5" s="3" t="s">
        <v>53</v>
      </c>
      <c r="E5" s="3" t="s">
        <v>54</v>
      </c>
      <c r="F5" s="3"/>
      <c r="G5" s="3"/>
      <c r="H5" s="3"/>
      <c r="I5" s="3"/>
      <c r="J5" s="3"/>
      <c r="K5" s="3"/>
      <c r="L5" s="3"/>
      <c r="M5" s="3"/>
    </row>
    <row r="6" spans="1:14">
      <c r="A6" s="3" t="s">
        <v>60</v>
      </c>
      <c r="B6" s="3" t="s">
        <v>23</v>
      </c>
      <c r="C6" s="3">
        <v>20</v>
      </c>
      <c r="D6" s="3" t="s">
        <v>61</v>
      </c>
      <c r="E6" s="3"/>
      <c r="F6" s="3" t="s">
        <v>55</v>
      </c>
      <c r="G6" s="3"/>
      <c r="H6" s="3"/>
      <c r="I6" s="3"/>
      <c r="J6" s="3"/>
      <c r="K6" s="3"/>
      <c r="L6" s="3"/>
      <c r="M6" s="3"/>
    </row>
    <row r="7" spans="1:1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4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4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>
      <c r="A15" s="22"/>
      <c r="B15" s="2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Resultats</vt:lpstr>
      <vt:lpstr>Interpretations</vt:lpstr>
      <vt:lpstr>Resolution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Briosne Fréjaville</dc:creator>
  <cp:lastModifiedBy>Clémence Briosne Fréjaville</cp:lastModifiedBy>
  <dcterms:created xsi:type="dcterms:W3CDTF">2016-07-04T02:34:51Z</dcterms:created>
  <dcterms:modified xsi:type="dcterms:W3CDTF">2016-07-05T08:14:58Z</dcterms:modified>
</cp:coreProperties>
</file>