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0" windowWidth="25600" windowHeight="16000" tabRatio="500"/>
  </bookViews>
  <sheets>
    <sheet name="Resultats" sheetId="1" r:id="rId1"/>
    <sheet name="Interpretations" sheetId="2" r:id="rId2"/>
    <sheet name="Resolu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" i="1" l="1"/>
  <c r="A56" i="1"/>
  <c r="A57" i="1"/>
  <c r="A58" i="1"/>
  <c r="A59" i="1"/>
  <c r="A60" i="1"/>
  <c r="A32" i="1"/>
  <c r="A33" i="1"/>
  <c r="A35" i="1"/>
  <c r="A36" i="1"/>
  <c r="A38" i="1"/>
  <c r="A39" i="1"/>
  <c r="A41" i="1"/>
  <c r="A42" i="1"/>
  <c r="A44" i="1"/>
  <c r="A45" i="1"/>
  <c r="A47" i="1"/>
  <c r="A48" i="1"/>
  <c r="A26" i="1"/>
  <c r="A28" i="1"/>
  <c r="A30" i="1"/>
  <c r="A50" i="1"/>
  <c r="A52" i="1"/>
  <c r="R60" i="1"/>
  <c r="R56" i="1"/>
  <c r="R57" i="1"/>
  <c r="R45" i="1"/>
  <c r="R48" i="1"/>
  <c r="R36" i="1"/>
  <c r="R39" i="1"/>
  <c r="R42" i="1"/>
  <c r="R33" i="1"/>
  <c r="R26" i="1"/>
  <c r="R28" i="1"/>
  <c r="R30" i="1"/>
  <c r="R32" i="1"/>
  <c r="R35" i="1"/>
  <c r="R38" i="1"/>
  <c r="R41" i="1"/>
  <c r="R44" i="1"/>
  <c r="R47" i="1"/>
  <c r="R50" i="1"/>
  <c r="R52" i="1"/>
  <c r="R55" i="1"/>
  <c r="T60" i="1"/>
  <c r="T56" i="1"/>
  <c r="T57" i="1"/>
  <c r="T45" i="1"/>
  <c r="T48" i="1"/>
  <c r="T36" i="1"/>
  <c r="T39" i="1"/>
  <c r="T42" i="1"/>
  <c r="T33" i="1"/>
  <c r="T26" i="1"/>
  <c r="T28" i="1"/>
  <c r="T30" i="1"/>
  <c r="T32" i="1"/>
  <c r="T35" i="1"/>
  <c r="T38" i="1"/>
  <c r="T41" i="1"/>
  <c r="T44" i="1"/>
  <c r="T47" i="1"/>
  <c r="T50" i="1"/>
  <c r="T52" i="1"/>
  <c r="T55" i="1"/>
  <c r="V60" i="1"/>
  <c r="V56" i="1"/>
  <c r="V57" i="1"/>
  <c r="V45" i="1"/>
  <c r="V48" i="1"/>
  <c r="V36" i="1"/>
  <c r="V39" i="1"/>
  <c r="V42" i="1"/>
  <c r="V33" i="1"/>
  <c r="V26" i="1"/>
  <c r="V28" i="1"/>
  <c r="V30" i="1"/>
  <c r="V32" i="1"/>
  <c r="V35" i="1"/>
  <c r="V38" i="1"/>
  <c r="V41" i="1"/>
  <c r="V44" i="1"/>
  <c r="V47" i="1"/>
  <c r="V50" i="1"/>
  <c r="V52" i="1"/>
  <c r="V55" i="1"/>
  <c r="X60" i="1"/>
  <c r="X56" i="1"/>
  <c r="X57" i="1"/>
  <c r="X45" i="1"/>
  <c r="X48" i="1"/>
  <c r="X36" i="1"/>
  <c r="X39" i="1"/>
  <c r="X42" i="1"/>
  <c r="X33" i="1"/>
  <c r="X26" i="1"/>
  <c r="X28" i="1"/>
  <c r="X30" i="1"/>
  <c r="X32" i="1"/>
  <c r="X35" i="1"/>
  <c r="X38" i="1"/>
  <c r="X41" i="1"/>
  <c r="X44" i="1"/>
  <c r="X47" i="1"/>
  <c r="X50" i="1"/>
  <c r="X52" i="1"/>
  <c r="X55" i="1"/>
  <c r="Z60" i="1"/>
  <c r="Z56" i="1"/>
  <c r="Z57" i="1"/>
  <c r="Z45" i="1"/>
  <c r="Z48" i="1"/>
  <c r="Z36" i="1"/>
  <c r="Z39" i="1"/>
  <c r="Z42" i="1"/>
  <c r="Z33" i="1"/>
  <c r="Z26" i="1"/>
  <c r="Z28" i="1"/>
  <c r="Z30" i="1"/>
  <c r="Z32" i="1"/>
  <c r="Z35" i="1"/>
  <c r="Z38" i="1"/>
  <c r="Z41" i="1"/>
  <c r="Z44" i="1"/>
  <c r="Z47" i="1"/>
  <c r="Z50" i="1"/>
  <c r="Z52" i="1"/>
  <c r="Z55" i="1"/>
  <c r="AB60" i="1"/>
  <c r="AB56" i="1"/>
  <c r="AB57" i="1"/>
  <c r="AB45" i="1"/>
  <c r="AB48" i="1"/>
  <c r="AB36" i="1"/>
  <c r="AB39" i="1"/>
  <c r="AB42" i="1"/>
  <c r="AB33" i="1"/>
  <c r="AB26" i="1"/>
  <c r="AB28" i="1"/>
  <c r="AB30" i="1"/>
  <c r="AB32" i="1"/>
  <c r="AB35" i="1"/>
  <c r="AB38" i="1"/>
  <c r="AB41" i="1"/>
  <c r="AB44" i="1"/>
  <c r="AB47" i="1"/>
  <c r="AB50" i="1"/>
  <c r="AB52" i="1"/>
  <c r="AB55" i="1"/>
  <c r="C34" i="1"/>
  <c r="C37" i="1"/>
  <c r="C40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57" i="1"/>
  <c r="C24" i="1"/>
  <c r="C25" i="1"/>
  <c r="C26" i="1"/>
  <c r="C28" i="1"/>
  <c r="C29" i="1"/>
  <c r="C30" i="1"/>
  <c r="C31" i="1"/>
  <c r="C32" i="1"/>
  <c r="C35" i="1"/>
  <c r="C38" i="1"/>
  <c r="C41" i="1"/>
  <c r="C59" i="1"/>
  <c r="C60" i="1"/>
  <c r="R22" i="1"/>
  <c r="T22" i="1"/>
  <c r="V22" i="1"/>
  <c r="X22" i="1"/>
  <c r="Z22" i="1"/>
  <c r="AB22" i="1"/>
  <c r="D23" i="1"/>
  <c r="D24" i="1"/>
  <c r="D25" i="1"/>
  <c r="D27" i="1"/>
  <c r="D29" i="1"/>
  <c r="D31" i="1"/>
  <c r="D34" i="1"/>
  <c r="D37" i="1"/>
  <c r="D40" i="1"/>
  <c r="D43" i="1"/>
  <c r="D46" i="1"/>
  <c r="D49" i="1"/>
  <c r="D51" i="1"/>
  <c r="D53" i="1"/>
  <c r="D54" i="1"/>
  <c r="R46" i="1"/>
  <c r="T46" i="1"/>
  <c r="V46" i="1"/>
  <c r="X46" i="1"/>
  <c r="Z46" i="1"/>
  <c r="AB46" i="1"/>
  <c r="R49" i="1"/>
  <c r="T49" i="1"/>
  <c r="V49" i="1"/>
  <c r="X49" i="1"/>
  <c r="Z49" i="1"/>
  <c r="AB49" i="1"/>
  <c r="R51" i="1"/>
  <c r="T51" i="1"/>
  <c r="V51" i="1"/>
  <c r="X51" i="1"/>
  <c r="Z51" i="1"/>
  <c r="AB51" i="1"/>
  <c r="R53" i="1"/>
  <c r="T53" i="1"/>
  <c r="V53" i="1"/>
  <c r="X53" i="1"/>
  <c r="Z53" i="1"/>
  <c r="AB53" i="1"/>
  <c r="R54" i="1"/>
  <c r="T54" i="1"/>
  <c r="V54" i="1"/>
  <c r="X54" i="1"/>
  <c r="Z54" i="1"/>
  <c r="AB54" i="1"/>
  <c r="R58" i="1"/>
  <c r="T58" i="1"/>
  <c r="V58" i="1"/>
  <c r="X58" i="1"/>
  <c r="Z58" i="1"/>
  <c r="AB5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7" i="1"/>
  <c r="T27" i="1"/>
  <c r="V27" i="1"/>
  <c r="X27" i="1"/>
  <c r="Z27" i="1"/>
  <c r="AB27" i="1"/>
  <c r="R29" i="1"/>
  <c r="T29" i="1"/>
  <c r="V29" i="1"/>
  <c r="X29" i="1"/>
  <c r="Z29" i="1"/>
  <c r="AB29" i="1"/>
  <c r="R31" i="1"/>
  <c r="T31" i="1"/>
  <c r="V31" i="1"/>
  <c r="X31" i="1"/>
  <c r="Z31" i="1"/>
  <c r="AB31" i="1"/>
  <c r="R34" i="1"/>
  <c r="T34" i="1"/>
  <c r="V34" i="1"/>
  <c r="X34" i="1"/>
  <c r="Z34" i="1"/>
  <c r="AB34" i="1"/>
  <c r="R37" i="1"/>
  <c r="T37" i="1"/>
  <c r="V37" i="1"/>
  <c r="X37" i="1"/>
  <c r="Z37" i="1"/>
  <c r="AB37" i="1"/>
  <c r="R40" i="1"/>
  <c r="T40" i="1"/>
  <c r="V40" i="1"/>
  <c r="X40" i="1"/>
  <c r="Z40" i="1"/>
  <c r="AB40" i="1"/>
  <c r="X5" i="1"/>
  <c r="X8" i="1"/>
  <c r="X7" i="1"/>
  <c r="X9" i="1"/>
  <c r="X10" i="1"/>
  <c r="X11" i="1"/>
  <c r="X14" i="1"/>
  <c r="X15" i="1"/>
  <c r="X16" i="1"/>
  <c r="X17" i="1"/>
  <c r="X18" i="1"/>
  <c r="X19" i="1"/>
  <c r="X43" i="1"/>
  <c r="X5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43" i="1"/>
  <c r="V59" i="1"/>
  <c r="AB4" i="1"/>
  <c r="AB5" i="1"/>
  <c r="AB8" i="1"/>
  <c r="AB7" i="1"/>
  <c r="AB6" i="1"/>
  <c r="AB9" i="1"/>
  <c r="AB10" i="1"/>
  <c r="AB11" i="1"/>
  <c r="AB43" i="1"/>
  <c r="AB59" i="1"/>
  <c r="R5" i="1"/>
  <c r="R8" i="1"/>
  <c r="R7" i="1"/>
  <c r="R6" i="1"/>
  <c r="R9" i="1"/>
  <c r="R10" i="1"/>
  <c r="R11" i="1"/>
  <c r="R43" i="1"/>
  <c r="R59" i="1"/>
  <c r="T5" i="1"/>
  <c r="T8" i="1"/>
  <c r="T7" i="1"/>
  <c r="T6" i="1"/>
  <c r="T9" i="1"/>
  <c r="T10" i="1"/>
  <c r="T11" i="1"/>
  <c r="T43" i="1"/>
  <c r="T59" i="1"/>
  <c r="Z5" i="1"/>
  <c r="Z8" i="1"/>
  <c r="Z7" i="1"/>
  <c r="Z6" i="1"/>
  <c r="Z9" i="1"/>
  <c r="Z10" i="1"/>
  <c r="Z11" i="1"/>
  <c r="Z43" i="1"/>
  <c r="Z59" i="1"/>
  <c r="R4" i="1"/>
  <c r="T4" i="1"/>
</calcChain>
</file>

<file path=xl/comments1.xml><?xml version="1.0" encoding="utf-8"?>
<comments xmlns="http://schemas.openxmlformats.org/spreadsheetml/2006/main">
  <authors>
    <author>Adrien</author>
  </authors>
  <commentList>
    <comment ref="AF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7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1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3" authorId="0">
      <text>
        <r>
          <rPr>
            <sz val="9"/>
            <color indexed="81"/>
            <rFont val="Tahoma"/>
            <family val="2"/>
          </rPr>
          <t xml:space="preserve">                                             exp 28 29 30</t>
        </r>
      </text>
    </comment>
  </commentList>
</comments>
</file>

<file path=xl/sharedStrings.xml><?xml version="1.0" encoding="utf-8"?>
<sst xmlns="http://schemas.openxmlformats.org/spreadsheetml/2006/main" count="368" uniqueCount="113">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</sst>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" fontId="6" fillId="21" borderId="5" xfId="0" applyNumberFormat="1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16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6" fillId="0" borderId="0" xfId="0" applyFont="1" applyFill="1" applyBorder="1" applyAlignment="1">
      <alignment horizontal="center" vertical="center" wrapText="1"/>
    </xf>
    <xf numFmtId="164" fontId="6" fillId="21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0" xfId="0" applyBorder="1"/>
    <xf numFmtId="166" fontId="6" fillId="21" borderId="3" xfId="0" applyNumberFormat="1" applyFont="1" applyFill="1" applyBorder="1" applyAlignment="1">
      <alignment horizontal="center" vertical="center" wrapText="1"/>
    </xf>
    <xf numFmtId="165" fontId="6" fillId="21" borderId="3" xfId="0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6" fillId="21" borderId="5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6" fillId="21" borderId="5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0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tables/table1.xml><?xml version="1.0" encoding="utf-8"?>
<table xmlns="http://schemas.openxmlformats.org/spreadsheetml/2006/main" id="2" name="Table2" displayName="Table2" ref="A3:AF60" dataDxfId="79">
  <autoFilter ref="A3:AF60"/>
  <sortState ref="A4:AF60">
    <sortCondition ref="A3:A60"/>
  </sortState>
  <tableColumns count="32">
    <tableColumn id="27" name="# Exp" totalsRowLabel="Total" dataDxfId="78" totalsRowDxfId="77"/>
    <tableColumn id="32" name="Position U" dataDxfId="76" totalsRowDxfId="75"/>
    <tableColumn id="31" name="Position V" dataDxfId="74" totalsRowDxfId="73"/>
    <tableColumn id="1" name="Date" dataDxfId="72" totalsRowDxfId="71"/>
    <tableColumn id="2" name="Sample" dataDxfId="70" totalsRowDxfId="69"/>
    <tableColumn id="3" name="Coating" dataDxfId="68" totalsRowDxfId="67"/>
    <tableColumn id="4" name="Coating thickness" dataDxfId="66" totalsRowDxfId="65"/>
    <tableColumn id="5" name="Design" dataDxfId="64" totalsRowDxfId="63"/>
    <tableColumn id="6" name="Design dose factor" dataDxfId="62" totalsRowDxfId="61"/>
    <tableColumn id="7" name="Beam" dataDxfId="60" totalsRowDxfId="59"/>
    <tableColumn id="8" name="Loop factor" dataDxfId="58" totalsRowDxfId="57"/>
    <tableColumn id="9" name="Current (pA)" dataDxfId="56" totalsRowDxfId="55"/>
    <tableColumn id="10" name="Dot         pC" dataDxfId="54" totalsRowDxfId="53"/>
    <tableColumn id="11" name="Line μC/cm" dataDxfId="52" totalsRowDxfId="51"/>
    <tableColumn id="12" name="Area μC/cm^2" dataDxfId="50" totalsRowDxfId="49"/>
    <tableColumn id="13" name="Area/Line step size (𝝁m)" dataDxfId="48" totalsRowDxfId="47"/>
    <tableColumn id="14" name="Min Dot DF" dataDxfId="46" totalsRowDxfId="45"/>
    <tableColumn id="15" name="Total11 charge pC" dataDxfId="44" totalsRowDxfId="43">
      <calculatedColumnFormula>Table2[[#This Row],[Design dose factor]]*Table2[[#This Row],[Loop factor]]*Table2[[#This Row],[Dot         pC]]*Table2[[#This Row],[Min Dot DF]]</calculatedColumnFormula>
    </tableColumn>
    <tableColumn id="16" name="Max Dot DF" dataDxfId="42" totalsRowDxfId="41"/>
    <tableColumn id="17" name="Total12 charge pC" dataDxfId="40" totalsRowDxfId="39">
      <calculatedColumnFormula>Table2[[#This Row],[Design dose factor]]*Table2[[#This Row],[Loop factor]]*Table2[[#This Row],[Dot         pC]]*Table2[[#This Row],[Max Dot DF]]</calculatedColumnFormula>
    </tableColumn>
    <tableColumn id="18" name="Min Line DF" dataDxfId="38" totalsRowDxfId="37"/>
    <tableColumn id="19" name="Total21 charge µC" dataDxfId="36" totalsRowDxfId="35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4" totalsRowDxfId="33"/>
    <tableColumn id="21" name="Total22 charge µC" dataDxfId="32" totalsRowDxfId="31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0" totalsRowDxfId="29"/>
    <tableColumn id="23" name="Total31 charge μC" dataDxfId="28" totalsRowDxfId="27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26" totalsRowDxfId="25"/>
    <tableColumn id="25" name="Totale charge32 μC" dataDxfId="24" totalsRowDxfId="23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2" totalsRowDxfId="21"/>
    <tableColumn id="28" name="Step between dots" dataDxfId="20" totalsRowDxfId="19"/>
    <tableColumn id="29" name="Charge" dataDxfId="18" totalsRowDxfId="17"/>
    <tableColumn id="30" name="Results" totalsRowFunction="count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0"/>
  <sheetViews>
    <sheetView tabSelected="1" zoomScale="70" zoomScaleNormal="70" zoomScalePage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9" sqref="B9:C14"/>
    </sheetView>
  </sheetViews>
  <sheetFormatPr baseColWidth="10" defaultRowHeight="16" x14ac:dyDescent="0.2"/>
  <cols>
    <col min="1" max="1" width="6.33203125" style="29" customWidth="1"/>
    <col min="2" max="2" width="9.5" style="75" customWidth="1"/>
    <col min="3" max="3" width="9.6640625" style="69" customWidth="1"/>
    <col min="4" max="4" width="12.6640625" style="61" customWidth="1"/>
    <col min="5" max="5" width="12.1640625" customWidth="1"/>
    <col min="6" max="6" width="9" customWidth="1"/>
    <col min="7" max="7" width="10.5" customWidth="1"/>
    <col min="8" max="8" width="11.33203125" customWidth="1"/>
    <col min="9" max="9" width="12.6640625" customWidth="1"/>
    <col min="10" max="10" width="11.1640625" customWidth="1"/>
    <col min="11" max="11" width="10" customWidth="1"/>
    <col min="12" max="12" width="12" customWidth="1"/>
    <col min="13" max="14" width="10.83203125" customWidth="1"/>
    <col min="15" max="15" width="10.83203125" style="41" customWidth="1"/>
    <col min="16" max="16" width="12.5" customWidth="1"/>
    <col min="17" max="17" width="11.83203125" customWidth="1"/>
    <col min="18" max="18" width="12.83203125" customWidth="1"/>
    <col min="19" max="19" width="11.83203125" customWidth="1"/>
    <col min="20" max="20" width="13.6640625" bestFit="1" customWidth="1"/>
    <col min="21" max="21" width="11.83203125" customWidth="1"/>
    <col min="22" max="22" width="13.1640625" customWidth="1"/>
    <col min="23" max="23" width="11.83203125" customWidth="1"/>
    <col min="24" max="24" width="13.1640625" customWidth="1"/>
    <col min="25" max="25" width="13.1640625" bestFit="1" customWidth="1"/>
    <col min="26" max="26" width="13.6640625" bestFit="1" customWidth="1"/>
    <col min="27" max="27" width="13.1640625" bestFit="1" customWidth="1"/>
    <col min="28" max="28" width="13.33203125" customWidth="1"/>
    <col min="29" max="29" width="14.1640625" customWidth="1"/>
    <col min="30" max="30" width="17.33203125" customWidth="1"/>
    <col min="31" max="31" width="15.1640625" customWidth="1"/>
    <col min="32" max="32" width="41.83203125" customWidth="1"/>
  </cols>
  <sheetData>
    <row r="1" spans="1:32" ht="24" customHeight="1" x14ac:dyDescent="0.3">
      <c r="J1" s="26" t="s">
        <v>48</v>
      </c>
      <c r="K1" s="111" t="s">
        <v>78</v>
      </c>
      <c r="L1" s="111"/>
      <c r="M1" s="11"/>
      <c r="N1" s="11"/>
      <c r="O1" s="11"/>
      <c r="P1" s="37"/>
      <c r="Q1" s="113" t="s">
        <v>16</v>
      </c>
      <c r="R1" s="113"/>
      <c r="S1" s="113"/>
      <c r="T1" s="113"/>
      <c r="U1" s="114" t="s">
        <v>18</v>
      </c>
      <c r="V1" s="114"/>
      <c r="W1" s="114"/>
      <c r="X1" s="114"/>
      <c r="Y1" s="115" t="s">
        <v>19</v>
      </c>
      <c r="Z1" s="115"/>
      <c r="AA1" s="115"/>
      <c r="AB1" s="115"/>
      <c r="AD1" s="49" t="s">
        <v>68</v>
      </c>
      <c r="AE1" s="49"/>
    </row>
    <row r="2" spans="1:32" ht="26" customHeight="1" x14ac:dyDescent="0.3">
      <c r="H2" s="60"/>
      <c r="M2" s="116" t="s">
        <v>33</v>
      </c>
      <c r="N2" s="116"/>
      <c r="O2" s="116"/>
      <c r="P2" s="37"/>
      <c r="Q2" s="117" t="s">
        <v>30</v>
      </c>
      <c r="R2" s="117"/>
      <c r="S2" s="117" t="s">
        <v>17</v>
      </c>
      <c r="T2" s="117"/>
      <c r="U2" s="118" t="s">
        <v>30</v>
      </c>
      <c r="V2" s="118"/>
      <c r="W2" s="118" t="s">
        <v>17</v>
      </c>
      <c r="X2" s="118"/>
      <c r="Y2" s="119" t="s">
        <v>30</v>
      </c>
      <c r="Z2" s="119"/>
      <c r="AA2" s="119" t="s">
        <v>17</v>
      </c>
      <c r="AB2" s="119"/>
      <c r="AC2" s="112" t="s">
        <v>8</v>
      </c>
      <c r="AD2" s="112"/>
      <c r="AE2" s="112"/>
    </row>
    <row r="3" spans="1:32" ht="63" customHeight="1" x14ac:dyDescent="0.2">
      <c r="A3" s="30" t="s">
        <v>77</v>
      </c>
      <c r="B3" s="76" t="s">
        <v>97</v>
      </c>
      <c r="C3" s="70" t="s">
        <v>98</v>
      </c>
      <c r="D3" s="62" t="s">
        <v>9</v>
      </c>
      <c r="E3" s="1" t="s">
        <v>10</v>
      </c>
      <c r="F3" s="1" t="s">
        <v>11</v>
      </c>
      <c r="G3" s="1" t="s">
        <v>35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8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7" t="s">
        <v>65</v>
      </c>
      <c r="AD3" s="47" t="s">
        <v>64</v>
      </c>
      <c r="AE3" s="47" t="s">
        <v>69</v>
      </c>
      <c r="AF3" s="2" t="s">
        <v>7</v>
      </c>
    </row>
    <row r="4" spans="1:32" ht="32" x14ac:dyDescent="0.2">
      <c r="A4" s="31">
        <v>1</v>
      </c>
      <c r="B4" s="77"/>
      <c r="C4" s="71"/>
      <c r="D4" s="63">
        <v>42545</v>
      </c>
      <c r="E4" s="14" t="s">
        <v>20</v>
      </c>
      <c r="F4" s="14" t="s">
        <v>21</v>
      </c>
      <c r="G4" s="14">
        <v>5</v>
      </c>
      <c r="H4" s="14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9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</row>
    <row r="5" spans="1:32" s="19" customFormat="1" ht="32" x14ac:dyDescent="0.2">
      <c r="A5" s="34">
        <v>2</v>
      </c>
      <c r="B5" s="78"/>
      <c r="C5" s="72"/>
      <c r="D5" s="64">
        <v>42548</v>
      </c>
      <c r="E5" s="17" t="s">
        <v>20</v>
      </c>
      <c r="F5" s="17" t="s">
        <v>21</v>
      </c>
      <c r="G5" s="17">
        <v>5</v>
      </c>
      <c r="H5" s="17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40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</row>
    <row r="6" spans="1:32" s="19" customFormat="1" ht="32" x14ac:dyDescent="0.2">
      <c r="A6" s="32">
        <v>3</v>
      </c>
      <c r="B6" s="79"/>
      <c r="C6" s="73"/>
      <c r="D6" s="65">
        <v>42549</v>
      </c>
      <c r="E6" s="13" t="s">
        <v>20</v>
      </c>
      <c r="F6" s="13" t="s">
        <v>21</v>
      </c>
      <c r="G6" s="13">
        <v>5</v>
      </c>
      <c r="H6" s="13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9"/>
      <c r="P6" s="13">
        <v>3.2000000000000002E-3</v>
      </c>
      <c r="Q6" s="59">
        <v>1.6</v>
      </c>
      <c r="R6" s="59">
        <f>Table2[[#This Row],[Design dose factor]]*Table2[[#This Row],[Loop factor]]*Table2[[#This Row],[Dot         pC]]*Table2[[#This Row],[Min Dot DF]]</f>
        <v>3.21408</v>
      </c>
      <c r="S6" s="59">
        <v>1.8</v>
      </c>
      <c r="T6" s="59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</row>
    <row r="7" spans="1:32" ht="32" x14ac:dyDescent="0.2">
      <c r="A7" s="34">
        <v>4</v>
      </c>
      <c r="B7" s="78"/>
      <c r="C7" s="72"/>
      <c r="D7" s="64">
        <v>42549</v>
      </c>
      <c r="E7" s="17" t="s">
        <v>20</v>
      </c>
      <c r="F7" s="17" t="s">
        <v>21</v>
      </c>
      <c r="G7" s="17">
        <v>5</v>
      </c>
      <c r="H7" s="17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40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</row>
    <row r="8" spans="1:32" ht="32" x14ac:dyDescent="0.2">
      <c r="A8" s="32">
        <v>5</v>
      </c>
      <c r="B8" s="79"/>
      <c r="C8" s="73"/>
      <c r="D8" s="65">
        <v>42549</v>
      </c>
      <c r="E8" s="13" t="s">
        <v>20</v>
      </c>
      <c r="F8" s="13" t="s">
        <v>21</v>
      </c>
      <c r="G8" s="13">
        <v>5</v>
      </c>
      <c r="H8" s="13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9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</row>
    <row r="9" spans="1:32" ht="32" x14ac:dyDescent="0.2">
      <c r="A9" s="32">
        <v>6</v>
      </c>
      <c r="B9" s="79">
        <v>2.6987899999999998</v>
      </c>
      <c r="C9" s="73">
        <v>2.74492</v>
      </c>
      <c r="D9" s="65">
        <v>42551</v>
      </c>
      <c r="E9" s="13" t="s">
        <v>20</v>
      </c>
      <c r="F9" s="13" t="s">
        <v>21</v>
      </c>
      <c r="G9" s="13">
        <v>5</v>
      </c>
      <c r="H9" s="13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9"/>
      <c r="P9" s="13">
        <v>3.2000000000000002E-3</v>
      </c>
      <c r="Q9" s="53"/>
      <c r="R9" s="53">
        <f>Table2[[#This Row],[Design dose factor]]*Table2[[#This Row],[Loop factor]]*Table2[[#This Row],[Dot         pC]]*Table2[[#This Row],[Min Dot DF]]</f>
        <v>0</v>
      </c>
      <c r="S9" s="53">
        <v>1</v>
      </c>
      <c r="T9" s="53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</row>
    <row r="10" spans="1:32" ht="32" x14ac:dyDescent="0.2">
      <c r="A10" s="32">
        <v>7</v>
      </c>
      <c r="B10" s="79">
        <v>2.7037900000000001</v>
      </c>
      <c r="C10" s="73">
        <v>2.74492</v>
      </c>
      <c r="D10" s="65">
        <v>42551</v>
      </c>
      <c r="E10" s="13" t="s">
        <v>20</v>
      </c>
      <c r="F10" s="13" t="s">
        <v>21</v>
      </c>
      <c r="G10" s="13">
        <v>5</v>
      </c>
      <c r="H10" s="13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9"/>
      <c r="P10" s="13">
        <v>3.2000000000000002E-3</v>
      </c>
      <c r="Q10" s="53"/>
      <c r="R10" s="53">
        <f>Table2[[#This Row],[Design dose factor]]*Table2[[#This Row],[Loop factor]]*Table2[[#This Row],[Dot         pC]]*Table2[[#This Row],[Min Dot DF]]</f>
        <v>0</v>
      </c>
      <c r="S10" s="53">
        <v>1</v>
      </c>
      <c r="T10" s="53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</row>
    <row r="11" spans="1:32" ht="32" x14ac:dyDescent="0.2">
      <c r="A11" s="32">
        <v>8</v>
      </c>
      <c r="B11" s="79">
        <v>2.7107899999999998</v>
      </c>
      <c r="C11" s="73">
        <v>2.74492</v>
      </c>
      <c r="D11" s="65">
        <v>42551</v>
      </c>
      <c r="E11" s="13" t="s">
        <v>20</v>
      </c>
      <c r="F11" s="13" t="s">
        <v>21</v>
      </c>
      <c r="G11" s="13">
        <v>5</v>
      </c>
      <c r="H11" s="13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9"/>
      <c r="P11" s="13">
        <v>3.2000000000000002E-3</v>
      </c>
      <c r="Q11" s="53">
        <v>0.6</v>
      </c>
      <c r="R11" s="53">
        <f>Table2[[#This Row],[Design dose factor]]*Table2[[#This Row],[Loop factor]]*Table2[[#This Row],[Dot         pC]]*Table2[[#This Row],[Min Dot DF]]</f>
        <v>1.2</v>
      </c>
      <c r="S11" s="53">
        <v>0.8</v>
      </c>
      <c r="T11" s="53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</row>
    <row r="12" spans="1:32" ht="32" x14ac:dyDescent="0.2">
      <c r="A12" s="32">
        <v>9</v>
      </c>
      <c r="B12" s="79">
        <v>2.7107899999999998</v>
      </c>
      <c r="C12" s="73">
        <v>2.76492</v>
      </c>
      <c r="D12" s="65">
        <v>42551</v>
      </c>
      <c r="E12" s="13" t="s">
        <v>20</v>
      </c>
      <c r="F12" s="13" t="s">
        <v>21</v>
      </c>
      <c r="G12" s="13">
        <v>5</v>
      </c>
      <c r="H12" s="13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9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8" t="s">
        <v>66</v>
      </c>
      <c r="AD12" s="48" t="s">
        <v>67</v>
      </c>
      <c r="AE12" s="48" t="s">
        <v>70</v>
      </c>
      <c r="AF12" s="15"/>
    </row>
    <row r="13" spans="1:32" ht="32" x14ac:dyDescent="0.2">
      <c r="A13" s="34">
        <v>10</v>
      </c>
      <c r="B13" s="79">
        <v>2.7107899999999998</v>
      </c>
      <c r="C13" s="73">
        <v>2.76492</v>
      </c>
      <c r="D13" s="66">
        <v>42551</v>
      </c>
      <c r="E13" s="42" t="s">
        <v>20</v>
      </c>
      <c r="F13" s="42" t="s">
        <v>21</v>
      </c>
      <c r="G13" s="42">
        <v>5</v>
      </c>
      <c r="H13" s="42" t="s">
        <v>37</v>
      </c>
      <c r="I13" s="42">
        <v>1</v>
      </c>
      <c r="J13" s="42" t="s">
        <v>34</v>
      </c>
      <c r="K13" s="42">
        <v>20</v>
      </c>
      <c r="L13" s="42">
        <v>6.8319999999999999</v>
      </c>
      <c r="M13" s="42">
        <v>0.1</v>
      </c>
      <c r="N13" s="42">
        <v>5000</v>
      </c>
      <c r="O13" s="44">
        <v>1000</v>
      </c>
      <c r="P13" s="36">
        <v>3.2000000000000002E-3</v>
      </c>
      <c r="Q13" s="42"/>
      <c r="R13" s="46">
        <f>Table2[[#This Row],[Design dose factor]]*Table2[[#This Row],[Loop factor]]*Table2[[#This Row],[Dot         pC]]*Table2[[#This Row],[Min Dot DF]]</f>
        <v>0</v>
      </c>
      <c r="S13" s="42"/>
      <c r="T13" s="46">
        <f>Table2[[#This Row],[Design dose factor]]*Table2[[#This Row],[Loop factor]]*Table2[[#This Row],[Dot         pC]]*Table2[[#This Row],[Max Dot DF]]</f>
        <v>0</v>
      </c>
      <c r="U13" s="42"/>
      <c r="V13" s="46">
        <f>Table2[[#This Row],[Design dose factor]]*Table2[[#This Row],[Loop factor]]*Table2[[#This Row],[Line μC/cm]]*Table2[[#This Row],[Area/Line step size (𝝁m)]]*Table2[[#This Row],[Min Line DF]]</f>
        <v>0</v>
      </c>
      <c r="W13" s="42"/>
      <c r="X13" s="46">
        <f>Table2[[#This Row],[Design dose factor]]*Table2[[#This Row],[Loop factor]]*Table2[[#This Row],[Line μC/cm]]*Table2[[#This Row],[Area/Line step size (𝝁m)]]*Table2[[#This Row],[Max Line DF]]</f>
        <v>0</v>
      </c>
      <c r="Y13" s="42"/>
      <c r="Z13" s="46">
        <f>Table2[[#This Row],[Design dose factor]]*Table2[[#This Row],[Loop factor]]*Table2[[#This Row],[Area μC/cm^2]]*Table2[[#This Row],[Area/Line step size (𝝁m)]]*Table2[[#This Row],[Min Area DF]]</f>
        <v>0</v>
      </c>
      <c r="AA13" s="42"/>
      <c r="AB13" s="46">
        <f>Table2[[#This Row],[Design dose factor]]*Table2[[#This Row],[Loop factor]]*Table2[[#This Row],[Area μC/cm^2]]*Table2[[#This Row],[Area/Line step size (𝝁m)]]*Table2[[#This Row],[Max Area DF]]</f>
        <v>0</v>
      </c>
      <c r="AC13" s="42"/>
      <c r="AD13" s="42"/>
      <c r="AE13" s="42"/>
      <c r="AF13" s="42" t="s">
        <v>63</v>
      </c>
    </row>
    <row r="14" spans="1:32" ht="32" x14ac:dyDescent="0.2">
      <c r="A14" s="32">
        <v>11</v>
      </c>
      <c r="B14" s="79">
        <v>2.7107899999999998</v>
      </c>
      <c r="C14" s="73">
        <v>2.7599200000000002</v>
      </c>
      <c r="D14" s="65">
        <v>42551</v>
      </c>
      <c r="E14" s="13" t="s">
        <v>20</v>
      </c>
      <c r="F14" s="13" t="s">
        <v>21</v>
      </c>
      <c r="G14" s="13">
        <v>5</v>
      </c>
      <c r="H14" s="13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9"/>
      <c r="P14" s="13">
        <v>3.2000000000000002E-3</v>
      </c>
      <c r="Q14" s="53">
        <v>1</v>
      </c>
      <c r="R14" s="53">
        <f>Table2[[#This Row],[Design dose factor]]*Table2[[#This Row],[Loop factor]]*Table2[[#This Row],[Dot         pC]]*Table2[[#This Row],[Min Dot DF]]</f>
        <v>1.6</v>
      </c>
      <c r="S14" s="53">
        <v>2</v>
      </c>
      <c r="T14" s="53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</row>
    <row r="15" spans="1:32" ht="32" x14ac:dyDescent="0.2">
      <c r="A15" s="32">
        <v>12</v>
      </c>
      <c r="B15" s="79"/>
      <c r="C15" s="73"/>
      <c r="D15" s="65">
        <v>42551</v>
      </c>
      <c r="E15" s="13" t="s">
        <v>20</v>
      </c>
      <c r="F15" s="13" t="s">
        <v>21</v>
      </c>
      <c r="G15" s="13">
        <v>5</v>
      </c>
      <c r="H15" s="13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9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8">
        <v>60</v>
      </c>
      <c r="AD15" s="48" t="s">
        <v>67</v>
      </c>
      <c r="AE15" s="48"/>
      <c r="AF15" s="15"/>
    </row>
    <row r="16" spans="1:32" ht="32" x14ac:dyDescent="0.2">
      <c r="A16" s="32">
        <v>13</v>
      </c>
      <c r="B16" s="79"/>
      <c r="C16" s="73"/>
      <c r="D16" s="65">
        <v>42551</v>
      </c>
      <c r="E16" s="13" t="s">
        <v>20</v>
      </c>
      <c r="F16" s="13" t="s">
        <v>21</v>
      </c>
      <c r="G16" s="13">
        <v>5</v>
      </c>
      <c r="H16" s="13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9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8">
        <v>73</v>
      </c>
      <c r="AD16" s="48" t="s">
        <v>67</v>
      </c>
      <c r="AE16" s="48"/>
      <c r="AF16" s="15"/>
    </row>
    <row r="17" spans="1:32" ht="32" x14ac:dyDescent="0.2">
      <c r="A17" s="32">
        <v>14</v>
      </c>
      <c r="B17" s="79"/>
      <c r="C17" s="73"/>
      <c r="D17" s="65">
        <v>42551</v>
      </c>
      <c r="E17" s="13" t="s">
        <v>20</v>
      </c>
      <c r="F17" s="13" t="s">
        <v>21</v>
      </c>
      <c r="G17" s="13">
        <v>5</v>
      </c>
      <c r="H17" s="13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9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52">
        <v>49</v>
      </c>
      <c r="AD17" s="52" t="s">
        <v>71</v>
      </c>
      <c r="AE17" s="52" t="s">
        <v>73</v>
      </c>
      <c r="AF17" s="52" t="s">
        <v>72</v>
      </c>
    </row>
    <row r="18" spans="1:32" ht="32" x14ac:dyDescent="0.2">
      <c r="A18" s="32">
        <v>15</v>
      </c>
      <c r="B18" s="79"/>
      <c r="C18" s="73"/>
      <c r="D18" s="65">
        <v>42551</v>
      </c>
      <c r="E18" s="13" t="s">
        <v>20</v>
      </c>
      <c r="F18" s="13" t="s">
        <v>21</v>
      </c>
      <c r="G18" s="13">
        <v>5</v>
      </c>
      <c r="H18" s="13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9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52">
        <v>46</v>
      </c>
      <c r="AD18" s="52" t="s">
        <v>71</v>
      </c>
      <c r="AE18" s="52" t="s">
        <v>74</v>
      </c>
      <c r="AF18" s="52" t="s">
        <v>72</v>
      </c>
    </row>
    <row r="19" spans="1:32" ht="32" x14ac:dyDescent="0.2">
      <c r="A19" s="32">
        <v>16</v>
      </c>
      <c r="B19" s="79"/>
      <c r="C19" s="73"/>
      <c r="D19" s="67">
        <v>42551</v>
      </c>
      <c r="E19" s="50" t="s">
        <v>20</v>
      </c>
      <c r="F19" s="50" t="s">
        <v>21</v>
      </c>
      <c r="G19" s="50">
        <v>5</v>
      </c>
      <c r="H19" s="50" t="s">
        <v>62</v>
      </c>
      <c r="I19" s="50">
        <v>1</v>
      </c>
      <c r="J19" s="50" t="s">
        <v>34</v>
      </c>
      <c r="K19" s="50">
        <v>200</v>
      </c>
      <c r="L19" s="50">
        <v>6.99</v>
      </c>
      <c r="M19" s="50">
        <v>0.01</v>
      </c>
      <c r="N19" s="50">
        <v>1800</v>
      </c>
      <c r="O19" s="54">
        <v>100</v>
      </c>
      <c r="P19" s="50">
        <v>3.2000000000000002E-3</v>
      </c>
      <c r="Q19" s="53">
        <v>0.6</v>
      </c>
      <c r="R19" s="53">
        <f>Table2[[#This Row],[Design dose factor]]*Table2[[#This Row],[Loop factor]]*Table2[[#This Row],[Dot         pC]]*Table2[[#This Row],[Min Dot DF]]</f>
        <v>1.2</v>
      </c>
      <c r="S19" s="53">
        <v>0.8</v>
      </c>
      <c r="T19" s="53">
        <f>Table2[[#This Row],[Design dose factor]]*Table2[[#This Row],[Loop factor]]*Table2[[#This Row],[Dot         pC]]*Table2[[#This Row],[Max Dot DF]]</f>
        <v>1.6</v>
      </c>
      <c r="U19" s="50">
        <v>1</v>
      </c>
      <c r="V19" s="50">
        <f>Table2[[#This Row],[Design dose factor]]*Table2[[#This Row],[Loop factor]]*Table2[[#This Row],[Line μC/cm]]*Table2[[#This Row],[Area/Line step size (𝝁m)]]*Table2[[#This Row],[Min Line DF]]</f>
        <v>1152</v>
      </c>
      <c r="W19" s="50">
        <v>2</v>
      </c>
      <c r="X19" s="50">
        <f>Table2[[#This Row],[Design dose factor]]*Table2[[#This Row],[Loop factor]]*Table2[[#This Row],[Line μC/cm]]*Table2[[#This Row],[Area/Line step size (𝝁m)]]*Table2[[#This Row],[Max Line DF]]</f>
        <v>2304</v>
      </c>
      <c r="Y19" s="50"/>
      <c r="Z19" s="50">
        <f>Table2[[#This Row],[Design dose factor]]*Table2[[#This Row],[Loop factor]]*Table2[[#This Row],[Area μC/cm^2]]*Table2[[#This Row],[Area/Line step size (𝝁m)]]*Table2[[#This Row],[Min Area DF]]</f>
        <v>0</v>
      </c>
      <c r="AA19" s="50"/>
      <c r="AB19" s="50">
        <f>Table2[[#This Row],[Design dose factor]]*Table2[[#This Row],[Loop factor]]*Table2[[#This Row],[Area μC/cm^2]]*Table2[[#This Row],[Area/Line step size (𝝁m)]]*Table2[[#This Row],[Max Area DF]]</f>
        <v>0</v>
      </c>
      <c r="AC19" s="58"/>
      <c r="AD19" s="58"/>
      <c r="AE19" s="58"/>
      <c r="AF19" s="58"/>
    </row>
    <row r="20" spans="1:32" ht="32" x14ac:dyDescent="0.2">
      <c r="A20" s="32">
        <v>17</v>
      </c>
      <c r="B20" s="79"/>
      <c r="C20" s="73"/>
      <c r="D20" s="63">
        <v>42551</v>
      </c>
      <c r="E20" s="14" t="s">
        <v>20</v>
      </c>
      <c r="F20" s="14" t="s">
        <v>21</v>
      </c>
      <c r="G20" s="14">
        <v>5</v>
      </c>
      <c r="H20" s="14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55">
        <v>1000</v>
      </c>
      <c r="P20" s="13">
        <v>3.2000000000000002E-3</v>
      </c>
      <c r="Q20" s="15">
        <v>0.6</v>
      </c>
      <c r="R20" s="35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35">
        <f>Table2[[#This Row],[Design dose factor]]*Table2[[#This Row],[Loop factor]]*Table2[[#This Row],[Dot         pC]]*Table2[[#This Row],[Max Dot DF]]</f>
        <v>1.60704</v>
      </c>
      <c r="U20" s="15"/>
      <c r="V20" s="35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35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35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35">
        <f>Table2[[#This Row],[Design dose factor]]*Table2[[#This Row],[Loop factor]]*Table2[[#This Row],[Area μC/cm^2]]*Table2[[#This Row],[Area/Line step size (𝝁m)]]*Table2[[#This Row],[Max Area DF]]</f>
        <v>0</v>
      </c>
      <c r="AC20" s="52">
        <v>42</v>
      </c>
      <c r="AD20" s="52">
        <v>80</v>
      </c>
      <c r="AE20" s="52" t="s">
        <v>75</v>
      </c>
      <c r="AF20" s="52" t="s">
        <v>76</v>
      </c>
    </row>
    <row r="21" spans="1:32" ht="32" x14ac:dyDescent="0.2">
      <c r="A21" s="32">
        <v>18</v>
      </c>
      <c r="B21" s="79"/>
      <c r="C21" s="73"/>
      <c r="D21" s="63">
        <v>42551</v>
      </c>
      <c r="E21" s="14" t="s">
        <v>20</v>
      </c>
      <c r="F21" s="14" t="s">
        <v>21</v>
      </c>
      <c r="G21" s="14">
        <v>5</v>
      </c>
      <c r="H21" s="14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55">
        <v>20000</v>
      </c>
      <c r="P21" s="13">
        <v>3.2000000000000002E-3</v>
      </c>
      <c r="Q21" s="56">
        <v>0.3</v>
      </c>
      <c r="R21" s="57">
        <f>Table2[[#This Row],[Design dose factor]]*Table2[[#This Row],[Loop factor]]*Table2[[#This Row],[Dot         pC]]*Table2[[#This Row],[Min Dot DF]]</f>
        <v>0.60263999999999995</v>
      </c>
      <c r="S21" s="56">
        <v>0.4</v>
      </c>
      <c r="T21" s="57">
        <f>Table2[[#This Row],[Design dose factor]]*Table2[[#This Row],[Loop factor]]*Table2[[#This Row],[Dot         pC]]*Table2[[#This Row],[Max Dot DF]]</f>
        <v>0.80352000000000001</v>
      </c>
      <c r="U21" s="15"/>
      <c r="V21" s="35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35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35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35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</row>
    <row r="22" spans="1:32" ht="32" x14ac:dyDescent="0.2">
      <c r="A22" s="32">
        <v>20</v>
      </c>
      <c r="B22" s="79" t="s">
        <v>99</v>
      </c>
      <c r="C22" s="73">
        <v>2.74</v>
      </c>
      <c r="D22" s="65">
        <v>42558</v>
      </c>
      <c r="E22" s="13" t="s">
        <v>20</v>
      </c>
      <c r="F22" s="13" t="s">
        <v>21</v>
      </c>
      <c r="G22" s="13">
        <v>5</v>
      </c>
      <c r="H22" s="13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9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</row>
    <row r="23" spans="1:32" ht="32" x14ac:dyDescent="0.2">
      <c r="A23" s="32">
        <v>21</v>
      </c>
      <c r="B23" s="79" t="s">
        <v>99</v>
      </c>
      <c r="C23" s="73">
        <v>2.7389999999999999</v>
      </c>
      <c r="D23" s="65">
        <f>D22</f>
        <v>42558</v>
      </c>
      <c r="E23" s="13" t="s">
        <v>20</v>
      </c>
      <c r="F23" s="13" t="s">
        <v>21</v>
      </c>
      <c r="G23" s="13">
        <v>5</v>
      </c>
      <c r="H23" s="13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9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</row>
    <row r="24" spans="1:32" ht="32" x14ac:dyDescent="0.2">
      <c r="A24" s="32">
        <v>22</v>
      </c>
      <c r="B24" s="79" t="s">
        <v>99</v>
      </c>
      <c r="C24" s="73">
        <f>C23-0.001</f>
        <v>2.738</v>
      </c>
      <c r="D24" s="65">
        <f>D23</f>
        <v>42558</v>
      </c>
      <c r="E24" s="13" t="s">
        <v>20</v>
      </c>
      <c r="F24" s="13" t="s">
        <v>21</v>
      </c>
      <c r="G24" s="13">
        <v>5</v>
      </c>
      <c r="H24" s="13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9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</row>
    <row r="25" spans="1:32" ht="32" x14ac:dyDescent="0.2">
      <c r="A25" s="32">
        <v>23</v>
      </c>
      <c r="B25" s="79" t="s">
        <v>99</v>
      </c>
      <c r="C25" s="73">
        <f>C24-0.001</f>
        <v>2.7370000000000001</v>
      </c>
      <c r="D25" s="65">
        <f>D24</f>
        <v>42558</v>
      </c>
      <c r="E25" s="13" t="s">
        <v>20</v>
      </c>
      <c r="F25" s="13" t="s">
        <v>21</v>
      </c>
      <c r="G25" s="13">
        <v>5</v>
      </c>
      <c r="H25" s="13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9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F25" s="103"/>
    </row>
    <row r="26" spans="1:32" ht="48" x14ac:dyDescent="0.2">
      <c r="A26" s="32">
        <f>A25+1</f>
        <v>24</v>
      </c>
      <c r="B26" s="79">
        <v>2.7669999999999999</v>
      </c>
      <c r="C26" s="73">
        <f>C25+0.001</f>
        <v>2.738</v>
      </c>
      <c r="D26" s="63" t="s">
        <v>109</v>
      </c>
      <c r="E26" s="13" t="s">
        <v>107</v>
      </c>
      <c r="F26" s="13" t="s">
        <v>21</v>
      </c>
      <c r="G26" s="13">
        <v>10</v>
      </c>
      <c r="H26" s="14" t="s">
        <v>111</v>
      </c>
      <c r="I26" s="14">
        <v>60</v>
      </c>
      <c r="J26" s="13" t="s">
        <v>94</v>
      </c>
      <c r="K26" s="14">
        <v>1</v>
      </c>
      <c r="L26" s="14">
        <v>0.54</v>
      </c>
      <c r="M26" s="15">
        <v>3.3329999999999999E-2</v>
      </c>
      <c r="N26" s="15"/>
      <c r="O26" s="55"/>
      <c r="P26" s="14"/>
      <c r="Q26" s="15"/>
      <c r="R26" s="35">
        <f>Table2[[#This Row],[Design dose factor]]*Table2[[#This Row],[Loop factor]]*Table2[[#This Row],[Dot         pC]]*Table2[[#This Row],[Min Dot DF]]</f>
        <v>0</v>
      </c>
      <c r="S26" s="15"/>
      <c r="T26" s="35">
        <f>Table2[[#This Row],[Design dose factor]]*Table2[[#This Row],[Loop factor]]*Table2[[#This Row],[Dot         pC]]*Table2[[#This Row],[Max Dot DF]]</f>
        <v>0</v>
      </c>
      <c r="U26" s="15"/>
      <c r="V26" s="35">
        <f>Table2[[#This Row],[Design dose factor]]*Table2[[#This Row],[Loop factor]]*Table2[[#This Row],[Line μC/cm]]*Table2[[#This Row],[Area/Line step size (𝝁m)]]*Table2[[#This Row],[Min Line DF]]</f>
        <v>0</v>
      </c>
      <c r="W26" s="15"/>
      <c r="X26" s="35">
        <f>Table2[[#This Row],[Design dose factor]]*Table2[[#This Row],[Loop factor]]*Table2[[#This Row],[Line μC/cm]]*Table2[[#This Row],[Area/Line step size (𝝁m)]]*Table2[[#This Row],[Max Line DF]]</f>
        <v>0</v>
      </c>
      <c r="Y26" s="15"/>
      <c r="Z26" s="35">
        <f>Table2[[#This Row],[Design dose factor]]*Table2[[#This Row],[Loop factor]]*Table2[[#This Row],[Area μC/cm^2]]*Table2[[#This Row],[Area/Line step size (𝝁m)]]*Table2[[#This Row],[Min Area DF]]</f>
        <v>0</v>
      </c>
      <c r="AA26" s="15"/>
      <c r="AB26" s="35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s="100"/>
    </row>
    <row r="27" spans="1:32" ht="48" x14ac:dyDescent="0.2">
      <c r="A27" s="32">
        <v>24</v>
      </c>
      <c r="B27" s="79" t="s">
        <v>99</v>
      </c>
      <c r="C27" s="73">
        <v>2.7370000000000001</v>
      </c>
      <c r="D27" s="65" t="str">
        <f>D26</f>
        <v>11-juil</v>
      </c>
      <c r="E27" s="13" t="s">
        <v>20</v>
      </c>
      <c r="F27" s="13" t="s">
        <v>21</v>
      </c>
      <c r="G27" s="13">
        <v>5</v>
      </c>
      <c r="H27" s="13" t="s">
        <v>101</v>
      </c>
      <c r="I27" s="13">
        <v>1</v>
      </c>
      <c r="J27" s="13" t="s">
        <v>94</v>
      </c>
      <c r="K27" s="13">
        <v>200</v>
      </c>
      <c r="L27" s="13">
        <v>0.72</v>
      </c>
      <c r="M27" s="13">
        <v>0.01</v>
      </c>
      <c r="N27" s="13">
        <v>30000</v>
      </c>
      <c r="O27" s="39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/>
      <c r="T27" s="13">
        <f>Table2[[#This Row],[Design dose factor]]*Table2[[#This Row],[Loop factor]]*Table2[[#This Row],[Dot         pC]]*Table2[[#This Row],[Max Dot DF]]</f>
        <v>0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99" t="s">
        <v>105</v>
      </c>
    </row>
    <row r="28" spans="1:32" ht="48" x14ac:dyDescent="0.2">
      <c r="A28" s="32">
        <f>A27+1</f>
        <v>25</v>
      </c>
      <c r="B28" s="79">
        <v>2.7669999999999999</v>
      </c>
      <c r="C28" s="73">
        <f>C27+0.001</f>
        <v>2.738</v>
      </c>
      <c r="D28" s="63" t="s">
        <v>109</v>
      </c>
      <c r="E28" s="13" t="s">
        <v>107</v>
      </c>
      <c r="F28" s="13" t="s">
        <v>21</v>
      </c>
      <c r="G28" s="13">
        <v>10</v>
      </c>
      <c r="H28" s="14" t="s">
        <v>111</v>
      </c>
      <c r="I28" s="14">
        <v>30</v>
      </c>
      <c r="J28" s="13" t="s">
        <v>94</v>
      </c>
      <c r="K28" s="14">
        <v>2</v>
      </c>
      <c r="L28" s="14">
        <v>0.52</v>
      </c>
      <c r="M28" s="15">
        <v>3.3329999999999999E-2</v>
      </c>
      <c r="N28" s="15"/>
      <c r="O28" s="55"/>
      <c r="P28" s="14"/>
      <c r="Q28" s="15"/>
      <c r="R28" s="35">
        <f>Table2[[#This Row],[Design dose factor]]*Table2[[#This Row],[Loop factor]]*Table2[[#This Row],[Dot         pC]]*Table2[[#This Row],[Min Dot DF]]</f>
        <v>0</v>
      </c>
      <c r="S28" s="15"/>
      <c r="T28" s="35">
        <f>Table2[[#This Row],[Design dose factor]]*Table2[[#This Row],[Loop factor]]*Table2[[#This Row],[Dot         pC]]*Table2[[#This Row],[Max Dot DF]]</f>
        <v>0</v>
      </c>
      <c r="U28" s="15"/>
      <c r="V28" s="35">
        <f>Table2[[#This Row],[Design dose factor]]*Table2[[#This Row],[Loop factor]]*Table2[[#This Row],[Line μC/cm]]*Table2[[#This Row],[Area/Line step size (𝝁m)]]*Table2[[#This Row],[Min Line DF]]</f>
        <v>0</v>
      </c>
      <c r="W28" s="15"/>
      <c r="X28" s="35">
        <f>Table2[[#This Row],[Design dose factor]]*Table2[[#This Row],[Loop factor]]*Table2[[#This Row],[Line μC/cm]]*Table2[[#This Row],[Area/Line step size (𝝁m)]]*Table2[[#This Row],[Max Line DF]]</f>
        <v>0</v>
      </c>
      <c r="Y28" s="15"/>
      <c r="Z28" s="35">
        <f>Table2[[#This Row],[Design dose factor]]*Table2[[#This Row],[Loop factor]]*Table2[[#This Row],[Area μC/cm^2]]*Table2[[#This Row],[Area/Line step size (𝝁m)]]*Table2[[#This Row],[Min Area DF]]</f>
        <v>0</v>
      </c>
      <c r="AA28" s="15"/>
      <c r="AB28" s="35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s="100"/>
    </row>
    <row r="29" spans="1:32" ht="32" x14ac:dyDescent="0.2">
      <c r="A29" s="32">
        <v>25</v>
      </c>
      <c r="B29" s="79" t="s">
        <v>99</v>
      </c>
      <c r="C29" s="73">
        <f>C28-0.001</f>
        <v>2.7370000000000001</v>
      </c>
      <c r="D29" s="65" t="str">
        <f>D28</f>
        <v>11-juil</v>
      </c>
      <c r="E29" s="13" t="s">
        <v>20</v>
      </c>
      <c r="F29" s="13" t="s">
        <v>21</v>
      </c>
      <c r="G29" s="13">
        <v>5</v>
      </c>
      <c r="H29" s="13" t="s">
        <v>102</v>
      </c>
      <c r="I29" s="13">
        <v>1</v>
      </c>
      <c r="J29" s="13" t="s">
        <v>94</v>
      </c>
      <c r="K29" s="13">
        <v>200</v>
      </c>
      <c r="L29" s="13">
        <v>0.70299999999999996</v>
      </c>
      <c r="M29" s="13">
        <v>0.01</v>
      </c>
      <c r="N29" s="13">
        <v>30000</v>
      </c>
      <c r="O29" s="39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>
        <v>3</v>
      </c>
      <c r="T29" s="13">
        <f>Table2[[#This Row],[Design dose factor]]*Table2[[#This Row],[Loop factor]]*Table2[[#This Row],[Dot         pC]]*Table2[[#This Row],[Max Dot DF]]</f>
        <v>6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</row>
    <row r="30" spans="1:32" ht="48" x14ac:dyDescent="0.2">
      <c r="A30" s="33">
        <f>A29+1</f>
        <v>26</v>
      </c>
      <c r="B30" s="79">
        <v>2.7669999999999999</v>
      </c>
      <c r="C30" s="73">
        <f>C29+0.001</f>
        <v>2.738</v>
      </c>
      <c r="D30" s="63" t="s">
        <v>109</v>
      </c>
      <c r="E30" s="13" t="s">
        <v>107</v>
      </c>
      <c r="F30" s="13" t="s">
        <v>21</v>
      </c>
      <c r="G30" s="13">
        <v>10</v>
      </c>
      <c r="H30" s="14" t="s">
        <v>111</v>
      </c>
      <c r="I30" s="14">
        <v>20</v>
      </c>
      <c r="J30" s="13" t="s">
        <v>94</v>
      </c>
      <c r="K30" s="14">
        <v>3</v>
      </c>
      <c r="L30" s="14">
        <v>0.44400000000000001</v>
      </c>
      <c r="M30" s="15">
        <v>3.3329999999999999E-2</v>
      </c>
      <c r="N30" s="15"/>
      <c r="O30" s="55"/>
      <c r="P30" s="14"/>
      <c r="Q30" s="15"/>
      <c r="R30" s="35">
        <f>Table2[[#This Row],[Design dose factor]]*Table2[[#This Row],[Loop factor]]*Table2[[#This Row],[Dot         pC]]*Table2[[#This Row],[Min Dot DF]]</f>
        <v>0</v>
      </c>
      <c r="S30" s="15"/>
      <c r="T30" s="35">
        <f>Table2[[#This Row],[Design dose factor]]*Table2[[#This Row],[Loop factor]]*Table2[[#This Row],[Dot         pC]]*Table2[[#This Row],[Max Dot DF]]</f>
        <v>0</v>
      </c>
      <c r="U30" s="15"/>
      <c r="V30" s="35">
        <f>Table2[[#This Row],[Design dose factor]]*Table2[[#This Row],[Loop factor]]*Table2[[#This Row],[Line μC/cm]]*Table2[[#This Row],[Area/Line step size (𝝁m)]]*Table2[[#This Row],[Min Line DF]]</f>
        <v>0</v>
      </c>
      <c r="W30" s="15"/>
      <c r="X30" s="35">
        <f>Table2[[#This Row],[Design dose factor]]*Table2[[#This Row],[Loop factor]]*Table2[[#This Row],[Line μC/cm]]*Table2[[#This Row],[Area/Line step size (𝝁m)]]*Table2[[#This Row],[Max Line DF]]</f>
        <v>0</v>
      </c>
      <c r="Y30" s="15"/>
      <c r="Z30" s="35">
        <f>Table2[[#This Row],[Design dose factor]]*Table2[[#This Row],[Loop factor]]*Table2[[#This Row],[Area μC/cm^2]]*Table2[[#This Row],[Area/Line step size (𝝁m)]]*Table2[[#This Row],[Min Area DF]]</f>
        <v>0</v>
      </c>
      <c r="AA30" s="15"/>
      <c r="AB30" s="35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</row>
    <row r="31" spans="1:32" s="51" customFormat="1" ht="32" x14ac:dyDescent="0.2">
      <c r="A31" s="33">
        <v>26</v>
      </c>
      <c r="B31" s="79" t="s">
        <v>99</v>
      </c>
      <c r="C31" s="73">
        <f>C30-0.001</f>
        <v>2.7370000000000001</v>
      </c>
      <c r="D31" s="65" t="str">
        <f>D30</f>
        <v>11-juil</v>
      </c>
      <c r="E31" s="13" t="s">
        <v>20</v>
      </c>
      <c r="F31" s="13" t="s">
        <v>21</v>
      </c>
      <c r="G31" s="13">
        <v>5</v>
      </c>
      <c r="H31" s="13" t="s">
        <v>102</v>
      </c>
      <c r="I31" s="13">
        <v>1</v>
      </c>
      <c r="J31" s="13" t="s">
        <v>94</v>
      </c>
      <c r="K31" s="13">
        <v>200</v>
      </c>
      <c r="L31" s="43">
        <v>0.7</v>
      </c>
      <c r="M31" s="13">
        <v>5.0000000000000001E-3</v>
      </c>
      <c r="N31" s="13">
        <v>30000</v>
      </c>
      <c r="O31" s="39">
        <v>2000</v>
      </c>
      <c r="P31" s="13">
        <v>3.2000000000000002E-3</v>
      </c>
      <c r="Q31" s="43"/>
      <c r="R31" s="43">
        <f>Table2[[#This Row],[Design dose factor]]*Table2[[#This Row],[Loop factor]]*Table2[[#This Row],[Dot         pC]]*Table2[[#This Row],[Min Dot DF]]</f>
        <v>0</v>
      </c>
      <c r="S31" s="43"/>
      <c r="T31" s="43">
        <f>Table2[[#This Row],[Design dose factor]]*Table2[[#This Row],[Loop factor]]*Table2[[#This Row],[Dot         pC]]*Table2[[#This Row],[Max Dot DF]]</f>
        <v>0</v>
      </c>
      <c r="U31" s="43"/>
      <c r="V31" s="43">
        <f>Table2[[#This Row],[Design dose factor]]*Table2[[#This Row],[Loop factor]]*Table2[[#This Row],[Line μC/cm]]*Table2[[#This Row],[Area/Line step size (𝝁m)]]*Table2[[#This Row],[Min Line DF]]</f>
        <v>0</v>
      </c>
      <c r="W31" s="43"/>
      <c r="X31" s="43">
        <f>Table2[[#This Row],[Design dose factor]]*Table2[[#This Row],[Loop factor]]*Table2[[#This Row],[Line μC/cm]]*Table2[[#This Row],[Area/Line step size (𝝁m)]]*Table2[[#This Row],[Max Line DF]]</f>
        <v>0</v>
      </c>
      <c r="Y31" s="43"/>
      <c r="Z31" s="43">
        <f>Table2[[#This Row],[Design dose factor]]*Table2[[#This Row],[Loop factor]]*Table2[[#This Row],[Area μC/cm^2]]*Table2[[#This Row],[Area/Line step size (𝝁m)]]*Table2[[#This Row],[Min Area DF]]</f>
        <v>0</v>
      </c>
      <c r="AA31" s="43"/>
      <c r="AB31" s="43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110" t="s">
        <v>104</v>
      </c>
    </row>
    <row r="32" spans="1:32" ht="48" x14ac:dyDescent="0.2">
      <c r="A32" s="33">
        <f>A31+1</f>
        <v>27</v>
      </c>
      <c r="B32" s="79">
        <v>2.7669999999999999</v>
      </c>
      <c r="C32" s="73">
        <f>C31+0.001</f>
        <v>2.738</v>
      </c>
      <c r="D32" s="63" t="s">
        <v>109</v>
      </c>
      <c r="E32" s="13" t="s">
        <v>107</v>
      </c>
      <c r="F32" s="13" t="s">
        <v>21</v>
      </c>
      <c r="G32" s="13">
        <v>10</v>
      </c>
      <c r="H32" s="14" t="s">
        <v>111</v>
      </c>
      <c r="I32" s="14">
        <v>15</v>
      </c>
      <c r="J32" s="13" t="s">
        <v>94</v>
      </c>
      <c r="K32" s="14">
        <v>4</v>
      </c>
      <c r="L32" s="97">
        <v>0.57899999999999996</v>
      </c>
      <c r="M32" s="15">
        <v>3.3329999999999999E-2</v>
      </c>
      <c r="N32" s="15"/>
      <c r="O32" s="55"/>
      <c r="P32" s="14"/>
      <c r="Q32" s="28"/>
      <c r="R32" s="98">
        <f>Table2[[#This Row],[Design dose factor]]*Table2[[#This Row],[Loop factor]]*Table2[[#This Row],[Dot         pC]]*Table2[[#This Row],[Min Dot DF]]</f>
        <v>0</v>
      </c>
      <c r="S32" s="28"/>
      <c r="T32" s="98">
        <f>Table2[[#This Row],[Design dose factor]]*Table2[[#This Row],[Loop factor]]*Table2[[#This Row],[Dot         pC]]*Table2[[#This Row],[Max Dot DF]]</f>
        <v>0</v>
      </c>
      <c r="U32" s="28"/>
      <c r="V32" s="98">
        <f>Table2[[#This Row],[Design dose factor]]*Table2[[#This Row],[Loop factor]]*Table2[[#This Row],[Line μC/cm]]*Table2[[#This Row],[Area/Line step size (𝝁m)]]*Table2[[#This Row],[Min Line DF]]</f>
        <v>0</v>
      </c>
      <c r="W32" s="28"/>
      <c r="X32" s="98">
        <f>Table2[[#This Row],[Design dose factor]]*Table2[[#This Row],[Loop factor]]*Table2[[#This Row],[Line μC/cm]]*Table2[[#This Row],[Area/Line step size (𝝁m)]]*Table2[[#This Row],[Max Line DF]]</f>
        <v>0</v>
      </c>
      <c r="Y32" s="28"/>
      <c r="Z32" s="98">
        <f>Table2[[#This Row],[Design dose factor]]*Table2[[#This Row],[Loop factor]]*Table2[[#This Row],[Area μC/cm^2]]*Table2[[#This Row],[Area/Line step size (𝝁m)]]*Table2[[#This Row],[Min Area DF]]</f>
        <v>0</v>
      </c>
      <c r="AA32" s="28"/>
      <c r="AB32" s="98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F32" s="100"/>
    </row>
    <row r="33" spans="1:32" ht="48" x14ac:dyDescent="0.2">
      <c r="A33" s="33">
        <f>A32+1</f>
        <v>28</v>
      </c>
      <c r="B33" s="79">
        <v>2.7669999999999999</v>
      </c>
      <c r="C33" s="73">
        <v>2.274</v>
      </c>
      <c r="D33" s="63" t="s">
        <v>109</v>
      </c>
      <c r="E33" s="13" t="s">
        <v>107</v>
      </c>
      <c r="F33" s="13" t="s">
        <v>21</v>
      </c>
      <c r="G33" s="13">
        <v>10</v>
      </c>
      <c r="H33" s="79" t="s">
        <v>110</v>
      </c>
      <c r="I33" s="97">
        <v>1</v>
      </c>
      <c r="J33" s="13" t="s">
        <v>94</v>
      </c>
      <c r="K33" s="97">
        <v>10</v>
      </c>
      <c r="L33" s="97">
        <v>0.59</v>
      </c>
      <c r="M33" s="15">
        <v>0.2</v>
      </c>
      <c r="N33" s="15"/>
      <c r="O33" s="55"/>
      <c r="P33" s="14"/>
      <c r="Q33" s="28"/>
      <c r="R33" s="98">
        <f>Table2[[#This Row],[Design dose factor]]*Table2[[#This Row],[Loop factor]]*Table2[[#This Row],[Dot         pC]]*Table2[[#This Row],[Min Dot DF]]</f>
        <v>0</v>
      </c>
      <c r="S33" s="28"/>
      <c r="T33" s="98">
        <f>Table2[[#This Row],[Design dose factor]]*Table2[[#This Row],[Loop factor]]*Table2[[#This Row],[Dot         pC]]*Table2[[#This Row],[Max Dot DF]]</f>
        <v>0</v>
      </c>
      <c r="U33" s="28"/>
      <c r="V33" s="98">
        <f>Table2[[#This Row],[Design dose factor]]*Table2[[#This Row],[Loop factor]]*Table2[[#This Row],[Line μC/cm]]*Table2[[#This Row],[Area/Line step size (𝝁m)]]*Table2[[#This Row],[Min Line DF]]</f>
        <v>0</v>
      </c>
      <c r="W33" s="28"/>
      <c r="X33" s="98">
        <f>Table2[[#This Row],[Design dose factor]]*Table2[[#This Row],[Loop factor]]*Table2[[#This Row],[Line μC/cm]]*Table2[[#This Row],[Area/Line step size (𝝁m)]]*Table2[[#This Row],[Max Line DF]]</f>
        <v>0</v>
      </c>
      <c r="Y33" s="28"/>
      <c r="Z33" s="98">
        <f>Table2[[#This Row],[Design dose factor]]*Table2[[#This Row],[Loop factor]]*Table2[[#This Row],[Area μC/cm^2]]*Table2[[#This Row],[Area/Line step size (𝝁m)]]*Table2[[#This Row],[Min Area DF]]</f>
        <v>0</v>
      </c>
      <c r="AA33" s="28"/>
      <c r="AB33" s="98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</row>
    <row r="34" spans="1:32" ht="32" x14ac:dyDescent="0.2">
      <c r="A34" s="33">
        <v>27</v>
      </c>
      <c r="B34" s="79" t="s">
        <v>99</v>
      </c>
      <c r="C34" s="73">
        <f>C33-0.001</f>
        <v>2.2730000000000001</v>
      </c>
      <c r="D34" s="65" t="str">
        <f>D33</f>
        <v>11-juil</v>
      </c>
      <c r="E34" s="13" t="s">
        <v>20</v>
      </c>
      <c r="F34" s="13" t="s">
        <v>21</v>
      </c>
      <c r="G34" s="13">
        <v>5</v>
      </c>
      <c r="H34" s="13" t="s">
        <v>103</v>
      </c>
      <c r="I34" s="43">
        <v>1</v>
      </c>
      <c r="J34" s="13" t="s">
        <v>94</v>
      </c>
      <c r="K34" s="43">
        <v>200</v>
      </c>
      <c r="L34" s="43">
        <v>0.68</v>
      </c>
      <c r="M34" s="13">
        <v>0.01</v>
      </c>
      <c r="N34" s="13">
        <v>30000</v>
      </c>
      <c r="O34" s="39">
        <v>2000</v>
      </c>
      <c r="P34" s="13">
        <v>3.2000000000000002E-3</v>
      </c>
      <c r="Q34" s="43"/>
      <c r="R34" s="43">
        <f>Table2[[#This Row],[Design dose factor]]*Table2[[#This Row],[Loop factor]]*Table2[[#This Row],[Dot         pC]]*Table2[[#This Row],[Min Dot DF]]</f>
        <v>0</v>
      </c>
      <c r="S34" s="43"/>
      <c r="T34" s="43">
        <f>Table2[[#This Row],[Design dose factor]]*Table2[[#This Row],[Loop factor]]*Table2[[#This Row],[Dot         pC]]*Table2[[#This Row],[Max Dot DF]]</f>
        <v>0</v>
      </c>
      <c r="U34" s="43"/>
      <c r="V34" s="43">
        <f>Table2[[#This Row],[Design dose factor]]*Table2[[#This Row],[Loop factor]]*Table2[[#This Row],[Line μC/cm]]*Table2[[#This Row],[Area/Line step size (𝝁m)]]*Table2[[#This Row],[Min Line DF]]</f>
        <v>0</v>
      </c>
      <c r="W34" s="43"/>
      <c r="X34" s="43">
        <f>Table2[[#This Row],[Design dose factor]]*Table2[[#This Row],[Loop factor]]*Table2[[#This Row],[Line μC/cm]]*Table2[[#This Row],[Area/Line step size (𝝁m)]]*Table2[[#This Row],[Max Line DF]]</f>
        <v>0</v>
      </c>
      <c r="Y34" s="43"/>
      <c r="Z34" s="43">
        <f>Table2[[#This Row],[Design dose factor]]*Table2[[#This Row],[Loop factor]]*Table2[[#This Row],[Area μC/cm^2]]*Table2[[#This Row],[Area/Line step size (𝝁m)]]*Table2[[#This Row],[Min Area DF]]</f>
        <v>0</v>
      </c>
      <c r="AA34" s="43"/>
      <c r="AB34" s="43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</row>
    <row r="35" spans="1:32" ht="48" x14ac:dyDescent="0.2">
      <c r="A35" s="33">
        <f>A34+1</f>
        <v>28</v>
      </c>
      <c r="B35" s="79">
        <v>2.7669999999999999</v>
      </c>
      <c r="C35" s="73">
        <f>C34+0.001</f>
        <v>2.274</v>
      </c>
      <c r="D35" s="63" t="s">
        <v>109</v>
      </c>
      <c r="E35" s="13" t="s">
        <v>107</v>
      </c>
      <c r="F35" s="13" t="s">
        <v>21</v>
      </c>
      <c r="G35" s="13">
        <v>10</v>
      </c>
      <c r="H35" s="14" t="s">
        <v>111</v>
      </c>
      <c r="I35" s="97">
        <v>12</v>
      </c>
      <c r="J35" s="13" t="s">
        <v>94</v>
      </c>
      <c r="K35" s="97">
        <v>5</v>
      </c>
      <c r="L35" s="97">
        <v>0.47599999999999998</v>
      </c>
      <c r="M35" s="15">
        <v>3.3329999999999999E-2</v>
      </c>
      <c r="N35" s="15"/>
      <c r="O35" s="55"/>
      <c r="P35" s="14"/>
      <c r="Q35" s="28"/>
      <c r="R35" s="98">
        <f>Table2[[#This Row],[Design dose factor]]*Table2[[#This Row],[Loop factor]]*Table2[[#This Row],[Dot         pC]]*Table2[[#This Row],[Min Dot DF]]</f>
        <v>0</v>
      </c>
      <c r="S35" s="28"/>
      <c r="T35" s="98">
        <f>Table2[[#This Row],[Design dose factor]]*Table2[[#This Row],[Loop factor]]*Table2[[#This Row],[Dot         pC]]*Table2[[#This Row],[Max Dot DF]]</f>
        <v>0</v>
      </c>
      <c r="U35" s="28"/>
      <c r="V35" s="98">
        <f>Table2[[#This Row],[Design dose factor]]*Table2[[#This Row],[Loop factor]]*Table2[[#This Row],[Line μC/cm]]*Table2[[#This Row],[Area/Line step size (𝝁m)]]*Table2[[#This Row],[Min Line DF]]</f>
        <v>0</v>
      </c>
      <c r="W35" s="28"/>
      <c r="X35" s="98">
        <f>Table2[[#This Row],[Design dose factor]]*Table2[[#This Row],[Loop factor]]*Table2[[#This Row],[Line μC/cm]]*Table2[[#This Row],[Area/Line step size (𝝁m)]]*Table2[[#This Row],[Max Line DF]]</f>
        <v>0</v>
      </c>
      <c r="Y35" s="28"/>
      <c r="Z35" s="98">
        <f>Table2[[#This Row],[Design dose factor]]*Table2[[#This Row],[Loop factor]]*Table2[[#This Row],[Area μC/cm^2]]*Table2[[#This Row],[Area/Line step size (𝝁m)]]*Table2[[#This Row],[Min Area DF]]</f>
        <v>0</v>
      </c>
      <c r="AA35" s="28"/>
      <c r="AB35" s="98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</row>
    <row r="36" spans="1:32" ht="48" x14ac:dyDescent="0.2">
      <c r="A36" s="91">
        <f>A35+1</f>
        <v>29</v>
      </c>
      <c r="B36" s="104"/>
      <c r="C36" s="105"/>
      <c r="D36" s="84" t="s">
        <v>109</v>
      </c>
      <c r="E36" s="85" t="s">
        <v>107</v>
      </c>
      <c r="F36" s="85" t="s">
        <v>21</v>
      </c>
      <c r="G36" s="85">
        <v>10</v>
      </c>
      <c r="H36" s="87"/>
      <c r="I36" s="107"/>
      <c r="J36" s="85" t="s">
        <v>94</v>
      </c>
      <c r="K36" s="107"/>
      <c r="L36" s="107"/>
      <c r="M36" s="87"/>
      <c r="N36" s="87"/>
      <c r="O36" s="92"/>
      <c r="P36" s="87"/>
      <c r="Q36" s="107"/>
      <c r="R36" s="109">
        <f>Table2[[#This Row],[Design dose factor]]*Table2[[#This Row],[Loop factor]]*Table2[[#This Row],[Dot         pC]]*Table2[[#This Row],[Min Dot DF]]</f>
        <v>0</v>
      </c>
      <c r="S36" s="107"/>
      <c r="T36" s="109">
        <f>Table2[[#This Row],[Design dose factor]]*Table2[[#This Row],[Loop factor]]*Table2[[#This Row],[Dot         pC]]*Table2[[#This Row],[Max Dot DF]]</f>
        <v>0</v>
      </c>
      <c r="U36" s="107"/>
      <c r="V36" s="109">
        <f>Table2[[#This Row],[Design dose factor]]*Table2[[#This Row],[Loop factor]]*Table2[[#This Row],[Line μC/cm]]*Table2[[#This Row],[Area/Line step size (𝝁m)]]*Table2[[#This Row],[Min Line DF]]</f>
        <v>0</v>
      </c>
      <c r="W36" s="107"/>
      <c r="X36" s="109">
        <f>Table2[[#This Row],[Design dose factor]]*Table2[[#This Row],[Loop factor]]*Table2[[#This Row],[Line μC/cm]]*Table2[[#This Row],[Area/Line step size (𝝁m)]]*Table2[[#This Row],[Max Line DF]]</f>
        <v>0</v>
      </c>
      <c r="Y36" s="107"/>
      <c r="Z36" s="109">
        <f>Table2[[#This Row],[Design dose factor]]*Table2[[#This Row],[Loop factor]]*Table2[[#This Row],[Area μC/cm^2]]*Table2[[#This Row],[Area/Line step size (𝝁m)]]*Table2[[#This Row],[Min Area DF]]</f>
        <v>0</v>
      </c>
      <c r="AA36" s="107"/>
      <c r="AB36" s="109">
        <f>Table2[[#This Row],[Design dose factor]]*Table2[[#This Row],[Loop factor]]*Table2[[#This Row],[Area μC/cm^2]]*Table2[[#This Row],[Area/Line step size (𝝁m)]]*Table2[[#This Row],[Max Area DF]]</f>
        <v>0</v>
      </c>
      <c r="AC36" s="107"/>
      <c r="AD36" s="107"/>
      <c r="AE36" s="107"/>
      <c r="AF36" s="107" t="s">
        <v>112</v>
      </c>
    </row>
    <row r="37" spans="1:32" ht="32" x14ac:dyDescent="0.2">
      <c r="A37" s="33">
        <v>28</v>
      </c>
      <c r="B37" s="80" t="s">
        <v>99</v>
      </c>
      <c r="C37" s="74">
        <f>C36-0.001</f>
        <v>-1E-3</v>
      </c>
      <c r="D37" s="65" t="str">
        <f>D36</f>
        <v>11-juil</v>
      </c>
      <c r="E37" s="13" t="s">
        <v>20</v>
      </c>
      <c r="F37" s="13" t="s">
        <v>21</v>
      </c>
      <c r="G37" s="13">
        <v>5</v>
      </c>
      <c r="H37" s="43" t="s">
        <v>103</v>
      </c>
      <c r="I37" s="43">
        <v>20</v>
      </c>
      <c r="J37" s="13" t="s">
        <v>94</v>
      </c>
      <c r="K37" s="43">
        <v>20</v>
      </c>
      <c r="L37" s="43">
        <v>0.64</v>
      </c>
      <c r="M37" s="13">
        <v>0.01</v>
      </c>
      <c r="N37" s="43">
        <v>30000</v>
      </c>
      <c r="O37" s="45">
        <v>2000</v>
      </c>
      <c r="P37" s="13">
        <v>3.2000000000000002E-3</v>
      </c>
      <c r="Q37" s="43"/>
      <c r="R37" s="43">
        <f>Table2[[#This Row],[Design dose factor]]*Table2[[#This Row],[Loop factor]]*Table2[[#This Row],[Dot         pC]]*Table2[[#This Row],[Min Dot DF]]</f>
        <v>0</v>
      </c>
      <c r="S37" s="43"/>
      <c r="T37" s="43">
        <f>Table2[[#This Row],[Design dose factor]]*Table2[[#This Row],[Loop factor]]*Table2[[#This Row],[Dot         pC]]*Table2[[#This Row],[Max Dot DF]]</f>
        <v>0</v>
      </c>
      <c r="U37" s="43"/>
      <c r="V37" s="43">
        <f>Table2[[#This Row],[Design dose factor]]*Table2[[#This Row],[Loop factor]]*Table2[[#This Row],[Line μC/cm]]*Table2[[#This Row],[Area/Line step size (𝝁m)]]*Table2[[#This Row],[Min Line DF]]</f>
        <v>0</v>
      </c>
      <c r="W37" s="43"/>
      <c r="X37" s="43">
        <f>Table2[[#This Row],[Design dose factor]]*Table2[[#This Row],[Loop factor]]*Table2[[#This Row],[Line μC/cm]]*Table2[[#This Row],[Area/Line step size (𝝁m)]]*Table2[[#This Row],[Max Line DF]]</f>
        <v>0</v>
      </c>
      <c r="Y37" s="43"/>
      <c r="Z37" s="43">
        <f>Table2[[#This Row],[Design dose factor]]*Table2[[#This Row],[Loop factor]]*Table2[[#This Row],[Area μC/cm^2]]*Table2[[#This Row],[Area/Line step size (𝝁m)]]*Table2[[#This Row],[Min Area DF]]</f>
        <v>0</v>
      </c>
      <c r="AA37" s="43"/>
      <c r="AB37" s="43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</row>
    <row r="38" spans="1:32" ht="48" x14ac:dyDescent="0.2">
      <c r="A38" s="33">
        <f>A37+1</f>
        <v>29</v>
      </c>
      <c r="B38" s="80">
        <v>2.7669999999999999</v>
      </c>
      <c r="C38" s="74">
        <f>C37+0.001</f>
        <v>0</v>
      </c>
      <c r="D38" s="96" t="s">
        <v>109</v>
      </c>
      <c r="E38" s="13" t="s">
        <v>107</v>
      </c>
      <c r="F38" s="13" t="s">
        <v>21</v>
      </c>
      <c r="G38" s="43">
        <v>10</v>
      </c>
      <c r="H38" s="97" t="s">
        <v>111</v>
      </c>
      <c r="I38" s="97">
        <v>6</v>
      </c>
      <c r="J38" s="13" t="s">
        <v>94</v>
      </c>
      <c r="K38" s="97">
        <v>10</v>
      </c>
      <c r="L38" s="97">
        <v>0.50800000000000001</v>
      </c>
      <c r="M38" s="28">
        <v>3.3329999999999999E-2</v>
      </c>
      <c r="N38" s="28"/>
      <c r="O38" s="102"/>
      <c r="P38" s="14"/>
      <c r="Q38" s="28"/>
      <c r="R38" s="98">
        <f>Table2[[#This Row],[Design dose factor]]*Table2[[#This Row],[Loop factor]]*Table2[[#This Row],[Dot         pC]]*Table2[[#This Row],[Min Dot DF]]</f>
        <v>0</v>
      </c>
      <c r="S38" s="28"/>
      <c r="T38" s="98">
        <f>Table2[[#This Row],[Design dose factor]]*Table2[[#This Row],[Loop factor]]*Table2[[#This Row],[Dot         pC]]*Table2[[#This Row],[Max Dot DF]]</f>
        <v>0</v>
      </c>
      <c r="U38" s="28"/>
      <c r="V38" s="98">
        <f>Table2[[#This Row],[Design dose factor]]*Table2[[#This Row],[Loop factor]]*Table2[[#This Row],[Line μC/cm]]*Table2[[#This Row],[Area/Line step size (𝝁m)]]*Table2[[#This Row],[Min Line DF]]</f>
        <v>0</v>
      </c>
      <c r="W38" s="28"/>
      <c r="X38" s="98">
        <f>Table2[[#This Row],[Design dose factor]]*Table2[[#This Row],[Loop factor]]*Table2[[#This Row],[Line μC/cm]]*Table2[[#This Row],[Area/Line step size (𝝁m)]]*Table2[[#This Row],[Max Line DF]]</f>
        <v>0</v>
      </c>
      <c r="Y38" s="28"/>
      <c r="Z38" s="98">
        <f>Table2[[#This Row],[Design dose factor]]*Table2[[#This Row],[Loop factor]]*Table2[[#This Row],[Area μC/cm^2]]*Table2[[#This Row],[Area/Line step size (𝝁m)]]*Table2[[#This Row],[Min Area DF]]</f>
        <v>0</v>
      </c>
      <c r="AA38" s="28"/>
      <c r="AB38" s="98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</row>
    <row r="39" spans="1:32" ht="48" x14ac:dyDescent="0.2">
      <c r="A39" s="91">
        <f>A38+1</f>
        <v>30</v>
      </c>
      <c r="B39" s="82"/>
      <c r="C39" s="83"/>
      <c r="D39" s="101" t="s">
        <v>109</v>
      </c>
      <c r="E39" s="85" t="s">
        <v>107</v>
      </c>
      <c r="F39" s="85" t="s">
        <v>21</v>
      </c>
      <c r="G39" s="86">
        <v>10</v>
      </c>
      <c r="H39" s="107"/>
      <c r="I39" s="107"/>
      <c r="J39" s="85" t="s">
        <v>94</v>
      </c>
      <c r="K39" s="107"/>
      <c r="L39" s="107"/>
      <c r="M39" s="107"/>
      <c r="N39" s="107"/>
      <c r="O39" s="108"/>
      <c r="P39" s="87"/>
      <c r="Q39" s="107"/>
      <c r="R39" s="109">
        <f>Table2[[#This Row],[Design dose factor]]*Table2[[#This Row],[Loop factor]]*Table2[[#This Row],[Dot         pC]]*Table2[[#This Row],[Min Dot DF]]</f>
        <v>0</v>
      </c>
      <c r="S39" s="107"/>
      <c r="T39" s="109">
        <f>Table2[[#This Row],[Design dose factor]]*Table2[[#This Row],[Loop factor]]*Table2[[#This Row],[Dot         pC]]*Table2[[#This Row],[Max Dot DF]]</f>
        <v>0</v>
      </c>
      <c r="U39" s="107"/>
      <c r="V39" s="109">
        <f>Table2[[#This Row],[Design dose factor]]*Table2[[#This Row],[Loop factor]]*Table2[[#This Row],[Line μC/cm]]*Table2[[#This Row],[Area/Line step size (𝝁m)]]*Table2[[#This Row],[Min Line DF]]</f>
        <v>0</v>
      </c>
      <c r="W39" s="107"/>
      <c r="X39" s="109">
        <f>Table2[[#This Row],[Design dose factor]]*Table2[[#This Row],[Loop factor]]*Table2[[#This Row],[Line μC/cm]]*Table2[[#This Row],[Area/Line step size (𝝁m)]]*Table2[[#This Row],[Max Line DF]]</f>
        <v>0</v>
      </c>
      <c r="Y39" s="107"/>
      <c r="Z39" s="109">
        <f>Table2[[#This Row],[Design dose factor]]*Table2[[#This Row],[Loop factor]]*Table2[[#This Row],[Area μC/cm^2]]*Table2[[#This Row],[Area/Line step size (𝝁m)]]*Table2[[#This Row],[Min Area DF]]</f>
        <v>0</v>
      </c>
      <c r="AA39" s="107"/>
      <c r="AB39" s="109">
        <f>Table2[[#This Row],[Design dose factor]]*Table2[[#This Row],[Loop factor]]*Table2[[#This Row],[Area μC/cm^2]]*Table2[[#This Row],[Area/Line step size (𝝁m)]]*Table2[[#This Row],[Max Area DF]]</f>
        <v>0</v>
      </c>
      <c r="AC39" s="107"/>
      <c r="AD39" s="107"/>
      <c r="AE39" s="107"/>
      <c r="AF39" s="107" t="s">
        <v>112</v>
      </c>
    </row>
    <row r="40" spans="1:32" ht="32" x14ac:dyDescent="0.2">
      <c r="A40" s="33">
        <v>29</v>
      </c>
      <c r="B40" s="80" t="s">
        <v>99</v>
      </c>
      <c r="C40" s="74">
        <f>C39-0.001</f>
        <v>-1E-3</v>
      </c>
      <c r="D40" s="68" t="str">
        <f>D39</f>
        <v>11-juil</v>
      </c>
      <c r="E40" s="13" t="s">
        <v>20</v>
      </c>
      <c r="F40" s="13" t="s">
        <v>21</v>
      </c>
      <c r="G40" s="43">
        <v>5</v>
      </c>
      <c r="H40" s="43" t="s">
        <v>103</v>
      </c>
      <c r="I40" s="13">
        <v>200</v>
      </c>
      <c r="J40" s="13" t="s">
        <v>94</v>
      </c>
      <c r="K40" s="13">
        <v>1</v>
      </c>
      <c r="L40" s="13">
        <v>0.64300000000000002</v>
      </c>
      <c r="M40" s="13">
        <v>0.01</v>
      </c>
      <c r="N40" s="13">
        <v>30000</v>
      </c>
      <c r="O40" s="39">
        <v>2000</v>
      </c>
      <c r="P40" s="13">
        <v>3.2000000000000002E-3</v>
      </c>
      <c r="Q40" s="13"/>
      <c r="R40" s="13">
        <f>Table2[[#This Row],[Design dose factor]]*Table2[[#This Row],[Loop factor]]*Table2[[#This Row],[Dot         pC]]*Table2[[#This Row],[Min Dot DF]]</f>
        <v>0</v>
      </c>
      <c r="S40" s="13"/>
      <c r="T40" s="13">
        <f>Table2[[#This Row],[Design dose factor]]*Table2[[#This Row],[Loop factor]]*Table2[[#This Row],[Dot         pC]]*Table2[[#This Row],[Max Dot DF]]</f>
        <v>0</v>
      </c>
      <c r="U40" s="13"/>
      <c r="V40" s="13">
        <f>Table2[[#This Row],[Design dose factor]]*Table2[[#This Row],[Loop factor]]*Table2[[#This Row],[Line μC/cm]]*Table2[[#This Row],[Area/Line step size (𝝁m)]]*Table2[[#This Row],[Min Line DF]]</f>
        <v>0</v>
      </c>
      <c r="W40" s="13"/>
      <c r="X40" s="13">
        <f>Table2[[#This Row],[Design dose factor]]*Table2[[#This Row],[Loop factor]]*Table2[[#This Row],[Line μC/cm]]*Table2[[#This Row],[Area/Line step size (𝝁m)]]*Table2[[#This Row],[Max Line DF]]</f>
        <v>0</v>
      </c>
      <c r="Y40" s="13"/>
      <c r="Z40" s="13">
        <f>Table2[[#This Row],[Design dose factor]]*Table2[[#This Row],[Loop factor]]*Table2[[#This Row],[Area μC/cm^2]]*Table2[[#This Row],[Area/Line step size (𝝁m)]]*Table2[[#This Row],[Min Area DF]]</f>
        <v>0</v>
      </c>
      <c r="AA40" s="13"/>
      <c r="AB40" s="13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5"/>
    </row>
    <row r="41" spans="1:32" ht="48" x14ac:dyDescent="0.2">
      <c r="A41" s="33">
        <f>A40+1</f>
        <v>30</v>
      </c>
      <c r="B41" s="80">
        <v>2.7669999999999999</v>
      </c>
      <c r="C41" s="74">
        <f>C40+0.001</f>
        <v>0</v>
      </c>
      <c r="D41" s="96" t="s">
        <v>109</v>
      </c>
      <c r="E41" s="13" t="s">
        <v>107</v>
      </c>
      <c r="F41" s="13" t="s">
        <v>21</v>
      </c>
      <c r="G41" s="43">
        <v>10</v>
      </c>
      <c r="H41" s="14" t="s">
        <v>111</v>
      </c>
      <c r="I41" s="14">
        <v>5</v>
      </c>
      <c r="J41" s="13" t="s">
        <v>94</v>
      </c>
      <c r="K41" s="14">
        <v>12</v>
      </c>
      <c r="L41" s="14">
        <v>0.49</v>
      </c>
      <c r="M41" s="15">
        <v>3.3329999999999999E-2</v>
      </c>
      <c r="N41" s="15"/>
      <c r="O41" s="55"/>
      <c r="P41" s="14"/>
      <c r="Q41" s="15"/>
      <c r="R41" s="35">
        <f>Table2[[#This Row],[Design dose factor]]*Table2[[#This Row],[Loop factor]]*Table2[[#This Row],[Dot         pC]]*Table2[[#This Row],[Min Dot DF]]</f>
        <v>0</v>
      </c>
      <c r="S41" s="15"/>
      <c r="T41" s="35">
        <f>Table2[[#This Row],[Design dose factor]]*Table2[[#This Row],[Loop factor]]*Table2[[#This Row],[Dot         pC]]*Table2[[#This Row],[Max Dot DF]]</f>
        <v>0</v>
      </c>
      <c r="U41" s="15"/>
      <c r="V41" s="35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35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35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35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90"/>
      <c r="AE41" s="90"/>
      <c r="AF41" s="15"/>
    </row>
    <row r="42" spans="1:32" ht="48" x14ac:dyDescent="0.2">
      <c r="A42" s="91">
        <f>A41+1</f>
        <v>31</v>
      </c>
      <c r="B42" s="82"/>
      <c r="C42" s="83"/>
      <c r="D42" s="101" t="s">
        <v>109</v>
      </c>
      <c r="E42" s="85" t="s">
        <v>107</v>
      </c>
      <c r="F42" s="85" t="s">
        <v>21</v>
      </c>
      <c r="G42" s="86">
        <v>10</v>
      </c>
      <c r="H42" s="87"/>
      <c r="I42" s="87"/>
      <c r="J42" s="85" t="s">
        <v>94</v>
      </c>
      <c r="K42" s="87"/>
      <c r="L42" s="87"/>
      <c r="M42" s="87"/>
      <c r="N42" s="87"/>
      <c r="O42" s="92"/>
      <c r="P42" s="87"/>
      <c r="Q42" s="87"/>
      <c r="R42" s="93">
        <f>Table2[[#This Row],[Design dose factor]]*Table2[[#This Row],[Loop factor]]*Table2[[#This Row],[Dot         pC]]*Table2[[#This Row],[Min Dot DF]]</f>
        <v>0</v>
      </c>
      <c r="S42" s="87"/>
      <c r="T42" s="93">
        <f>Table2[[#This Row],[Design dose factor]]*Table2[[#This Row],[Loop factor]]*Table2[[#This Row],[Dot         pC]]*Table2[[#This Row],[Max Dot DF]]</f>
        <v>0</v>
      </c>
      <c r="U42" s="87"/>
      <c r="V42" s="93">
        <f>Table2[[#This Row],[Design dose factor]]*Table2[[#This Row],[Loop factor]]*Table2[[#This Row],[Line μC/cm]]*Table2[[#This Row],[Area/Line step size (𝝁m)]]*Table2[[#This Row],[Min Line DF]]</f>
        <v>0</v>
      </c>
      <c r="W42" s="87"/>
      <c r="X42" s="93">
        <f>Table2[[#This Row],[Design dose factor]]*Table2[[#This Row],[Loop factor]]*Table2[[#This Row],[Line μC/cm]]*Table2[[#This Row],[Area/Line step size (𝝁m)]]*Table2[[#This Row],[Max Line DF]]</f>
        <v>0</v>
      </c>
      <c r="Y42" s="87"/>
      <c r="Z42" s="93">
        <f>Table2[[#This Row],[Design dose factor]]*Table2[[#This Row],[Loop factor]]*Table2[[#This Row],[Area μC/cm^2]]*Table2[[#This Row],[Area/Line step size (𝝁m)]]*Table2[[#This Row],[Min Area DF]]</f>
        <v>0</v>
      </c>
      <c r="AA42" s="87"/>
      <c r="AB42" s="93">
        <f>Table2[[#This Row],[Design dose factor]]*Table2[[#This Row],[Loop factor]]*Table2[[#This Row],[Area μC/cm^2]]*Table2[[#This Row],[Area/Line step size (𝝁m)]]*Table2[[#This Row],[Max Area DF]]</f>
        <v>0</v>
      </c>
      <c r="AC42" s="87"/>
      <c r="AD42" s="94"/>
      <c r="AE42" s="94"/>
      <c r="AF42" s="87" t="s">
        <v>112</v>
      </c>
    </row>
    <row r="43" spans="1:32" ht="32" x14ac:dyDescent="0.2">
      <c r="A43" s="33">
        <v>30</v>
      </c>
      <c r="B43" s="80" t="s">
        <v>99</v>
      </c>
      <c r="C43" s="74">
        <f>C42-0.001</f>
        <v>-1E-3</v>
      </c>
      <c r="D43" s="68" t="str">
        <f>D42</f>
        <v>11-juil</v>
      </c>
      <c r="E43" s="13" t="s">
        <v>20</v>
      </c>
      <c r="F43" s="13" t="s">
        <v>21</v>
      </c>
      <c r="G43" s="43">
        <v>5</v>
      </c>
      <c r="H43" s="13" t="s">
        <v>103</v>
      </c>
      <c r="I43" s="13">
        <v>10</v>
      </c>
      <c r="J43" s="13" t="s">
        <v>94</v>
      </c>
      <c r="K43" s="13">
        <v>20</v>
      </c>
      <c r="L43" s="13">
        <v>0.59</v>
      </c>
      <c r="M43" s="13">
        <v>0.01</v>
      </c>
      <c r="N43" s="13">
        <v>30000</v>
      </c>
      <c r="O43" s="39">
        <v>2000</v>
      </c>
      <c r="P43" s="13">
        <v>3.2000000000000002E-3</v>
      </c>
      <c r="Q43" s="13"/>
      <c r="R43" s="13">
        <f>Table2[[#This Row],[Design dose factor]]*Table2[[#This Row],[Loop factor]]*Table2[[#This Row],[Dot         pC]]*Table2[[#This Row],[Min Dot DF]]</f>
        <v>0</v>
      </c>
      <c r="S43" s="13"/>
      <c r="T43" s="13">
        <f>Table2[[#This Row],[Design dose factor]]*Table2[[#This Row],[Loop factor]]*Table2[[#This Row],[Dot         pC]]*Table2[[#This Row],[Max Dot DF]]</f>
        <v>0</v>
      </c>
      <c r="U43" s="13"/>
      <c r="V43" s="13">
        <f>Table2[[#This Row],[Design dose factor]]*Table2[[#This Row],[Loop factor]]*Table2[[#This Row],[Line μC/cm]]*Table2[[#This Row],[Area/Line step size (𝝁m)]]*Table2[[#This Row],[Min Line DF]]</f>
        <v>0</v>
      </c>
      <c r="W43" s="13"/>
      <c r="X43" s="13">
        <f>Table2[[#This Row],[Design dose factor]]*Table2[[#This Row],[Loop factor]]*Table2[[#This Row],[Line μC/cm]]*Table2[[#This Row],[Area/Line step size (𝝁m)]]*Table2[[#This Row],[Max Line DF]]</f>
        <v>0</v>
      </c>
      <c r="Y43" s="13"/>
      <c r="Z43" s="13">
        <f>Table2[[#This Row],[Design dose factor]]*Table2[[#This Row],[Loop factor]]*Table2[[#This Row],[Area μC/cm^2]]*Table2[[#This Row],[Area/Line step size (𝝁m)]]*Table2[[#This Row],[Min Area DF]]</f>
        <v>0</v>
      </c>
      <c r="AA43" s="13"/>
      <c r="AB43" s="13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90"/>
      <c r="AE43" s="90"/>
      <c r="AF43" s="99"/>
    </row>
    <row r="44" spans="1:32" ht="48" x14ac:dyDescent="0.2">
      <c r="A44" s="33">
        <f>A43+1</f>
        <v>31</v>
      </c>
      <c r="B44" s="80">
        <v>2.7669999999999999</v>
      </c>
      <c r="C44" s="74">
        <f>C43+0.001</f>
        <v>0</v>
      </c>
      <c r="D44" s="96" t="s">
        <v>109</v>
      </c>
      <c r="E44" s="13" t="s">
        <v>107</v>
      </c>
      <c r="F44" s="13" t="s">
        <v>21</v>
      </c>
      <c r="G44" s="43">
        <v>10</v>
      </c>
      <c r="H44" s="14" t="s">
        <v>111</v>
      </c>
      <c r="I44" s="14">
        <v>4</v>
      </c>
      <c r="J44" s="13" t="s">
        <v>94</v>
      </c>
      <c r="K44" s="14">
        <v>15</v>
      </c>
      <c r="L44" s="14">
        <v>0.5</v>
      </c>
      <c r="M44" s="15">
        <v>3.3329999999999999E-2</v>
      </c>
      <c r="N44" s="15"/>
      <c r="O44" s="55"/>
      <c r="P44" s="14"/>
      <c r="Q44" s="15"/>
      <c r="R44" s="35">
        <f>Table2[[#This Row],[Design dose factor]]*Table2[[#This Row],[Loop factor]]*Table2[[#This Row],[Dot         pC]]*Table2[[#This Row],[Min Dot DF]]</f>
        <v>0</v>
      </c>
      <c r="S44" s="15"/>
      <c r="T44" s="35">
        <f>Table2[[#This Row],[Design dose factor]]*Table2[[#This Row],[Loop factor]]*Table2[[#This Row],[Dot         pC]]*Table2[[#This Row],[Max Dot DF]]</f>
        <v>0</v>
      </c>
      <c r="U44" s="15"/>
      <c r="V44" s="35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35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35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35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90"/>
      <c r="AE44" s="90"/>
      <c r="AF44" s="15"/>
    </row>
    <row r="45" spans="1:32" s="95" customFormat="1" ht="48" x14ac:dyDescent="0.2">
      <c r="A45" s="33">
        <f>A44+1</f>
        <v>32</v>
      </c>
      <c r="B45" s="80">
        <v>2.7309999999999999</v>
      </c>
      <c r="C45" s="74">
        <f>C44+0.001</f>
        <v>1E-3</v>
      </c>
      <c r="D45" s="65" t="s">
        <v>106</v>
      </c>
      <c r="E45" s="13" t="s">
        <v>107</v>
      </c>
      <c r="F45" s="13" t="s">
        <v>21</v>
      </c>
      <c r="G45" s="43">
        <v>10</v>
      </c>
      <c r="H45" s="81" t="s">
        <v>108</v>
      </c>
      <c r="I45" s="14">
        <v>2</v>
      </c>
      <c r="J45" s="13" t="s">
        <v>34</v>
      </c>
      <c r="K45" s="14">
        <v>1000</v>
      </c>
      <c r="L45" s="14">
        <v>7.2009999999999996</v>
      </c>
      <c r="M45" s="15">
        <v>1E-3</v>
      </c>
      <c r="N45" s="15"/>
      <c r="O45" s="55"/>
      <c r="P45" s="14"/>
      <c r="Q45" s="15"/>
      <c r="R45" s="35">
        <f>Table2[[#This Row],[Design dose factor]]*Table2[[#This Row],[Loop factor]]*Table2[[#This Row],[Dot         pC]]*Table2[[#This Row],[Min Dot DF]]</f>
        <v>0</v>
      </c>
      <c r="S45" s="15"/>
      <c r="T45" s="35">
        <f>Table2[[#This Row],[Design dose factor]]*Table2[[#This Row],[Loop factor]]*Table2[[#This Row],[Dot         pC]]*Table2[[#This Row],[Max Dot DF]]</f>
        <v>0</v>
      </c>
      <c r="U45" s="15"/>
      <c r="V45" s="35">
        <f>Table2[[#This Row],[Design dose factor]]*Table2[[#This Row],[Loop factor]]*Table2[[#This Row],[Line μC/cm]]*Table2[[#This Row],[Area/Line step size (𝝁m)]]*Table2[[#This Row],[Min Line DF]]</f>
        <v>0</v>
      </c>
      <c r="W45" s="15"/>
      <c r="X45" s="35">
        <f>Table2[[#This Row],[Design dose factor]]*Table2[[#This Row],[Loop factor]]*Table2[[#This Row],[Line μC/cm]]*Table2[[#This Row],[Area/Line step size (𝝁m)]]*Table2[[#This Row],[Max Line DF]]</f>
        <v>0</v>
      </c>
      <c r="Y45" s="15"/>
      <c r="Z45" s="35">
        <f>Table2[[#This Row],[Design dose factor]]*Table2[[#This Row],[Loop factor]]*Table2[[#This Row],[Area μC/cm^2]]*Table2[[#This Row],[Area/Line step size (𝝁m)]]*Table2[[#This Row],[Min Area DF]]</f>
        <v>0</v>
      </c>
      <c r="AA45" s="15"/>
      <c r="AB45" s="35">
        <f>Table2[[#This Row],[Design dose factor]]*Table2[[#This Row],[Loop factor]]*Table2[[#This Row],[Area μC/cm^2]]*Table2[[#This Row],[Area/Line step size (𝝁m)]]*Table2[[#This Row],[Max Area DF]]</f>
        <v>0</v>
      </c>
      <c r="AC45" s="15"/>
      <c r="AD45" s="90"/>
      <c r="AE45" s="90"/>
      <c r="AF45" s="15"/>
    </row>
    <row r="46" spans="1:32" s="95" customFormat="1" ht="32" x14ac:dyDescent="0.2">
      <c r="A46" s="33">
        <v>31</v>
      </c>
      <c r="B46" s="89" t="s">
        <v>99</v>
      </c>
      <c r="C46" s="88">
        <f>C45-0.001</f>
        <v>0</v>
      </c>
      <c r="D46" s="65" t="str">
        <f>D45</f>
        <v>8-juil.</v>
      </c>
      <c r="E46" s="13" t="s">
        <v>20</v>
      </c>
      <c r="F46" s="13" t="s">
        <v>21</v>
      </c>
      <c r="G46" s="43">
        <v>5</v>
      </c>
      <c r="H46" s="13" t="s">
        <v>103</v>
      </c>
      <c r="I46" s="13">
        <v>20</v>
      </c>
      <c r="J46" s="13" t="s">
        <v>94</v>
      </c>
      <c r="K46" s="13">
        <v>10</v>
      </c>
      <c r="L46" s="13">
        <v>0.68200000000000005</v>
      </c>
      <c r="M46" s="13">
        <v>0.01</v>
      </c>
      <c r="N46" s="13">
        <v>30000</v>
      </c>
      <c r="O46" s="39">
        <v>2000</v>
      </c>
      <c r="P46" s="13">
        <v>3.2000000000000002E-3</v>
      </c>
      <c r="Q46" s="13"/>
      <c r="R46" s="13">
        <f>Table2[[#This Row],[Design dose factor]]*Table2[[#This Row],[Loop factor]]*Table2[[#This Row],[Dot         pC]]*Table2[[#This Row],[Min Dot DF]]</f>
        <v>0</v>
      </c>
      <c r="S46" s="13"/>
      <c r="T46" s="13">
        <f>Table2[[#This Row],[Design dose factor]]*Table2[[#This Row],[Loop factor]]*Table2[[#This Row],[Dot         pC]]*Table2[[#This Row],[Max Dot DF]]</f>
        <v>0</v>
      </c>
      <c r="U46" s="13"/>
      <c r="V46" s="13">
        <f>Table2[[#This Row],[Design dose factor]]*Table2[[#This Row],[Loop factor]]*Table2[[#This Row],[Line μC/cm]]*Table2[[#This Row],[Area/Line step size (𝝁m)]]*Table2[[#This Row],[Min Line DF]]</f>
        <v>0</v>
      </c>
      <c r="W46" s="13"/>
      <c r="X46" s="13">
        <f>Table2[[#This Row],[Design dose factor]]*Table2[[#This Row],[Loop factor]]*Table2[[#This Row],[Line μC/cm]]*Table2[[#This Row],[Area/Line step size (𝝁m)]]*Table2[[#This Row],[Max Line DF]]</f>
        <v>0</v>
      </c>
      <c r="Y46" s="13"/>
      <c r="Z46" s="13">
        <f>Table2[[#This Row],[Design dose factor]]*Table2[[#This Row],[Loop factor]]*Table2[[#This Row],[Area μC/cm^2]]*Table2[[#This Row],[Area/Line step size (𝝁m)]]*Table2[[#This Row],[Min Area DF]]</f>
        <v>0</v>
      </c>
      <c r="AA46" s="13"/>
      <c r="AB46" s="13">
        <f>Table2[[#This Row],[Design dose factor]]*Table2[[#This Row],[Loop factor]]*Table2[[#This Row],[Area μC/cm^2]]*Table2[[#This Row],[Area/Line step size (𝝁m)]]*Table2[[#This Row],[Max Area DF]]</f>
        <v>0</v>
      </c>
      <c r="AC46" s="15"/>
      <c r="AD46" s="90"/>
      <c r="AE46" s="90"/>
      <c r="AF46" s="15"/>
    </row>
    <row r="47" spans="1:32" s="95" customFormat="1" ht="48" x14ac:dyDescent="0.2">
      <c r="A47" s="33">
        <f>A46+1</f>
        <v>32</v>
      </c>
      <c r="B47" s="89">
        <v>2.7669999999999999</v>
      </c>
      <c r="C47" s="88">
        <f>C46+0.001</f>
        <v>1E-3</v>
      </c>
      <c r="D47" s="63" t="s">
        <v>109</v>
      </c>
      <c r="E47" s="13" t="s">
        <v>107</v>
      </c>
      <c r="F47" s="13" t="s">
        <v>21</v>
      </c>
      <c r="G47" s="43">
        <v>10</v>
      </c>
      <c r="H47" s="14" t="s">
        <v>111</v>
      </c>
      <c r="I47" s="14">
        <v>2</v>
      </c>
      <c r="J47" s="13" t="s">
        <v>94</v>
      </c>
      <c r="K47" s="14">
        <v>30</v>
      </c>
      <c r="L47" s="14">
        <v>0.61799999999999999</v>
      </c>
      <c r="M47" s="15">
        <v>3.3329999999999999E-2</v>
      </c>
      <c r="N47" s="15"/>
      <c r="O47" s="55"/>
      <c r="P47" s="14"/>
      <c r="Q47" s="15"/>
      <c r="R47" s="35">
        <f>Table2[[#This Row],[Design dose factor]]*Table2[[#This Row],[Loop factor]]*Table2[[#This Row],[Dot         pC]]*Table2[[#This Row],[Min Dot DF]]</f>
        <v>0</v>
      </c>
      <c r="S47" s="15"/>
      <c r="T47" s="35">
        <f>Table2[[#This Row],[Design dose factor]]*Table2[[#This Row],[Loop factor]]*Table2[[#This Row],[Dot         pC]]*Table2[[#This Row],[Max Dot DF]]</f>
        <v>0</v>
      </c>
      <c r="U47" s="15"/>
      <c r="V47" s="35">
        <f>Table2[[#This Row],[Design dose factor]]*Table2[[#This Row],[Loop factor]]*Table2[[#This Row],[Line μC/cm]]*Table2[[#This Row],[Area/Line step size (𝝁m)]]*Table2[[#This Row],[Min Line DF]]</f>
        <v>0</v>
      </c>
      <c r="W47" s="15"/>
      <c r="X47" s="35">
        <f>Table2[[#This Row],[Design dose factor]]*Table2[[#This Row],[Loop factor]]*Table2[[#This Row],[Line μC/cm]]*Table2[[#This Row],[Area/Line step size (𝝁m)]]*Table2[[#This Row],[Max Line DF]]</f>
        <v>0</v>
      </c>
      <c r="Y47" s="15"/>
      <c r="Z47" s="35">
        <f>Table2[[#This Row],[Design dose factor]]*Table2[[#This Row],[Loop factor]]*Table2[[#This Row],[Area μC/cm^2]]*Table2[[#This Row],[Area/Line step size (𝝁m)]]*Table2[[#This Row],[Min Area DF]]</f>
        <v>0</v>
      </c>
      <c r="AA47" s="15"/>
      <c r="AB47" s="35">
        <f>Table2[[#This Row],[Design dose factor]]*Table2[[#This Row],[Loop factor]]*Table2[[#This Row],[Area μC/cm^2]]*Table2[[#This Row],[Area/Line step size (𝝁m)]]*Table2[[#This Row],[Max Area DF]]</f>
        <v>0</v>
      </c>
      <c r="AC47" s="15"/>
      <c r="AD47" s="90"/>
      <c r="AE47" s="90"/>
      <c r="AF47" s="15"/>
    </row>
    <row r="48" spans="1:32" ht="48" x14ac:dyDescent="0.2">
      <c r="A48" s="33">
        <f>A47+1</f>
        <v>33</v>
      </c>
      <c r="B48" s="80">
        <v>2.7320000000000002</v>
      </c>
      <c r="C48" s="88">
        <f>C47</f>
        <v>1E-3</v>
      </c>
      <c r="D48" s="65" t="s">
        <v>106</v>
      </c>
      <c r="E48" s="13" t="s">
        <v>107</v>
      </c>
      <c r="F48" s="13" t="s">
        <v>21</v>
      </c>
      <c r="G48" s="43">
        <v>10</v>
      </c>
      <c r="H48" s="106" t="s">
        <v>108</v>
      </c>
      <c r="I48" s="14">
        <v>2</v>
      </c>
      <c r="J48" s="13" t="s">
        <v>34</v>
      </c>
      <c r="K48" s="14">
        <v>5</v>
      </c>
      <c r="L48" s="14">
        <v>7.109</v>
      </c>
      <c r="M48" s="15">
        <v>0.2</v>
      </c>
      <c r="N48" s="15"/>
      <c r="O48" s="55"/>
      <c r="P48" s="14"/>
      <c r="Q48" s="15"/>
      <c r="R48" s="35">
        <f>Table2[[#This Row],[Design dose factor]]*Table2[[#This Row],[Loop factor]]*Table2[[#This Row],[Dot         pC]]*Table2[[#This Row],[Min Dot DF]]</f>
        <v>0</v>
      </c>
      <c r="S48" s="15"/>
      <c r="T48" s="35">
        <f>Table2[[#This Row],[Design dose factor]]*Table2[[#This Row],[Loop factor]]*Table2[[#This Row],[Dot         pC]]*Table2[[#This Row],[Max Dot DF]]</f>
        <v>0</v>
      </c>
      <c r="U48" s="15"/>
      <c r="V48" s="35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35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35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35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90"/>
      <c r="AE48" s="90"/>
      <c r="AF48" s="15"/>
    </row>
    <row r="49" spans="1:32" ht="32" x14ac:dyDescent="0.2">
      <c r="A49" s="33">
        <v>32</v>
      </c>
      <c r="B49" s="80" t="s">
        <v>99</v>
      </c>
      <c r="C49" s="88">
        <f>C48-0.001</f>
        <v>0</v>
      </c>
      <c r="D49" s="65" t="str">
        <f>D48</f>
        <v>8-juil.</v>
      </c>
      <c r="E49" s="13" t="s">
        <v>20</v>
      </c>
      <c r="F49" s="13" t="s">
        <v>21</v>
      </c>
      <c r="G49" s="43">
        <v>5</v>
      </c>
      <c r="H49" s="13" t="s">
        <v>103</v>
      </c>
      <c r="I49" s="13">
        <v>10</v>
      </c>
      <c r="J49" s="13" t="s">
        <v>94</v>
      </c>
      <c r="K49" s="13">
        <v>20</v>
      </c>
      <c r="L49" s="13">
        <v>0.59699999999999998</v>
      </c>
      <c r="M49" s="13">
        <v>0.01</v>
      </c>
      <c r="N49" s="13">
        <v>30000</v>
      </c>
      <c r="O49" s="39">
        <v>2000</v>
      </c>
      <c r="P49" s="13">
        <v>3.2000000000000002E-3</v>
      </c>
      <c r="Q49" s="13"/>
      <c r="R49" s="13">
        <f>Table2[[#This Row],[Design dose factor]]*Table2[[#This Row],[Loop factor]]*Table2[[#This Row],[Dot         pC]]*Table2[[#This Row],[Min Dot DF]]</f>
        <v>0</v>
      </c>
      <c r="S49" s="13"/>
      <c r="T49" s="13">
        <f>Table2[[#This Row],[Design dose factor]]*Table2[[#This Row],[Loop factor]]*Table2[[#This Row],[Dot         pC]]*Table2[[#This Row],[Max Dot DF]]</f>
        <v>0</v>
      </c>
      <c r="U49" s="13"/>
      <c r="V49" s="13">
        <f>Table2[[#This Row],[Design dose factor]]*Table2[[#This Row],[Loop factor]]*Table2[[#This Row],[Line μC/cm]]*Table2[[#This Row],[Area/Line step size (𝝁m)]]*Table2[[#This Row],[Min Line DF]]</f>
        <v>0</v>
      </c>
      <c r="W49" s="13"/>
      <c r="X49" s="13">
        <f>Table2[[#This Row],[Design dose factor]]*Table2[[#This Row],[Loop factor]]*Table2[[#This Row],[Line μC/cm]]*Table2[[#This Row],[Area/Line step size (𝝁m)]]*Table2[[#This Row],[Max Line DF]]</f>
        <v>0</v>
      </c>
      <c r="Y49" s="13"/>
      <c r="Z49" s="13">
        <f>Table2[[#This Row],[Design dose factor]]*Table2[[#This Row],[Loop factor]]*Table2[[#This Row],[Area μC/cm^2]]*Table2[[#This Row],[Area/Line step size (𝝁m)]]*Table2[[#This Row],[Min Area DF]]</f>
        <v>0</v>
      </c>
      <c r="AA49" s="13"/>
      <c r="AB49" s="13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90"/>
      <c r="AE49" s="90"/>
      <c r="AF49" s="15"/>
    </row>
    <row r="50" spans="1:32" ht="48" x14ac:dyDescent="0.2">
      <c r="A50" s="33">
        <f>A49+1</f>
        <v>33</v>
      </c>
      <c r="B50" s="80">
        <v>2.7669999999999999</v>
      </c>
      <c r="C50" s="88">
        <f>C49+0.001</f>
        <v>1E-3</v>
      </c>
      <c r="D50" s="63" t="s">
        <v>109</v>
      </c>
      <c r="E50" s="13" t="s">
        <v>107</v>
      </c>
      <c r="F50" s="13" t="s">
        <v>21</v>
      </c>
      <c r="G50" s="43">
        <v>10</v>
      </c>
      <c r="H50" s="14" t="s">
        <v>111</v>
      </c>
      <c r="I50" s="14">
        <v>1</v>
      </c>
      <c r="J50" s="13" t="s">
        <v>94</v>
      </c>
      <c r="K50" s="14">
        <v>60</v>
      </c>
      <c r="L50" s="14">
        <v>0.59299999999999997</v>
      </c>
      <c r="M50" s="15">
        <v>3.3329999999999999E-2</v>
      </c>
      <c r="N50" s="15"/>
      <c r="O50" s="55"/>
      <c r="P50" s="14"/>
      <c r="Q50" s="15"/>
      <c r="R50" s="35">
        <f>Table2[[#This Row],[Design dose factor]]*Table2[[#This Row],[Loop factor]]*Table2[[#This Row],[Dot         pC]]*Table2[[#This Row],[Min Dot DF]]</f>
        <v>0</v>
      </c>
      <c r="S50" s="15"/>
      <c r="T50" s="35">
        <f>Table2[[#This Row],[Design dose factor]]*Table2[[#This Row],[Loop factor]]*Table2[[#This Row],[Dot         pC]]*Table2[[#This Row],[Max Dot DF]]</f>
        <v>0</v>
      </c>
      <c r="U50" s="15"/>
      <c r="V50" s="35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35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35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35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90"/>
      <c r="AE50" s="90"/>
      <c r="AF50" s="15"/>
    </row>
    <row r="51" spans="1:32" ht="32" x14ac:dyDescent="0.2">
      <c r="A51" s="33">
        <v>33</v>
      </c>
      <c r="B51" s="80" t="s">
        <v>99</v>
      </c>
      <c r="C51" s="88">
        <f>C50-0.001</f>
        <v>0</v>
      </c>
      <c r="D51" s="65" t="str">
        <f>D50</f>
        <v>11-juil</v>
      </c>
      <c r="E51" s="13" t="s">
        <v>20</v>
      </c>
      <c r="F51" s="13" t="s">
        <v>21</v>
      </c>
      <c r="G51" s="43">
        <v>5</v>
      </c>
      <c r="H51" s="13" t="s">
        <v>103</v>
      </c>
      <c r="I51" s="13">
        <v>6.6666699999999999</v>
      </c>
      <c r="J51" s="13" t="s">
        <v>94</v>
      </c>
      <c r="K51" s="13">
        <v>30</v>
      </c>
      <c r="L51" s="13">
        <v>0.45800000000000002</v>
      </c>
      <c r="M51" s="13">
        <v>0.01</v>
      </c>
      <c r="N51" s="13">
        <v>30000</v>
      </c>
      <c r="O51" s="39">
        <v>2000</v>
      </c>
      <c r="P51" s="13">
        <v>3.2000000000000002E-3</v>
      </c>
      <c r="Q51" s="13"/>
      <c r="R51" s="13">
        <f>Table2[[#This Row],[Design dose factor]]*Table2[[#This Row],[Loop factor]]*Table2[[#This Row],[Dot         pC]]*Table2[[#This Row],[Min Dot DF]]</f>
        <v>0</v>
      </c>
      <c r="S51" s="13"/>
      <c r="T51" s="13">
        <f>Table2[[#This Row],[Design dose factor]]*Table2[[#This Row],[Loop factor]]*Table2[[#This Row],[Dot         pC]]*Table2[[#This Row],[Max Dot DF]]</f>
        <v>0</v>
      </c>
      <c r="U51" s="13"/>
      <c r="V51" s="13">
        <f>Table2[[#This Row],[Design dose factor]]*Table2[[#This Row],[Loop factor]]*Table2[[#This Row],[Line μC/cm]]*Table2[[#This Row],[Area/Line step size (𝝁m)]]*Table2[[#This Row],[Min Line DF]]</f>
        <v>0</v>
      </c>
      <c r="W51" s="13"/>
      <c r="X51" s="13">
        <f>Table2[[#This Row],[Design dose factor]]*Table2[[#This Row],[Loop factor]]*Table2[[#This Row],[Line μC/cm]]*Table2[[#This Row],[Area/Line step size (𝝁m)]]*Table2[[#This Row],[Max Line DF]]</f>
        <v>0</v>
      </c>
      <c r="Y51" s="13"/>
      <c r="Z51" s="13">
        <f>Table2[[#This Row],[Design dose factor]]*Table2[[#This Row],[Loop factor]]*Table2[[#This Row],[Area μC/cm^2]]*Table2[[#This Row],[Area/Line step size (𝝁m)]]*Table2[[#This Row],[Min Area DF]]</f>
        <v>0</v>
      </c>
      <c r="AA51" s="13"/>
      <c r="AB51" s="13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90"/>
      <c r="AE51" s="90"/>
      <c r="AF51" s="15"/>
    </row>
    <row r="52" spans="1:32" ht="48" x14ac:dyDescent="0.2">
      <c r="A52" s="33">
        <f>A51+1</f>
        <v>34</v>
      </c>
      <c r="B52" s="80">
        <v>2.7669999999999999</v>
      </c>
      <c r="C52" s="88">
        <f>C51+0.002</f>
        <v>2E-3</v>
      </c>
      <c r="D52" s="63" t="s">
        <v>109</v>
      </c>
      <c r="E52" s="13" t="s">
        <v>107</v>
      </c>
      <c r="F52" s="13" t="s">
        <v>21</v>
      </c>
      <c r="G52" s="43">
        <v>10</v>
      </c>
      <c r="H52" s="14" t="s">
        <v>111</v>
      </c>
      <c r="I52" s="14">
        <v>2</v>
      </c>
      <c r="J52" s="13" t="s">
        <v>94</v>
      </c>
      <c r="K52" s="14">
        <v>30</v>
      </c>
      <c r="L52" s="14">
        <v>0.54</v>
      </c>
      <c r="M52" s="15">
        <v>6.6659999999999997E-2</v>
      </c>
      <c r="N52" s="15"/>
      <c r="O52" s="55"/>
      <c r="P52" s="14"/>
      <c r="Q52" s="15"/>
      <c r="R52" s="35">
        <f>Table2[[#This Row],[Design dose factor]]*Table2[[#This Row],[Loop factor]]*Table2[[#This Row],[Dot         pC]]*Table2[[#This Row],[Min Dot DF]]</f>
        <v>0</v>
      </c>
      <c r="S52" s="15"/>
      <c r="T52" s="35">
        <f>Table2[[#This Row],[Design dose factor]]*Table2[[#This Row],[Loop factor]]*Table2[[#This Row],[Dot         pC]]*Table2[[#This Row],[Max Dot DF]]</f>
        <v>0</v>
      </c>
      <c r="U52" s="15"/>
      <c r="V52" s="35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35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35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35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90"/>
      <c r="AE52" s="90"/>
      <c r="AF52" s="15"/>
    </row>
    <row r="53" spans="1:32" ht="32" x14ac:dyDescent="0.2">
      <c r="A53" s="33">
        <v>34</v>
      </c>
      <c r="B53" s="80" t="s">
        <v>99</v>
      </c>
      <c r="C53" s="88">
        <f>C52-0.001</f>
        <v>1E-3</v>
      </c>
      <c r="D53" s="65" t="str">
        <f>D52</f>
        <v>11-juil</v>
      </c>
      <c r="E53" s="13" t="s">
        <v>20</v>
      </c>
      <c r="F53" s="13" t="s">
        <v>21</v>
      </c>
      <c r="G53" s="43">
        <v>5</v>
      </c>
      <c r="H53" s="13" t="s">
        <v>103</v>
      </c>
      <c r="I53" s="13">
        <v>4</v>
      </c>
      <c r="J53" s="13" t="s">
        <v>94</v>
      </c>
      <c r="K53" s="13">
        <v>50</v>
      </c>
      <c r="L53" s="13">
        <v>0.52600000000000002</v>
      </c>
      <c r="M53" s="13">
        <v>0.01</v>
      </c>
      <c r="N53" s="13">
        <v>30000</v>
      </c>
      <c r="O53" s="39">
        <v>2000</v>
      </c>
      <c r="P53" s="13">
        <v>3.2000000000000002E-3</v>
      </c>
      <c r="Q53" s="13"/>
      <c r="R53" s="13">
        <f>Table2[[#This Row],[Design dose factor]]*Table2[[#This Row],[Loop factor]]*Table2[[#This Row],[Dot         pC]]*Table2[[#This Row],[Min Dot DF]]</f>
        <v>0</v>
      </c>
      <c r="S53" s="13"/>
      <c r="T53" s="13">
        <f>Table2[[#This Row],[Design dose factor]]*Table2[[#This Row],[Loop factor]]*Table2[[#This Row],[Dot         pC]]*Table2[[#This Row],[Max Dot DF]]</f>
        <v>0</v>
      </c>
      <c r="U53" s="13"/>
      <c r="V53" s="13">
        <f>Table2[[#This Row],[Design dose factor]]*Table2[[#This Row],[Loop factor]]*Table2[[#This Row],[Line μC/cm]]*Table2[[#This Row],[Area/Line step size (𝝁m)]]*Table2[[#This Row],[Min Line DF]]</f>
        <v>0</v>
      </c>
      <c r="W53" s="13"/>
      <c r="X53" s="13">
        <f>Table2[[#This Row],[Design dose factor]]*Table2[[#This Row],[Loop factor]]*Table2[[#This Row],[Line μC/cm]]*Table2[[#This Row],[Area/Line step size (𝝁m)]]*Table2[[#This Row],[Max Line DF]]</f>
        <v>0</v>
      </c>
      <c r="Y53" s="13"/>
      <c r="Z53" s="13">
        <f>Table2[[#This Row],[Design dose factor]]*Table2[[#This Row],[Loop factor]]*Table2[[#This Row],[Area μC/cm^2]]*Table2[[#This Row],[Area/Line step size (𝝁m)]]*Table2[[#This Row],[Min Area DF]]</f>
        <v>0</v>
      </c>
      <c r="AA53" s="13"/>
      <c r="AB53" s="13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90"/>
      <c r="AE53" s="90"/>
      <c r="AF53" s="15"/>
    </row>
    <row r="54" spans="1:32" ht="32" x14ac:dyDescent="0.2">
      <c r="A54" s="33">
        <v>35</v>
      </c>
      <c r="B54" s="80">
        <v>2.4900000000000002</v>
      </c>
      <c r="C54" s="88">
        <v>2.72</v>
      </c>
      <c r="D54" s="65" t="str">
        <f>D53</f>
        <v>11-juil</v>
      </c>
      <c r="E54" s="13" t="s">
        <v>20</v>
      </c>
      <c r="F54" s="13" t="s">
        <v>21</v>
      </c>
      <c r="G54" s="43">
        <v>5</v>
      </c>
      <c r="H54" s="13" t="s">
        <v>39</v>
      </c>
      <c r="I54" s="13">
        <v>1</v>
      </c>
      <c r="J54" s="13" t="s">
        <v>94</v>
      </c>
      <c r="K54" s="13">
        <v>20</v>
      </c>
      <c r="L54" s="13">
        <v>0.51200000000000001</v>
      </c>
      <c r="M54" s="13">
        <v>0.01</v>
      </c>
      <c r="N54" s="13">
        <v>7000</v>
      </c>
      <c r="O54" s="39">
        <v>1000</v>
      </c>
      <c r="P54" s="13">
        <v>3.2000000000000002E-3</v>
      </c>
      <c r="Q54" s="13"/>
      <c r="R54" s="13">
        <f>Table2[[#This Row],[Design dose factor]]*Table2[[#This Row],[Loop factor]]*Table2[[#This Row],[Dot         pC]]*Table2[[#This Row],[Min Dot DF]]</f>
        <v>0</v>
      </c>
      <c r="S54" s="13"/>
      <c r="T54" s="13">
        <f>Table2[[#This Row],[Design dose factor]]*Table2[[#This Row],[Loop factor]]*Table2[[#This Row],[Dot         pC]]*Table2[[#This Row],[Max Dot DF]]</f>
        <v>0</v>
      </c>
      <c r="U54" s="13"/>
      <c r="V54" s="13">
        <f>Table2[[#This Row],[Design dose factor]]*Table2[[#This Row],[Loop factor]]*Table2[[#This Row],[Line μC/cm]]*Table2[[#This Row],[Area/Line step size (𝝁m)]]*Table2[[#This Row],[Min Line DF]]</f>
        <v>0</v>
      </c>
      <c r="W54" s="13"/>
      <c r="X54" s="13">
        <f>Table2[[#This Row],[Design dose factor]]*Table2[[#This Row],[Loop factor]]*Table2[[#This Row],[Line μC/cm]]*Table2[[#This Row],[Area/Line step size (𝝁m)]]*Table2[[#This Row],[Max Line DF]]</f>
        <v>0</v>
      </c>
      <c r="Y54" s="13"/>
      <c r="Z54" s="13">
        <f>Table2[[#This Row],[Design dose factor]]*Table2[[#This Row],[Loop factor]]*Table2[[#This Row],[Area μC/cm^2]]*Table2[[#This Row],[Area/Line step size (𝝁m)]]*Table2[[#This Row],[Min Area DF]]</f>
        <v>0</v>
      </c>
      <c r="AA54" s="13"/>
      <c r="AB54" s="13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90"/>
      <c r="AE54" s="90"/>
      <c r="AF54" s="15"/>
    </row>
    <row r="55" spans="1:32" ht="48" x14ac:dyDescent="0.2">
      <c r="A55" s="33">
        <f t="shared" ref="A55:A60" si="0">A54+1</f>
        <v>36</v>
      </c>
      <c r="B55" s="80">
        <v>2.7669999999999999</v>
      </c>
      <c r="C55" s="88">
        <f>C54+0.001</f>
        <v>2.7210000000000001</v>
      </c>
      <c r="D55" s="63" t="s">
        <v>109</v>
      </c>
      <c r="E55" s="13" t="s">
        <v>107</v>
      </c>
      <c r="F55" s="13" t="s">
        <v>21</v>
      </c>
      <c r="G55" s="43">
        <v>10</v>
      </c>
      <c r="H55" s="14" t="s">
        <v>111</v>
      </c>
      <c r="I55" s="14">
        <v>2</v>
      </c>
      <c r="J55" s="13" t="s">
        <v>94</v>
      </c>
      <c r="K55" s="14">
        <v>30</v>
      </c>
      <c r="L55" s="14">
        <v>0.57199999999999995</v>
      </c>
      <c r="M55" s="15">
        <v>1.6660000000000001E-2</v>
      </c>
      <c r="N55" s="15"/>
      <c r="O55" s="55"/>
      <c r="P55" s="14"/>
      <c r="Q55" s="15"/>
      <c r="R55" s="35">
        <f>Table2[[#This Row],[Design dose factor]]*Table2[[#This Row],[Loop factor]]*Table2[[#This Row],[Dot         pC]]*Table2[[#This Row],[Min Dot DF]]</f>
        <v>0</v>
      </c>
      <c r="S55" s="15"/>
      <c r="T55" s="35">
        <f>Table2[[#This Row],[Design dose factor]]*Table2[[#This Row],[Loop factor]]*Table2[[#This Row],[Dot         pC]]*Table2[[#This Row],[Max Dot DF]]</f>
        <v>0</v>
      </c>
      <c r="U55" s="15"/>
      <c r="V55" s="35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35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35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35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90"/>
      <c r="AE55" s="90"/>
      <c r="AF55" s="15"/>
    </row>
    <row r="56" spans="1:32" ht="48" x14ac:dyDescent="0.2">
      <c r="A56" s="33">
        <f t="shared" si="0"/>
        <v>37</v>
      </c>
      <c r="B56" s="80">
        <v>2.7309999999999999</v>
      </c>
      <c r="C56" s="88">
        <f>C55+0.001</f>
        <v>2.722</v>
      </c>
      <c r="D56" s="65" t="s">
        <v>106</v>
      </c>
      <c r="E56" s="13" t="s">
        <v>107</v>
      </c>
      <c r="F56" s="13" t="s">
        <v>21</v>
      </c>
      <c r="G56" s="43">
        <v>10</v>
      </c>
      <c r="H56" s="13" t="s">
        <v>103</v>
      </c>
      <c r="I56" s="14">
        <v>1</v>
      </c>
      <c r="J56" s="13" t="s">
        <v>34</v>
      </c>
      <c r="K56" s="14">
        <v>20</v>
      </c>
      <c r="L56" s="14">
        <v>7.2229999999999999</v>
      </c>
      <c r="M56" s="15">
        <v>0.05</v>
      </c>
      <c r="N56" s="15"/>
      <c r="O56" s="55"/>
      <c r="P56" s="14"/>
      <c r="Q56" s="15"/>
      <c r="R56" s="35">
        <f>Table2[[#This Row],[Design dose factor]]*Table2[[#This Row],[Loop factor]]*Table2[[#This Row],[Dot         pC]]*Table2[[#This Row],[Min Dot DF]]</f>
        <v>0</v>
      </c>
      <c r="S56" s="15"/>
      <c r="T56" s="35">
        <f>Table2[[#This Row],[Design dose factor]]*Table2[[#This Row],[Loop factor]]*Table2[[#This Row],[Dot         pC]]*Table2[[#This Row],[Max Dot DF]]</f>
        <v>0</v>
      </c>
      <c r="U56" s="15"/>
      <c r="V56" s="35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35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35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35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90"/>
      <c r="AE56" s="90"/>
      <c r="AF56" s="15"/>
    </row>
    <row r="57" spans="1:32" ht="48" x14ac:dyDescent="0.2">
      <c r="A57" s="33">
        <f t="shared" si="0"/>
        <v>38</v>
      </c>
      <c r="B57" s="80">
        <v>2.7309999999999999</v>
      </c>
      <c r="C57" s="88">
        <f>C56+0.001</f>
        <v>2.7229999999999999</v>
      </c>
      <c r="D57" s="65" t="s">
        <v>106</v>
      </c>
      <c r="E57" s="13" t="s">
        <v>107</v>
      </c>
      <c r="F57" s="13" t="s">
        <v>21</v>
      </c>
      <c r="G57" s="43">
        <v>10</v>
      </c>
      <c r="H57" s="13" t="s">
        <v>103</v>
      </c>
      <c r="I57" s="14">
        <v>2</v>
      </c>
      <c r="J57" s="13" t="s">
        <v>34</v>
      </c>
      <c r="K57" s="14">
        <v>1000</v>
      </c>
      <c r="L57" s="14">
        <v>7.1159999999999997</v>
      </c>
      <c r="M57" s="15">
        <v>1E-3</v>
      </c>
      <c r="N57" s="15"/>
      <c r="O57" s="55"/>
      <c r="P57" s="14"/>
      <c r="Q57" s="15"/>
      <c r="R57" s="35">
        <f>Table2[[#This Row],[Design dose factor]]*Table2[[#This Row],[Loop factor]]*Table2[[#This Row],[Dot         pC]]*Table2[[#This Row],[Min Dot DF]]</f>
        <v>0</v>
      </c>
      <c r="S57" s="15"/>
      <c r="T57" s="35">
        <f>Table2[[#This Row],[Design dose factor]]*Table2[[#This Row],[Loop factor]]*Table2[[#This Row],[Dot         pC]]*Table2[[#This Row],[Max Dot DF]]</f>
        <v>0</v>
      </c>
      <c r="U57" s="15"/>
      <c r="V57" s="35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35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35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35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90"/>
      <c r="AE57" s="90"/>
      <c r="AF57" s="15"/>
    </row>
    <row r="58" spans="1:32" ht="48" x14ac:dyDescent="0.2">
      <c r="A58" s="33">
        <f t="shared" si="0"/>
        <v>39</v>
      </c>
      <c r="B58" s="80">
        <v>2.7309999999999999</v>
      </c>
      <c r="C58" s="88">
        <v>2.7120000000000002</v>
      </c>
      <c r="D58" s="65" t="s">
        <v>106</v>
      </c>
      <c r="E58" s="13" t="s">
        <v>107</v>
      </c>
      <c r="F58" s="13" t="s">
        <v>21</v>
      </c>
      <c r="G58" s="43">
        <v>10</v>
      </c>
      <c r="H58" s="13" t="s">
        <v>102</v>
      </c>
      <c r="I58" s="13">
        <v>1</v>
      </c>
      <c r="J58" s="13" t="s">
        <v>34</v>
      </c>
      <c r="K58" s="13">
        <v>20</v>
      </c>
      <c r="L58" s="13">
        <v>7.27</v>
      </c>
      <c r="M58" s="13">
        <v>0.5</v>
      </c>
      <c r="N58" s="13"/>
      <c r="O58" s="39"/>
      <c r="P58" s="13"/>
      <c r="Q58" s="13"/>
      <c r="R58" s="13">
        <f>Table2[[#This Row],[Design dose factor]]*Table2[[#This Row],[Loop factor]]*Table2[[#This Row],[Dot         pC]]*Table2[[#This Row],[Min Dot DF]]</f>
        <v>0</v>
      </c>
      <c r="S58" s="13"/>
      <c r="T58" s="13">
        <f>Table2[[#This Row],[Design dose factor]]*Table2[[#This Row],[Loop factor]]*Table2[[#This Row],[Dot         pC]]*Table2[[#This Row],[Max Dot DF]]</f>
        <v>0</v>
      </c>
      <c r="U58" s="13"/>
      <c r="V58" s="13">
        <f>Table2[[#This Row],[Design dose factor]]*Table2[[#This Row],[Loop factor]]*Table2[[#This Row],[Line μC/cm]]*Table2[[#This Row],[Area/Line step size (𝝁m)]]*Table2[[#This Row],[Min Line DF]]</f>
        <v>0</v>
      </c>
      <c r="W58" s="13"/>
      <c r="X58" s="13">
        <f>Table2[[#This Row],[Design dose factor]]*Table2[[#This Row],[Loop factor]]*Table2[[#This Row],[Line μC/cm]]*Table2[[#This Row],[Area/Line step size (𝝁m)]]*Table2[[#This Row],[Max Line DF]]</f>
        <v>0</v>
      </c>
      <c r="Y58" s="13"/>
      <c r="Z58" s="13">
        <f>Table2[[#This Row],[Design dose factor]]*Table2[[#This Row],[Loop factor]]*Table2[[#This Row],[Area μC/cm^2]]*Table2[[#This Row],[Area/Line step size (𝝁m)]]*Table2[[#This Row],[Min Area DF]]</f>
        <v>0</v>
      </c>
      <c r="AA58" s="13"/>
      <c r="AB58" s="13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90"/>
      <c r="AE58" s="90"/>
      <c r="AF58" s="15"/>
    </row>
    <row r="59" spans="1:32" ht="48" x14ac:dyDescent="0.2">
      <c r="A59" s="33">
        <f t="shared" si="0"/>
        <v>40</v>
      </c>
      <c r="B59" s="80">
        <v>2.7309999999999999</v>
      </c>
      <c r="C59" s="88">
        <f>C58+0.001</f>
        <v>2.7130000000000001</v>
      </c>
      <c r="D59" s="65" t="s">
        <v>106</v>
      </c>
      <c r="E59" s="13" t="s">
        <v>107</v>
      </c>
      <c r="F59" s="13" t="s">
        <v>21</v>
      </c>
      <c r="G59" s="43">
        <v>10</v>
      </c>
      <c r="H59" s="13" t="s">
        <v>102</v>
      </c>
      <c r="I59" s="13">
        <v>1</v>
      </c>
      <c r="J59" s="13" t="s">
        <v>34</v>
      </c>
      <c r="K59" s="13">
        <v>20</v>
      </c>
      <c r="L59" s="13">
        <v>7.0350000000000001</v>
      </c>
      <c r="M59" s="13">
        <v>0.1</v>
      </c>
      <c r="N59" s="13"/>
      <c r="O59" s="39"/>
      <c r="P59" s="13"/>
      <c r="Q59" s="13"/>
      <c r="R59" s="13">
        <f>Table2[[#This Row],[Design dose factor]]*Table2[[#This Row],[Loop factor]]*Table2[[#This Row],[Dot         pC]]*Table2[[#This Row],[Min Dot DF]]</f>
        <v>0</v>
      </c>
      <c r="S59" s="13"/>
      <c r="T59" s="13">
        <f>Table2[[#This Row],[Design dose factor]]*Table2[[#This Row],[Loop factor]]*Table2[[#This Row],[Dot         pC]]*Table2[[#This Row],[Max Dot DF]]</f>
        <v>0</v>
      </c>
      <c r="U59" s="13"/>
      <c r="V59" s="13">
        <f>Table2[[#This Row],[Design dose factor]]*Table2[[#This Row],[Loop factor]]*Table2[[#This Row],[Line μC/cm]]*Table2[[#This Row],[Area/Line step size (𝝁m)]]*Table2[[#This Row],[Min Line DF]]</f>
        <v>0</v>
      </c>
      <c r="W59" s="13"/>
      <c r="X59" s="13">
        <f>Table2[[#This Row],[Design dose factor]]*Table2[[#This Row],[Loop factor]]*Table2[[#This Row],[Line μC/cm]]*Table2[[#This Row],[Area/Line step size (𝝁m)]]*Table2[[#This Row],[Max Line DF]]</f>
        <v>0</v>
      </c>
      <c r="Y59" s="13"/>
      <c r="Z59" s="13">
        <f>Table2[[#This Row],[Design dose factor]]*Table2[[#This Row],[Loop factor]]*Table2[[#This Row],[Area μC/cm^2]]*Table2[[#This Row],[Area/Line step size (𝝁m)]]*Table2[[#This Row],[Min Area DF]]</f>
        <v>0</v>
      </c>
      <c r="AA59" s="13"/>
      <c r="AB59" s="13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90"/>
      <c r="AE59" s="90"/>
      <c r="AF59" s="15"/>
    </row>
    <row r="60" spans="1:32" ht="48" x14ac:dyDescent="0.2">
      <c r="A60" s="33">
        <f t="shared" si="0"/>
        <v>41</v>
      </c>
      <c r="B60" s="80">
        <v>2.7309999999999999</v>
      </c>
      <c r="C60" s="88">
        <f>C59+0.001</f>
        <v>2.714</v>
      </c>
      <c r="D60" s="65" t="s">
        <v>106</v>
      </c>
      <c r="E60" s="13" t="s">
        <v>107</v>
      </c>
      <c r="F60" s="13" t="s">
        <v>21</v>
      </c>
      <c r="G60" s="43">
        <v>10</v>
      </c>
      <c r="H60" s="13" t="s">
        <v>102</v>
      </c>
      <c r="I60" s="14">
        <v>1</v>
      </c>
      <c r="J60" s="13" t="s">
        <v>34</v>
      </c>
      <c r="K60" s="14">
        <v>20</v>
      </c>
      <c r="L60" s="14">
        <v>7.2149999999999999</v>
      </c>
      <c r="M60" s="15">
        <v>0.05</v>
      </c>
      <c r="N60" s="15"/>
      <c r="O60" s="55"/>
      <c r="P60" s="14"/>
      <c r="Q60" s="15"/>
      <c r="R60" s="35">
        <f>Table2[[#This Row],[Design dose factor]]*Table2[[#This Row],[Loop factor]]*Table2[[#This Row],[Dot         pC]]*Table2[[#This Row],[Min Dot DF]]</f>
        <v>0</v>
      </c>
      <c r="S60" s="15"/>
      <c r="T60" s="35">
        <f>Table2[[#This Row],[Design dose factor]]*Table2[[#This Row],[Loop factor]]*Table2[[#This Row],[Dot         pC]]*Table2[[#This Row],[Max Dot DF]]</f>
        <v>0</v>
      </c>
      <c r="U60" s="15"/>
      <c r="V60" s="35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35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35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35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90"/>
      <c r="AE60" s="90"/>
      <c r="AF60" s="15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83203125" defaultRowHeight="16" x14ac:dyDescent="0.2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 x14ac:dyDescent="0.2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2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2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80" x14ac:dyDescent="0.2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2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2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Utilisateur de Microsoft Office</cp:lastModifiedBy>
  <dcterms:created xsi:type="dcterms:W3CDTF">2016-07-04T02:34:51Z</dcterms:created>
  <dcterms:modified xsi:type="dcterms:W3CDTF">2016-07-13T08:00:08Z</dcterms:modified>
</cp:coreProperties>
</file>