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456" windowWidth="23256" windowHeight="13176" tabRatio="500" activeTab="3"/>
  </bookViews>
  <sheets>
    <sheet name="Resultats" sheetId="1" r:id="rId1"/>
    <sheet name="Interpretations" sheetId="2" r:id="rId2"/>
    <sheet name="Resolution" sheetId="3" r:id="rId3"/>
    <sheet name="Feuil1" sheetId="4" r:id="rId4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4" l="1"/>
  <c r="AB22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R22" i="1"/>
  <c r="T22" i="1"/>
  <c r="V22" i="1"/>
  <c r="X22" i="1"/>
  <c r="Z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R33" i="1"/>
  <c r="T33" i="1"/>
  <c r="V33" i="1"/>
  <c r="X33" i="1"/>
  <c r="Z33" i="1"/>
  <c r="AB33" i="1"/>
  <c r="R34" i="1"/>
  <c r="T34" i="1"/>
  <c r="V34" i="1"/>
  <c r="X34" i="1"/>
  <c r="Z34" i="1"/>
  <c r="AB34" i="1"/>
  <c r="R35" i="1"/>
  <c r="T35" i="1"/>
  <c r="V35" i="1"/>
  <c r="X35" i="1"/>
  <c r="Z35" i="1"/>
  <c r="AB35" i="1"/>
  <c r="R36" i="1"/>
  <c r="T36" i="1"/>
  <c r="V36" i="1"/>
  <c r="X36" i="1"/>
  <c r="Z36" i="1"/>
  <c r="AB36" i="1"/>
  <c r="R37" i="1"/>
  <c r="T37" i="1"/>
  <c r="V37" i="1"/>
  <c r="X37" i="1"/>
  <c r="Z37" i="1"/>
  <c r="AB37" i="1"/>
  <c r="T14" i="1"/>
  <c r="R21" i="1"/>
  <c r="T21" i="1"/>
  <c r="V21" i="1"/>
  <c r="X21" i="1"/>
  <c r="Z21" i="1"/>
  <c r="AB21" i="1"/>
  <c r="R20" i="1"/>
  <c r="T20" i="1"/>
  <c r="V20" i="1"/>
  <c r="X20" i="1"/>
  <c r="Z20" i="1"/>
  <c r="AB20" i="1"/>
  <c r="R13" i="1"/>
  <c r="T13" i="1"/>
  <c r="V13" i="1"/>
  <c r="X13" i="1"/>
  <c r="Z13" i="1"/>
  <c r="AB13" i="1"/>
  <c r="R12" i="1"/>
  <c r="T12" i="1"/>
  <c r="V12" i="1"/>
  <c r="X12" i="1"/>
  <c r="Z12" i="1"/>
  <c r="AB12" i="1"/>
  <c r="R23" i="1"/>
  <c r="T23" i="1"/>
  <c r="V23" i="1"/>
  <c r="X23" i="1"/>
  <c r="Z23" i="1"/>
  <c r="AB23" i="1"/>
  <c r="R24" i="1"/>
  <c r="T24" i="1"/>
  <c r="V24" i="1"/>
  <c r="X24" i="1"/>
  <c r="Z24" i="1"/>
  <c r="AB24" i="1"/>
  <c r="R25" i="1"/>
  <c r="T25" i="1"/>
  <c r="V25" i="1"/>
  <c r="X25" i="1"/>
  <c r="Z25" i="1"/>
  <c r="AB25" i="1"/>
  <c r="R26" i="1"/>
  <c r="T26" i="1"/>
  <c r="V26" i="1"/>
  <c r="X26" i="1"/>
  <c r="Z26" i="1"/>
  <c r="AB26" i="1"/>
  <c r="R27" i="1"/>
  <c r="T27" i="1"/>
  <c r="V27" i="1"/>
  <c r="X27" i="1"/>
  <c r="Z27" i="1"/>
  <c r="AB27" i="1"/>
  <c r="R28" i="1"/>
  <c r="T28" i="1"/>
  <c r="V28" i="1"/>
  <c r="X28" i="1"/>
  <c r="Z28" i="1"/>
  <c r="AB28" i="1"/>
  <c r="R29" i="1"/>
  <c r="T29" i="1"/>
  <c r="V29" i="1"/>
  <c r="X29" i="1"/>
  <c r="Z29" i="1"/>
  <c r="AB29" i="1"/>
  <c r="R30" i="1"/>
  <c r="T30" i="1"/>
  <c r="V30" i="1"/>
  <c r="X30" i="1"/>
  <c r="Z30" i="1"/>
  <c r="AB30" i="1"/>
  <c r="R31" i="1"/>
  <c r="T31" i="1"/>
  <c r="V31" i="1"/>
  <c r="X31" i="1"/>
  <c r="Z31" i="1"/>
  <c r="AB31" i="1"/>
  <c r="X5" i="1"/>
  <c r="X8" i="1"/>
  <c r="X7" i="1"/>
  <c r="X9" i="1"/>
  <c r="X10" i="1"/>
  <c r="X11" i="1"/>
  <c r="X14" i="1"/>
  <c r="X15" i="1"/>
  <c r="X16" i="1"/>
  <c r="X17" i="1"/>
  <c r="X18" i="1"/>
  <c r="X19" i="1"/>
  <c r="X32" i="1"/>
  <c r="R14" i="1"/>
  <c r="V14" i="1"/>
  <c r="Z14" i="1"/>
  <c r="AB14" i="1"/>
  <c r="R15" i="1"/>
  <c r="T15" i="1"/>
  <c r="V15" i="1"/>
  <c r="Z15" i="1"/>
  <c r="AB15" i="1"/>
  <c r="R16" i="1"/>
  <c r="T16" i="1"/>
  <c r="V16" i="1"/>
  <c r="Z16" i="1"/>
  <c r="AB16" i="1"/>
  <c r="R17" i="1"/>
  <c r="T17" i="1"/>
  <c r="V17" i="1"/>
  <c r="Z17" i="1"/>
  <c r="AB17" i="1"/>
  <c r="R18" i="1"/>
  <c r="T18" i="1"/>
  <c r="V18" i="1"/>
  <c r="Z18" i="1"/>
  <c r="AB18" i="1"/>
  <c r="R19" i="1"/>
  <c r="T19" i="1"/>
  <c r="V19" i="1"/>
  <c r="Z19" i="1"/>
  <c r="AB19" i="1"/>
  <c r="V4" i="1"/>
  <c r="V5" i="1"/>
  <c r="V8" i="1"/>
  <c r="V7" i="1"/>
  <c r="V6" i="1"/>
  <c r="V9" i="1"/>
  <c r="V10" i="1"/>
  <c r="V11" i="1"/>
  <c r="V32" i="1"/>
  <c r="AB4" i="1"/>
  <c r="AB5" i="1"/>
  <c r="AB8" i="1"/>
  <c r="AB7" i="1"/>
  <c r="AB6" i="1"/>
  <c r="AB9" i="1"/>
  <c r="AB10" i="1"/>
  <c r="AB11" i="1"/>
  <c r="AB32" i="1"/>
  <c r="R5" i="1"/>
  <c r="R8" i="1"/>
  <c r="R7" i="1"/>
  <c r="R6" i="1"/>
  <c r="R9" i="1"/>
  <c r="R10" i="1"/>
  <c r="R11" i="1"/>
  <c r="R32" i="1"/>
  <c r="T5" i="1"/>
  <c r="T8" i="1"/>
  <c r="T7" i="1"/>
  <c r="T6" i="1"/>
  <c r="T9" i="1"/>
  <c r="T10" i="1"/>
  <c r="T11" i="1"/>
  <c r="T32" i="1"/>
  <c r="Z5" i="1"/>
  <c r="Z8" i="1"/>
  <c r="Z7" i="1"/>
  <c r="Z6" i="1"/>
  <c r="Z9" i="1"/>
  <c r="Z10" i="1"/>
  <c r="Z11" i="1"/>
  <c r="Z32" i="1"/>
  <c r="R4" i="1"/>
  <c r="T4" i="1"/>
</calcChain>
</file>

<file path=xl/sharedStrings.xml><?xml version="1.0" encoding="utf-8"?>
<sst xmlns="http://schemas.openxmlformats.org/spreadsheetml/2006/main" count="330" uniqueCount="127">
  <si>
    <t>Colonne7</t>
  </si>
  <si>
    <t>Colonne8</t>
  </si>
  <si>
    <t>Colonne9</t>
  </si>
  <si>
    <t>Colonne10</t>
  </si>
  <si>
    <t>Colonne11</t>
  </si>
  <si>
    <t>Colonne12</t>
  </si>
  <si>
    <t>Current (pA)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</si>
  <si>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</si>
  <si>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</si>
  <si>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</si>
  <si>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</si>
  <si>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</si>
  <si>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</si>
  <si>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</si>
  <si>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</si>
  <si>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</si>
  <si>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</si>
  <si>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</si>
  <si>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</si>
  <si>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</si>
  <si>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</si>
  <si>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</si>
  <si>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</si>
  <si>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</si>
  <si>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</si>
  <si>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</si>
  <si>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</si>
  <si>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</si>
  <si>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</si>
  <si>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</si>
  <si>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</si>
  <si>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</si>
  <si>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</si>
  <si>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</si>
  <si>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</si>
  <si>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</si>
  <si>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</si>
  <si>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</si>
  <si>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</si>
  <si>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</si>
  <si>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</si>
  <si>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</si>
  <si>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</si>
  <si>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</si>
  <si>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</si>
  <si>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</si>
  <si>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</si>
  <si>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</si>
  <si>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</si>
  <si>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</si>
  <si>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</si>
  <si>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</si>
  <si>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</si>
  <si>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</si>
  <si>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</si>
  <si>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</si>
  <si>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</si>
  <si>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</si>
  <si>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</si>
  <si>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</si>
  <si>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</si>
  <si>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</si>
  <si>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</si>
  <si>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</si>
  <si>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</si>
  <si>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</si>
  <si>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</si>
  <si>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</si>
  <si>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</si>
  <si>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</si>
  <si>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</si>
  <si>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</si>
  <si>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</si>
  <si>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</si>
  <si>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</si>
  <si>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</si>
  <si>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</si>
  <si>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</si>
  <si>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</si>
  <si>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family val="2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</si>
  <si>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</si>
  <si>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</si>
  <si>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</si>
  <si>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</si>
  <si>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</si>
  <si>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</si>
  <si>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Total12 charge </t>
    </r>
    <r>
      <rPr>
        <i/>
        <sz val="14.4"/>
        <color rgb="FF000000"/>
        <rFont val="Calibri"/>
        <family val="2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</si>
  <si>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family val="2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</si>
  <si>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family val="2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</si>
  <si>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family val="2"/>
        <scheme val="minor"/>
      </rPr>
      <t>μC</t>
    </r>
  </si>
  <si>
    <r>
      <t>Line</t>
    </r>
    <r>
      <rPr>
        <i/>
        <sz val="14.4"/>
        <color rgb="FF000000"/>
        <rFont val="Calibri"/>
        <family val="2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</si>
  <si>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family val="2"/>
        <scheme val="minor"/>
      </rPr>
      <t>pC</t>
    </r>
  </si>
  <si>
    <r>
      <t>Total21 charge µ</t>
    </r>
    <r>
      <rPr>
        <i/>
        <sz val="14.4"/>
        <color rgb="FF000000"/>
        <rFont val="Calibri"/>
        <family val="2"/>
        <scheme val="minor"/>
      </rPr>
      <t>C</t>
    </r>
  </si>
  <si>
    <r>
      <t>Total22 charge µ</t>
    </r>
    <r>
      <rPr>
        <i/>
        <sz val="14.4"/>
        <color rgb="FF000000"/>
        <rFont val="Calibri"/>
        <family val="2"/>
        <scheme val="minor"/>
      </rPr>
      <t>C</t>
    </r>
  </si>
  <si>
    <t>10µm – 1pA (5)</t>
  </si>
  <si>
    <t>Area/Line step size (𝝁m)</t>
  </si>
  <si>
    <t>high step dose</t>
  </si>
  <si>
    <t>Position U</t>
  </si>
  <si>
    <t>Position V</t>
  </si>
  <si>
    <t>2.5</t>
  </si>
  <si>
    <t>Probleme de design: 1 2 6 1 1 1</t>
  </si>
  <si>
    <t>1 point à travers tout df =100</t>
  </si>
  <si>
    <t>dose3to6</t>
  </si>
  <si>
    <t>dose1to2</t>
  </si>
  <si>
    <t>25-26</t>
  </si>
  <si>
    <t>on exp 23.</t>
  </si>
  <si>
    <t>dose 0,8to1,2</t>
  </si>
  <si>
    <t>SEM (! upside down- uncoated side)</t>
  </si>
  <si>
    <t>SEM (coated size)</t>
  </si>
  <si>
    <t>SEM (upside down) 12to15</t>
  </si>
  <si>
    <t>12resol</t>
  </si>
  <si>
    <t>13resol</t>
  </si>
  <si>
    <t>14resol</t>
  </si>
  <si>
    <t>15resol</t>
  </si>
  <si>
    <t>resol</t>
  </si>
  <si>
    <t>20 to 23-24</t>
  </si>
  <si>
    <t>23-24 to 30</t>
  </si>
  <si>
    <t>26to29</t>
  </si>
  <si>
    <t>27to30</t>
  </si>
  <si>
    <t>28(up) to34</t>
  </si>
  <si>
    <t>31to34 SE2</t>
  </si>
  <si>
    <t>31to34 InLens</t>
  </si>
  <si>
    <t>Membrane 4 - direct</t>
  </si>
  <si>
    <t>20μm – 6.5 pA (7)</t>
  </si>
  <si>
    <t>newdose0,8to1,2</t>
  </si>
  <si>
    <t>newdose0,8to1,3</t>
  </si>
  <si>
    <t>array dots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</si>
</sst>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C]d\-mmm;@"/>
    <numFmt numFmtId="165" formatCode="0.0000"/>
    <numFmt numFmtId="166" formatCode="0.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.5"/>
      <name val="Calibri"/>
      <family val="2"/>
      <scheme val="minor"/>
    </font>
    <font>
      <sz val="14.4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4.4"/>
      <color rgb="FF000000"/>
      <name val="Calibri"/>
      <family val="2"/>
      <scheme val="minor"/>
    </font>
    <font>
      <i/>
      <sz val="14.4"/>
      <name val="Calibri"/>
      <family val="2"/>
      <scheme val="minor"/>
    </font>
    <font>
      <u/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BEDF2"/>
        <bgColor rgb="FFDBEDF2"/>
      </patternFill>
    </fill>
    <fill>
      <patternFill patternType="solid">
        <fgColor rgb="FFB8DBE7"/>
        <bgColor rgb="FFB8DBE7"/>
      </patternFill>
    </fill>
    <fill>
      <patternFill patternType="solid">
        <fgColor rgb="FFFFE2D9"/>
        <bgColor rgb="FF000000"/>
      </patternFill>
    </fill>
    <fill>
      <patternFill patternType="solid">
        <fgColor rgb="FFF5D8CD"/>
        <bgColor rgb="FF000000"/>
      </patternFill>
    </fill>
    <fill>
      <patternFill patternType="solid">
        <fgColor rgb="FFECE0EF"/>
        <bgColor rgb="FF000000"/>
      </patternFill>
    </fill>
    <fill>
      <patternFill patternType="solid">
        <fgColor rgb="FFDBEDF2"/>
        <bgColor rgb="FF000000"/>
      </patternFill>
    </fill>
    <fill>
      <patternFill patternType="solid">
        <fgColor rgb="FFB8DBE7"/>
        <bgColor rgb="FF000000"/>
      </patternFill>
    </fill>
    <fill>
      <patternFill patternType="solid">
        <fgColor rgb="FFDBF2ED"/>
        <bgColor rgb="FF000000"/>
      </patternFill>
    </fill>
  </fills>
  <borders count="17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  <border>
      <left style="thin">
        <color rgb="FFBBBBAD"/>
      </left>
      <right style="thin">
        <color rgb="FFBBBBAD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rgb="FFBBBBAD"/>
      </left>
      <right style="thin">
        <color rgb="FFFFFFFF"/>
      </right>
      <top style="thin">
        <color rgb="FFBBBBAD"/>
      </top>
      <bottom style="thin">
        <color rgb="FFBBBBAD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thin">
        <color rgb="FFFFFFFF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FFFFFF"/>
      </top>
      <bottom style="thin">
        <color rgb="FFFFFFFF"/>
      </bottom>
      <diagonal/>
    </border>
    <border>
      <left style="thin">
        <color rgb="FFBBBBAD"/>
      </left>
      <right style="thin">
        <color rgb="FFFFFFFF"/>
      </right>
      <top style="thin">
        <color rgb="FFBBBBAD"/>
      </top>
      <bottom style="thin">
        <color rgb="FFFFFFFF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FFFFFF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5" fontId="2" fillId="16" borderId="0" xfId="0" applyNumberFormat="1" applyFont="1" applyFill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 vertical="center" wrapText="1"/>
    </xf>
    <xf numFmtId="165" fontId="6" fillId="17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2" fillId="16" borderId="0" xfId="0" applyNumberFormat="1" applyFont="1" applyFill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center" vertical="center" wrapText="1"/>
    </xf>
    <xf numFmtId="166" fontId="6" fillId="17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165" fontId="6" fillId="0" borderId="6" xfId="0" applyNumberFormat="1" applyFont="1" applyFill="1" applyBorder="1" applyAlignment="1">
      <alignment horizontal="center" vertical="center" wrapText="1"/>
    </xf>
    <xf numFmtId="166" fontId="6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2" fillId="16" borderId="0" xfId="0" applyNumberFormat="1" applyFont="1" applyFill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0" fillId="13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20" borderId="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6" fillId="21" borderId="3" xfId="0" applyFont="1" applyFill="1" applyBorder="1" applyAlignment="1">
      <alignment horizontal="center" vertical="center" wrapText="1"/>
    </xf>
    <xf numFmtId="0" fontId="6" fillId="22" borderId="7" xfId="0" applyFont="1" applyFill="1" applyBorder="1" applyAlignment="1">
      <alignment horizontal="center" vertical="center" wrapText="1"/>
    </xf>
    <xf numFmtId="0" fontId="6" fillId="21" borderId="8" xfId="0" applyFont="1" applyFill="1" applyBorder="1" applyAlignment="1">
      <alignment horizontal="center" vertical="center" wrapText="1"/>
    </xf>
    <xf numFmtId="0" fontId="6" fillId="23" borderId="4" xfId="0" applyFont="1" applyFill="1" applyBorder="1" applyAlignment="1">
      <alignment horizontal="center" vertical="center" wrapText="1"/>
    </xf>
    <xf numFmtId="0" fontId="6" fillId="24" borderId="4" xfId="0" applyFont="1" applyFill="1" applyBorder="1" applyAlignment="1">
      <alignment horizontal="center" vertical="center" wrapText="1"/>
    </xf>
    <xf numFmtId="0" fontId="6" fillId="21" borderId="7" xfId="0" applyFont="1" applyFill="1" applyBorder="1" applyAlignment="1">
      <alignment horizontal="center" vertical="center" wrapText="1"/>
    </xf>
    <xf numFmtId="0" fontId="6" fillId="25" borderId="4" xfId="0" applyFont="1" applyFill="1" applyBorder="1" applyAlignment="1">
      <alignment horizontal="center" vertical="center" wrapText="1"/>
    </xf>
    <xf numFmtId="0" fontId="6" fillId="26" borderId="4" xfId="0" applyFont="1" applyFill="1" applyBorder="1" applyAlignment="1">
      <alignment horizontal="center" vertical="center" wrapText="1"/>
    </xf>
    <xf numFmtId="0" fontId="6" fillId="27" borderId="7" xfId="0" applyFont="1" applyFill="1" applyBorder="1" applyAlignment="1">
      <alignment horizontal="center" vertical="center" wrapText="1"/>
    </xf>
    <xf numFmtId="0" fontId="6" fillId="21" borderId="7" xfId="0" applyFont="1" applyFill="1" applyBorder="1"/>
    <xf numFmtId="0" fontId="6" fillId="27" borderId="9" xfId="0" applyFont="1" applyFill="1" applyBorder="1" applyAlignment="1">
      <alignment horizontal="center" vertical="center" wrapText="1"/>
    </xf>
    <xf numFmtId="0" fontId="6" fillId="27" borderId="10" xfId="0" applyFont="1" applyFill="1" applyBorder="1" applyAlignment="1">
      <alignment horizontal="center" vertical="center" wrapText="1"/>
    </xf>
    <xf numFmtId="0" fontId="6" fillId="21" borderId="11" xfId="0" applyFont="1" applyFill="1" applyBorder="1" applyAlignment="1">
      <alignment horizontal="center" vertical="center" wrapText="1"/>
    </xf>
    <xf numFmtId="0" fontId="6" fillId="27" borderId="12" xfId="0" applyFont="1" applyFill="1" applyBorder="1" applyAlignment="1">
      <alignment horizontal="center" vertical="center" wrapText="1"/>
    </xf>
    <xf numFmtId="0" fontId="6" fillId="22" borderId="13" xfId="0" applyFont="1" applyFill="1" applyBorder="1" applyAlignment="1">
      <alignment horizontal="center" vertical="center" wrapText="1"/>
    </xf>
    <xf numFmtId="0" fontId="6" fillId="22" borderId="14" xfId="0" applyFont="1" applyFill="1" applyBorder="1" applyAlignment="1">
      <alignment horizontal="center" vertical="center" wrapText="1"/>
    </xf>
    <xf numFmtId="0" fontId="6" fillId="21" borderId="15" xfId="0" applyFont="1" applyFill="1" applyBorder="1" applyAlignment="1">
      <alignment horizontal="center" vertical="center" wrapText="1"/>
    </xf>
    <xf numFmtId="0" fontId="6" fillId="28" borderId="8" xfId="0" applyFont="1" applyFill="1" applyBorder="1" applyAlignment="1">
      <alignment horizontal="center" vertical="center" wrapText="1"/>
    </xf>
    <xf numFmtId="0" fontId="6" fillId="21" borderId="16" xfId="0" applyFont="1" applyFill="1" applyBorder="1" applyAlignment="1">
      <alignment horizontal="center" vertical="center" wrapText="1"/>
    </xf>
    <xf numFmtId="0" fontId="14" fillId="0" borderId="5" xfId="0" applyNumberFormat="1" applyFont="1" applyFill="1" applyBorder="1" applyAlignment="1">
      <alignment horizontal="center" vertical="center" wrapText="1"/>
    </xf>
    <xf numFmtId="166" fontId="14" fillId="0" borderId="3" xfId="0" applyNumberFormat="1" applyFont="1" applyFill="1" applyBorder="1" applyAlignment="1">
      <alignment horizontal="center" vertical="center" wrapText="1"/>
    </xf>
    <xf numFmtId="165" fontId="14" fillId="0" borderId="3" xfId="0" applyNumberFormat="1" applyFont="1" applyFill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3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21" borderId="15" xfId="0" applyFont="1" applyFill="1" applyBorder="1" applyAlignment="1">
      <alignment horizontal="center" vertical="center" wrapText="1"/>
    </xf>
    <xf numFmtId="0" fontId="14" fillId="27" borderId="7" xfId="0" applyFont="1" applyFill="1" applyBorder="1" applyAlignment="1">
      <alignment horizontal="center" vertical="center" wrapText="1"/>
    </xf>
    <xf numFmtId="0" fontId="14" fillId="28" borderId="8" xfId="0" applyFont="1" applyFill="1" applyBorder="1" applyAlignment="1">
      <alignment horizontal="center" vertical="center" wrapText="1"/>
    </xf>
    <xf numFmtId="0" fontId="15" fillId="0" borderId="0" xfId="0" applyFont="1"/>
    <xf numFmtId="0" fontId="14" fillId="22" borderId="7" xfId="0" applyFont="1" applyFill="1" applyBorder="1" applyAlignment="1">
      <alignment horizontal="center" vertical="center" wrapText="1"/>
    </xf>
    <xf numFmtId="0" fontId="14" fillId="21" borderId="16" xfId="0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 wrapText="1"/>
    </xf>
    <xf numFmtId="166" fontId="14" fillId="0" borderId="6" xfId="0" applyNumberFormat="1" applyFont="1" applyFill="1" applyBorder="1" applyAlignment="1">
      <alignment horizontal="center" vertical="center" wrapText="1"/>
    </xf>
    <xf numFmtId="165" fontId="14" fillId="0" borderId="6" xfId="0" applyNumberFormat="1" applyFont="1" applyFill="1" applyBorder="1" applyAlignment="1">
      <alignment horizontal="center" vertical="center" wrapText="1"/>
    </xf>
    <xf numFmtId="164" fontId="14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83"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3:AH63" dataDxfId="82">
  <autoFilter ref="A3:AH63"/>
  <sortState ref="A4:AF33">
    <sortCondition ref="D3:D33"/>
  </sortState>
  <tableColumns count="34">
    <tableColumn id="27" name="# Exp" totalsRowLabel="Total" dataDxfId="81" totalsRowDxfId="80"/>
    <tableColumn id="32" name="Position U" dataDxfId="79" totalsRowDxfId="78"/>
    <tableColumn id="31" name="Position V" dataDxfId="77"/>
    <tableColumn id="1" name="Date" dataDxfId="76" totalsRowDxfId="75"/>
    <tableColumn id="2" name="Sample" dataDxfId="74" totalsRowDxfId="73"/>
    <tableColumn id="3" name="Coating" dataDxfId="72" totalsRowDxfId="71"/>
    <tableColumn id="4" name="Coating thickness" dataDxfId="70" totalsRowDxfId="69"/>
    <tableColumn id="5" name="Design" dataDxfId="68" totalsRowDxfId="67"/>
    <tableColumn id="6" name="Design dose factor" dataDxfId="66" totalsRowDxfId="65"/>
    <tableColumn id="7" name="Beam" dataDxfId="64" totalsRowDxfId="63"/>
    <tableColumn id="8" name="Loop factor" dataDxfId="62" totalsRowDxfId="61"/>
    <tableColumn id="9" name="Current (pA)" dataDxfId="60" totalsRowDxfId="59"/>
    <tableColumn id="10" name="Dot         pC" dataDxfId="58" totalsRowDxfId="57"/>
    <tableColumn id="11" name="Line μC/cm" dataDxfId="56" totalsRowDxfId="55"/>
    <tableColumn id="12" name="Area μC/cm^2" dataDxfId="54" totalsRowDxfId="53"/>
    <tableColumn id="13" name="Area/Line step size (𝝁m)" dataDxfId="52" totalsRowDxfId="51"/>
    <tableColumn id="14" name="Min Dot DF" dataDxfId="50" totalsRowDxfId="49"/>
    <tableColumn id="15" name="Total11 charge pC" dataDxfId="48" totalsRowDxfId="47">
      <calculatedColumnFormula>Table2[[#This Row],[Design dose factor]]*Table2[[#This Row],[Loop factor]]*Table2[[#This Row],[Dot         pC]]*Table2[[#This Row],[Min Dot DF]]</calculatedColumnFormula>
    </tableColumn>
    <tableColumn id="16" name="Max Dot DF" dataDxfId="46" totalsRowDxfId="45"/>
    <tableColumn id="17" name="Total12 charge pC" dataDxfId="44" totalsRowDxfId="43">
      <calculatedColumnFormula>Table2[[#This Row],[Design dose factor]]*Table2[[#This Row],[Loop factor]]*Table2[[#This Row],[Dot         pC]]*Table2[[#This Row],[Max Dot DF]]</calculatedColumnFormula>
    </tableColumn>
    <tableColumn id="18" name="Min Line DF" dataDxfId="42" totalsRowDxfId="41"/>
    <tableColumn id="19" name="Total21 charge µC" dataDxfId="40" totalsRowDxfId="39">
      <calculatedColumnFormula>Table2[[#This Row],[Design dose factor]]*Table2[[#This Row],[Loop factor]]*Table2[[#This Row],[Line μC/cm]]*Table2[[#This Row],[Area/Line step size (𝝁m)]]*Table2[[#This Row],[Min Line DF]]</calculatedColumnFormula>
    </tableColumn>
    <tableColumn id="20" name="Max Line DF" dataDxfId="38" totalsRowDxfId="37"/>
    <tableColumn id="21" name="Total22 charge µC" dataDxfId="36" totalsRowDxfId="35">
      <calculatedColumnFormula>Table2[[#This Row],[Design dose factor]]*Table2[[#This Row],[Loop factor]]*Table2[[#This Row],[Line μC/cm]]*Table2[[#This Row],[Area/Line step size (𝝁m)]]*Table2[[#This Row],[Max Line DF]]</calculatedColumnFormula>
    </tableColumn>
    <tableColumn id="22" name="Min Area DF" dataDxfId="34" totalsRowDxfId="33"/>
    <tableColumn id="23" name="Total31 charge μC" dataDxfId="32" totalsRowDxfId="31">
      <calculatedColumnFormula>Table2[[#This Row],[Design dose factor]]*Table2[[#This Row],[Loop factor]]*Table2[[#This Row],[Area μC/cm^2]]*Table2[[#This Row],[Area/Line step size (𝝁m)]]*Table2[[#This Row],[Min Area DF]]</calculatedColumnFormula>
    </tableColumn>
    <tableColumn id="24" name="Max Area DF" dataDxfId="30" totalsRowDxfId="29"/>
    <tableColumn id="25" name="Totale charge32 μC" dataDxfId="28" totalsRowDxfId="27">
      <calculatedColumnFormula>Table2[[#This Row],[Design dose factor]]*Table2[[#This Row],[Loop factor]]*Table2[[#This Row],[Area μC/cm^2]]*Table2[[#This Row],[Area/Line step size (𝝁m)]]*Table2[[#This Row],[Max Area DF]]</calculatedColumnFormula>
    </tableColumn>
    <tableColumn id="26" name="Total hole size" dataDxfId="26" totalsRowDxfId="25"/>
    <tableColumn id="28" name="Step between dots" dataDxfId="24" totalsRowDxfId="23"/>
    <tableColumn id="29" name="Charge" dataDxfId="22" totalsRowDxfId="21"/>
    <tableColumn id="30" name="Results" totalsRowFunction="count" dataDxfId="20" totalsRowDxfId="19"/>
    <tableColumn id="33" name="SEM (! upside down- uncoated side)" dataDxfId="18" totalsRowDxfId="17"/>
    <tableColumn id="34" name="SEM (coated size)" dataDxfId="16" totalsRowDxfId="15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4" dataDxfId="13">
  <autoFilter ref="A1:M15"/>
  <tableColumns count="13">
    <tableColumn id="1" name="Beam" dataDxfId="12"/>
    <tableColumn id="14" name="Design" dataDxfId="11"/>
    <tableColumn id="2" name="loops" dataDxfId="10"/>
    <tableColumn id="3" name="min charge for dot piercing (pC)" dataDxfId="9"/>
    <tableColumn id="4" name="min charge for line piercing (μC)" dataDxfId="8"/>
    <tableColumn id="5" name="min charge for area piercing (μC)" dataDxfId="7"/>
    <tableColumn id="6" name="Comments" dataDxfId="6"/>
    <tableColumn id="7" name="Colonne7" dataDxfId="5"/>
    <tableColumn id="8" name="Colonne8" dataDxfId="4"/>
    <tableColumn id="9" name="Colonne9" dataDxfId="3"/>
    <tableColumn id="10" name="Colonne10" dataDxfId="2"/>
    <tableColumn id="11" name="Colonne11" dataDxfId="1"/>
    <tableColumn id="12" name="Colonne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3"/>
  <sheetViews>
    <sheetView zoomScaleNormal="100" zoomScalePageLayoutView="76"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C71" sqref="C71"/>
    </sheetView>
  </sheetViews>
  <sheetFormatPr baseColWidth="10" defaultRowHeight="15.6" x14ac:dyDescent="0.3"/>
  <cols>
    <col min="1" max="1" width="6.296875" style="54" customWidth="1"/>
    <col min="2" max="2" width="9.5" style="68" customWidth="1"/>
    <col min="3" max="3" width="9.69921875" style="62" customWidth="1"/>
    <col min="4" max="4" width="12.69921875" style="55" customWidth="1"/>
    <col min="5" max="5" width="12.19921875" customWidth="1"/>
    <col min="6" max="6" width="9" customWidth="1"/>
    <col min="7" max="7" width="10.5" customWidth="1"/>
    <col min="8" max="8" width="11.296875" style="54" customWidth="1"/>
    <col min="9" max="9" width="12.69921875" customWidth="1"/>
    <col min="10" max="10" width="11.19921875" customWidth="1"/>
    <col min="11" max="11" width="10" customWidth="1"/>
    <col min="12" max="12" width="12" customWidth="1"/>
    <col min="13" max="14" width="10.796875" customWidth="1"/>
    <col min="15" max="15" width="10.796875" style="35" customWidth="1"/>
    <col min="16" max="16" width="12.5" customWidth="1"/>
    <col min="17" max="17" width="11.796875" customWidth="1"/>
    <col min="18" max="18" width="12.796875" customWidth="1"/>
    <col min="19" max="19" width="11.796875" customWidth="1"/>
    <col min="20" max="20" width="13.69921875" bestFit="1" customWidth="1"/>
    <col min="21" max="21" width="11.796875" customWidth="1"/>
    <col min="22" max="22" width="13.19921875" customWidth="1"/>
    <col min="23" max="23" width="11.796875" customWidth="1"/>
    <col min="24" max="24" width="13.19921875" customWidth="1"/>
    <col min="25" max="25" width="13.19921875" bestFit="1" customWidth="1"/>
    <col min="26" max="26" width="13.69921875" bestFit="1" customWidth="1"/>
    <col min="27" max="27" width="13.19921875" bestFit="1" customWidth="1"/>
    <col min="28" max="28" width="13.296875" customWidth="1"/>
    <col min="29" max="29" width="14.19921875" customWidth="1"/>
    <col min="30" max="30" width="17.296875" customWidth="1"/>
    <col min="31" max="31" width="15.19921875" customWidth="1"/>
    <col min="32" max="32" width="41.796875" customWidth="1"/>
    <col min="33" max="33" width="20.19921875" customWidth="1"/>
  </cols>
  <sheetData>
    <row r="1" spans="1:34" ht="24" customHeight="1" x14ac:dyDescent="0.3">
      <c r="J1" s="26" t="s">
        <v>48</v>
      </c>
      <c r="K1" s="131" t="s">
        <v>78</v>
      </c>
      <c r="L1" s="131"/>
      <c r="M1" s="11"/>
      <c r="N1" s="11"/>
      <c r="O1" s="11"/>
      <c r="P1" s="31"/>
      <c r="Q1" s="133" t="s">
        <v>16</v>
      </c>
      <c r="R1" s="133"/>
      <c r="S1" s="133"/>
      <c r="T1" s="133"/>
      <c r="U1" s="134" t="s">
        <v>18</v>
      </c>
      <c r="V1" s="134"/>
      <c r="W1" s="134"/>
      <c r="X1" s="134"/>
      <c r="Y1" s="135" t="s">
        <v>19</v>
      </c>
      <c r="Z1" s="135"/>
      <c r="AA1" s="135"/>
      <c r="AB1" s="135"/>
      <c r="AD1" s="43" t="s">
        <v>68</v>
      </c>
      <c r="AE1" s="43"/>
    </row>
    <row r="2" spans="1:34" ht="25.95" customHeight="1" x14ac:dyDescent="0.3">
      <c r="M2" s="136" t="s">
        <v>33</v>
      </c>
      <c r="N2" s="136"/>
      <c r="O2" s="136"/>
      <c r="P2" s="31"/>
      <c r="Q2" s="137" t="s">
        <v>30</v>
      </c>
      <c r="R2" s="137"/>
      <c r="S2" s="137" t="s">
        <v>17</v>
      </c>
      <c r="T2" s="137"/>
      <c r="U2" s="138" t="s">
        <v>30</v>
      </c>
      <c r="V2" s="138"/>
      <c r="W2" s="138" t="s">
        <v>17</v>
      </c>
      <c r="X2" s="138"/>
      <c r="Y2" s="139" t="s">
        <v>30</v>
      </c>
      <c r="Z2" s="139"/>
      <c r="AA2" s="139" t="s">
        <v>17</v>
      </c>
      <c r="AB2" s="139"/>
      <c r="AC2" s="132" t="s">
        <v>8</v>
      </c>
      <c r="AD2" s="132"/>
      <c r="AE2" s="132"/>
    </row>
    <row r="3" spans="1:34" ht="63" customHeight="1" x14ac:dyDescent="0.3">
      <c r="A3" s="77" t="s">
        <v>77</v>
      </c>
      <c r="B3" s="69" t="s">
        <v>97</v>
      </c>
      <c r="C3" s="63" t="s">
        <v>98</v>
      </c>
      <c r="D3" s="56" t="s">
        <v>9</v>
      </c>
      <c r="E3" s="1" t="s">
        <v>10</v>
      </c>
      <c r="F3" s="1" t="s">
        <v>11</v>
      </c>
      <c r="G3" s="1" t="s">
        <v>35</v>
      </c>
      <c r="H3" s="81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4" t="s">
        <v>91</v>
      </c>
      <c r="N3" s="9" t="s">
        <v>90</v>
      </c>
      <c r="O3" s="32" t="s">
        <v>79</v>
      </c>
      <c r="P3" s="1" t="s">
        <v>95</v>
      </c>
      <c r="Q3" s="5" t="s">
        <v>80</v>
      </c>
      <c r="R3" s="5" t="s">
        <v>87</v>
      </c>
      <c r="S3" s="6" t="s">
        <v>81</v>
      </c>
      <c r="T3" s="7" t="s">
        <v>86</v>
      </c>
      <c r="U3" s="10" t="s">
        <v>82</v>
      </c>
      <c r="V3" s="10" t="s">
        <v>92</v>
      </c>
      <c r="W3" s="10" t="s">
        <v>83</v>
      </c>
      <c r="X3" s="10" t="s">
        <v>93</v>
      </c>
      <c r="Y3" s="8" t="s">
        <v>84</v>
      </c>
      <c r="Z3" s="8" t="s">
        <v>89</v>
      </c>
      <c r="AA3" s="8" t="s">
        <v>85</v>
      </c>
      <c r="AB3" s="8" t="s">
        <v>88</v>
      </c>
      <c r="AC3" s="41" t="s">
        <v>65</v>
      </c>
      <c r="AD3" s="41" t="s">
        <v>64</v>
      </c>
      <c r="AE3" s="41" t="s">
        <v>69</v>
      </c>
      <c r="AF3" s="2" t="s">
        <v>7</v>
      </c>
      <c r="AG3" s="2" t="s">
        <v>107</v>
      </c>
      <c r="AH3" s="2" t="s">
        <v>108</v>
      </c>
    </row>
    <row r="4" spans="1:34" ht="31.2" x14ac:dyDescent="0.3">
      <c r="A4" s="78">
        <v>1</v>
      </c>
      <c r="B4" s="70"/>
      <c r="C4" s="64"/>
      <c r="D4" s="57">
        <v>42545</v>
      </c>
      <c r="E4" s="14" t="s">
        <v>20</v>
      </c>
      <c r="F4" s="14" t="s">
        <v>21</v>
      </c>
      <c r="G4" s="14">
        <v>5</v>
      </c>
      <c r="H4" s="82" t="s">
        <v>22</v>
      </c>
      <c r="I4" s="14">
        <v>1</v>
      </c>
      <c r="J4" s="13" t="s">
        <v>23</v>
      </c>
      <c r="K4" s="14">
        <v>20</v>
      </c>
      <c r="L4" s="14">
        <v>6.8120000000000003</v>
      </c>
      <c r="M4" s="13">
        <v>0.10044</v>
      </c>
      <c r="N4" s="14">
        <v>1000</v>
      </c>
      <c r="O4" s="33">
        <v>1000</v>
      </c>
      <c r="P4" s="14">
        <v>3.2000000000000002E-3</v>
      </c>
      <c r="Q4" s="13">
        <v>1.2</v>
      </c>
      <c r="R4" s="24">
        <f>Table2[[#This Row],[Design dose factor]]*Table2[[#This Row],[Loop factor]]*Table2[[#This Row],[Dot         pC]]*Table2[[#This Row],[Min Dot DF]]</f>
        <v>2.4105599999999998</v>
      </c>
      <c r="S4" s="13">
        <v>1.4</v>
      </c>
      <c r="T4" s="24">
        <f>Table2[[#This Row],[Design dose factor]]*Table2[[#This Row],[Loop factor]]*Table2[[#This Row],[Dot         pC]]*Table2[[#This Row],[Max Dot DF]]</f>
        <v>2.8123199999999997</v>
      </c>
      <c r="U4" s="13"/>
      <c r="V4" s="13">
        <f>Table2[[#This Row],[Design dose factor]]*Table2[[#This Row],[Loop factor]]*Table2[[#This Row],[Line μC/cm]]*Table2[[#This Row],[Area/Line step size (𝝁m)]]*Table2[[#This Row],[Min Line DF]]</f>
        <v>0</v>
      </c>
      <c r="W4" s="13"/>
      <c r="X4" s="16"/>
      <c r="Y4" s="13"/>
      <c r="Z4" s="13"/>
      <c r="AA4" s="13">
        <v>10</v>
      </c>
      <c r="AB4" s="13">
        <f>Table2[[#This Row],[Design dose factor]]*Table2[[#This Row],[Loop factor]]*Table2[[#This Row],[Area μC/cm^2]]*Table2[[#This Row],[Area/Line step size (𝝁m)]]*Table2[[#This Row],[Max Area DF]]</f>
        <v>640</v>
      </c>
      <c r="AC4" s="13" t="s">
        <v>24</v>
      </c>
      <c r="AD4" s="13"/>
      <c r="AE4" s="13"/>
      <c r="AF4" s="87"/>
      <c r="AG4" s="88"/>
      <c r="AH4" s="89"/>
    </row>
    <row r="5" spans="1:34" s="19" customFormat="1" ht="31.2" x14ac:dyDescent="0.3">
      <c r="A5" s="40">
        <v>2</v>
      </c>
      <c r="B5" s="71"/>
      <c r="C5" s="65"/>
      <c r="D5" s="58">
        <v>42548</v>
      </c>
      <c r="E5" s="17" t="s">
        <v>20</v>
      </c>
      <c r="F5" s="17" t="s">
        <v>21</v>
      </c>
      <c r="G5" s="17">
        <v>5</v>
      </c>
      <c r="H5" s="83" t="s">
        <v>25</v>
      </c>
      <c r="I5" s="17">
        <v>1</v>
      </c>
      <c r="J5" s="17" t="s">
        <v>26</v>
      </c>
      <c r="K5" s="17">
        <v>1</v>
      </c>
      <c r="L5" s="17">
        <v>0.71399999999999997</v>
      </c>
      <c r="M5" s="17">
        <v>2.0087999999999999</v>
      </c>
      <c r="N5" s="17"/>
      <c r="O5" s="34">
        <v>20000</v>
      </c>
      <c r="P5" s="17">
        <v>3.2000000000000002E-3</v>
      </c>
      <c r="Q5" s="23">
        <v>2.4</v>
      </c>
      <c r="R5" s="17">
        <f>Table2[[#This Row],[Design dose factor]]*Table2[[#This Row],[Loop factor]]*Table2[[#This Row],[Dot         pC]]*Table2[[#This Row],[Min Dot DF]]</f>
        <v>4.8211199999999996</v>
      </c>
      <c r="S5" s="17"/>
      <c r="T5" s="17">
        <f>Table2[[#This Row],[Design dose factor]]*Table2[[#This Row],[Loop factor]]*Table2[[#This Row],[Dot         pC]]*Table2[[#This Row],[Max Dot DF]]</f>
        <v>0</v>
      </c>
      <c r="U5" s="17"/>
      <c r="V5" s="17">
        <f>Table2[[#This Row],[Design dose factor]]*Table2[[#This Row],[Loop factor]]*Table2[[#This Row],[Line μC/cm]]*Table2[[#This Row],[Area/Line step size (𝝁m)]]*Table2[[#This Row],[Min Line DF]]</f>
        <v>0</v>
      </c>
      <c r="W5" s="17"/>
      <c r="X5" s="17">
        <f>Table2[[#This Row],[Design dose factor]]*Table2[[#This Row],[Loop factor]]*Table2[[#This Row],[Line μC/cm]]*Table2[[#This Row],[Area/Line step size (𝝁m)]]*Table2[[#This Row],[Max Line DF]]</f>
        <v>0</v>
      </c>
      <c r="Y5" s="17">
        <v>10</v>
      </c>
      <c r="Z5" s="17">
        <f>Table2[[#This Row],[Design dose factor]]*Table2[[#This Row],[Loop factor]]*Table2[[#This Row],[Area μC/cm^2]]*Table2[[#This Row],[Area/Line step size (𝝁m)]]*Table2[[#This Row],[Min Area DF]]</f>
        <v>640</v>
      </c>
      <c r="AA5" s="17"/>
      <c r="AB5" s="17">
        <f>Table2[[#This Row],[Design dose factor]]*Table2[[#This Row],[Loop factor]]*Table2[[#This Row],[Area μC/cm^2]]*Table2[[#This Row],[Area/Line step size (𝝁m)]]*Table2[[#This Row],[Max Area DF]]</f>
        <v>0</v>
      </c>
      <c r="AC5" s="18"/>
      <c r="AD5" s="18"/>
      <c r="AE5" s="18"/>
      <c r="AF5" s="90" t="s">
        <v>44</v>
      </c>
      <c r="AG5" s="88"/>
      <c r="AH5" s="89"/>
    </row>
    <row r="6" spans="1:34" s="19" customFormat="1" ht="31.2" x14ac:dyDescent="0.3">
      <c r="A6" s="29">
        <v>3</v>
      </c>
      <c r="B6" s="72"/>
      <c r="C6" s="66"/>
      <c r="D6" s="59">
        <v>42549</v>
      </c>
      <c r="E6" s="13" t="s">
        <v>20</v>
      </c>
      <c r="F6" s="13" t="s">
        <v>21</v>
      </c>
      <c r="G6" s="13">
        <v>5</v>
      </c>
      <c r="H6" s="84" t="s">
        <v>28</v>
      </c>
      <c r="I6" s="13">
        <v>1</v>
      </c>
      <c r="J6" s="13" t="s">
        <v>27</v>
      </c>
      <c r="K6" s="13">
        <v>1</v>
      </c>
      <c r="L6" s="13">
        <v>0.77100000000000002</v>
      </c>
      <c r="M6" s="13">
        <v>2.0087999999999999</v>
      </c>
      <c r="N6" s="13">
        <v>20000</v>
      </c>
      <c r="O6" s="33"/>
      <c r="P6" s="13">
        <v>3.2000000000000002E-3</v>
      </c>
      <c r="Q6" s="53">
        <v>1.6</v>
      </c>
      <c r="R6" s="53">
        <f>Table2[[#This Row],[Design dose factor]]*Table2[[#This Row],[Loop factor]]*Table2[[#This Row],[Dot         pC]]*Table2[[#This Row],[Min Dot DF]]</f>
        <v>3.21408</v>
      </c>
      <c r="S6" s="53">
        <v>1.8</v>
      </c>
      <c r="T6" s="53">
        <f>Table2[[#This Row],[Design dose factor]]*Table2[[#This Row],[Loop factor]]*Table2[[#This Row],[Dot         pC]]*Table2[[#This Row],[Max Dot DF]]</f>
        <v>3.6158399999999999</v>
      </c>
      <c r="U6" s="13">
        <v>1.8</v>
      </c>
      <c r="V6" s="13">
        <f>Table2[[#This Row],[Design dose factor]]*Table2[[#This Row],[Loop factor]]*Table2[[#This Row],[Line μC/cm]]*Table2[[#This Row],[Area/Line step size (𝝁m)]]*Table2[[#This Row],[Min Line DF]]</f>
        <v>115.2</v>
      </c>
      <c r="W6" s="13"/>
      <c r="X6" s="13"/>
      <c r="Y6" s="13"/>
      <c r="Z6" s="13">
        <f>Table2[[#This Row],[Design dose factor]]*Table2[[#This Row],[Loop factor]]*Table2[[#This Row],[Area μC/cm^2]]*Table2[[#This Row],[Area/Line step size (𝝁m)]]*Table2[[#This Row],[Min Area DF]]</f>
        <v>0</v>
      </c>
      <c r="AA6" s="13"/>
      <c r="AB6" s="13">
        <f>Table2[[#This Row],[Design dose factor]]*Table2[[#This Row],[Loop factor]]*Table2[[#This Row],[Area μC/cm^2]]*Table2[[#This Row],[Area/Line step size (𝝁m)]]*Table2[[#This Row],[Max Area DF]]</f>
        <v>0</v>
      </c>
      <c r="AC6" s="15"/>
      <c r="AD6" s="15"/>
      <c r="AE6" s="15"/>
      <c r="AF6" s="87" t="s">
        <v>47</v>
      </c>
      <c r="AG6" s="88"/>
      <c r="AH6" s="89"/>
    </row>
    <row r="7" spans="1:34" ht="31.2" x14ac:dyDescent="0.3">
      <c r="A7" s="40">
        <v>4</v>
      </c>
      <c r="B7" s="71"/>
      <c r="C7" s="65"/>
      <c r="D7" s="58">
        <v>42549</v>
      </c>
      <c r="E7" s="17" t="s">
        <v>20</v>
      </c>
      <c r="F7" s="17" t="s">
        <v>21</v>
      </c>
      <c r="G7" s="17">
        <v>5</v>
      </c>
      <c r="H7" s="83" t="s">
        <v>25</v>
      </c>
      <c r="I7" s="17">
        <v>1</v>
      </c>
      <c r="J7" s="17" t="s">
        <v>27</v>
      </c>
      <c r="K7" s="17">
        <v>20</v>
      </c>
      <c r="L7" s="17">
        <v>0.26</v>
      </c>
      <c r="M7" s="17">
        <v>0.10044</v>
      </c>
      <c r="N7" s="17"/>
      <c r="O7" s="34">
        <v>1000</v>
      </c>
      <c r="P7" s="17">
        <v>3.2000000000000002E-3</v>
      </c>
      <c r="Q7" s="17">
        <v>2.4</v>
      </c>
      <c r="R7" s="17">
        <f>Table2[[#This Row],[Design dose factor]]*Table2[[#This Row],[Loop factor]]*Table2[[#This Row],[Dot         pC]]*Table2[[#This Row],[Min Dot DF]]</f>
        <v>4.8211199999999996</v>
      </c>
      <c r="S7" s="17"/>
      <c r="T7" s="17">
        <f>Table2[[#This Row],[Design dose factor]]*Table2[[#This Row],[Loop factor]]*Table2[[#This Row],[Dot         pC]]*Table2[[#This Row],[Max Dot DF]]</f>
        <v>0</v>
      </c>
      <c r="U7" s="17"/>
      <c r="V7" s="17">
        <f>Table2[[#This Row],[Design dose factor]]*Table2[[#This Row],[Loop factor]]*Table2[[#This Row],[Line μC/cm]]*Table2[[#This Row],[Area/Line step size (𝝁m)]]*Table2[[#This Row],[Min Line DF]]</f>
        <v>0</v>
      </c>
      <c r="W7" s="17"/>
      <c r="X7" s="17">
        <f>Table2[[#This Row],[Design dose factor]]*Table2[[#This Row],[Loop factor]]*Table2[[#This Row],[Line μC/cm]]*Table2[[#This Row],[Area/Line step size (𝝁m)]]*Table2[[#This Row],[Max Line DF]]</f>
        <v>0</v>
      </c>
      <c r="Y7" s="17"/>
      <c r="Z7" s="17">
        <f>Table2[[#This Row],[Design dose factor]]*Table2[[#This Row],[Loop factor]]*Table2[[#This Row],[Area μC/cm^2]]*Table2[[#This Row],[Area/Line step size (𝝁m)]]*Table2[[#This Row],[Min Area DF]]</f>
        <v>0</v>
      </c>
      <c r="AA7" s="17">
        <v>10</v>
      </c>
      <c r="AB7" s="17">
        <f>Table2[[#This Row],[Design dose factor]]*Table2[[#This Row],[Loop factor]]*Table2[[#This Row],[Area μC/cm^2]]*Table2[[#This Row],[Area/Line step size (𝝁m)]]*Table2[[#This Row],[Max Area DF]]</f>
        <v>640</v>
      </c>
      <c r="AC7" s="18"/>
      <c r="AD7" s="18"/>
      <c r="AE7" s="18"/>
      <c r="AF7" s="90" t="s">
        <v>32</v>
      </c>
      <c r="AG7" s="88"/>
      <c r="AH7" s="89"/>
    </row>
    <row r="8" spans="1:34" ht="31.2" x14ac:dyDescent="0.3">
      <c r="A8" s="29">
        <v>5</v>
      </c>
      <c r="B8" s="72"/>
      <c r="C8" s="66"/>
      <c r="D8" s="59">
        <v>42549</v>
      </c>
      <c r="E8" s="13" t="s">
        <v>20</v>
      </c>
      <c r="F8" s="13" t="s">
        <v>21</v>
      </c>
      <c r="G8" s="13">
        <v>5</v>
      </c>
      <c r="H8" s="84" t="s">
        <v>25</v>
      </c>
      <c r="I8" s="13">
        <v>1</v>
      </c>
      <c r="J8" s="13" t="s">
        <v>26</v>
      </c>
      <c r="K8" s="13">
        <v>1</v>
      </c>
      <c r="L8" s="13">
        <v>0.878</v>
      </c>
      <c r="M8" s="13">
        <v>2.0087999999999999</v>
      </c>
      <c r="N8" s="13"/>
      <c r="O8" s="33">
        <v>20000</v>
      </c>
      <c r="P8" s="13">
        <v>3.2000000000000002E-3</v>
      </c>
      <c r="Q8" s="25">
        <v>2.4</v>
      </c>
      <c r="R8" s="24">
        <f>Table2[[#This Row],[Design dose factor]]*Table2[[#This Row],[Loop factor]]*Table2[[#This Row],[Dot         pC]]*Table2[[#This Row],[Min Dot DF]]</f>
        <v>4.8211199999999996</v>
      </c>
      <c r="S8" s="15"/>
      <c r="T8" s="13">
        <f>Table2[[#This Row],[Design dose factor]]*Table2[[#This Row],[Loop factor]]*Table2[[#This Row],[Dot         pC]]*Table2[[#This Row],[Max Dot DF]]</f>
        <v>0</v>
      </c>
      <c r="U8" s="13"/>
      <c r="V8" s="13">
        <f>Table2[[#This Row],[Design dose factor]]*Table2[[#This Row],[Loop factor]]*Table2[[#This Row],[Line μC/cm]]*Table2[[#This Row],[Area/Line step size (𝝁m)]]*Table2[[#This Row],[Min Line DF]]</f>
        <v>0</v>
      </c>
      <c r="W8" s="13"/>
      <c r="X8" s="13">
        <f>Table2[[#This Row],[Design dose factor]]*Table2[[#This Row],[Loop factor]]*Table2[[#This Row],[Line μC/cm]]*Table2[[#This Row],[Area/Line step size (𝝁m)]]*Table2[[#This Row],[Max Line DF]]</f>
        <v>0</v>
      </c>
      <c r="Y8" s="13"/>
      <c r="Z8" s="13">
        <f>Table2[[#This Row],[Design dose factor]]*Table2[[#This Row],[Loop factor]]*Table2[[#This Row],[Area μC/cm^2]]*Table2[[#This Row],[Area/Line step size (𝝁m)]]*Table2[[#This Row],[Min Area DF]]</f>
        <v>0</v>
      </c>
      <c r="AA8" s="24">
        <v>10</v>
      </c>
      <c r="AB8" s="24">
        <f>Table2[[#This Row],[Design dose factor]]*Table2[[#This Row],[Loop factor]]*Table2[[#This Row],[Area μC/cm^2]]*Table2[[#This Row],[Area/Line step size (𝝁m)]]*Table2[[#This Row],[Max Area DF]]</f>
        <v>640</v>
      </c>
      <c r="AC8" s="13" t="s">
        <v>31</v>
      </c>
      <c r="AD8" s="13"/>
      <c r="AE8" s="13"/>
      <c r="AF8" s="87"/>
      <c r="AG8" s="88"/>
      <c r="AH8" s="89"/>
    </row>
    <row r="9" spans="1:34" ht="31.2" x14ac:dyDescent="0.3">
      <c r="A9" s="29">
        <v>6</v>
      </c>
      <c r="B9" s="72">
        <v>2.6987899999999998</v>
      </c>
      <c r="C9" s="66">
        <v>2.74492</v>
      </c>
      <c r="D9" s="59">
        <v>42551</v>
      </c>
      <c r="E9" s="13" t="s">
        <v>20</v>
      </c>
      <c r="F9" s="13" t="s">
        <v>21</v>
      </c>
      <c r="G9" s="13">
        <v>5</v>
      </c>
      <c r="H9" s="84" t="s">
        <v>29</v>
      </c>
      <c r="I9" s="13">
        <v>1</v>
      </c>
      <c r="J9" s="13" t="s">
        <v>34</v>
      </c>
      <c r="K9" s="13">
        <v>20</v>
      </c>
      <c r="L9" s="13">
        <v>6.75</v>
      </c>
      <c r="M9" s="13">
        <v>0.10044</v>
      </c>
      <c r="N9" s="13">
        <v>1000</v>
      </c>
      <c r="O9" s="33"/>
      <c r="P9" s="13">
        <v>3.2000000000000002E-3</v>
      </c>
      <c r="Q9" s="47"/>
      <c r="R9" s="47">
        <f>Table2[[#This Row],[Design dose factor]]*Table2[[#This Row],[Loop factor]]*Table2[[#This Row],[Dot         pC]]*Table2[[#This Row],[Min Dot DF]]</f>
        <v>0</v>
      </c>
      <c r="S9" s="47">
        <v>1</v>
      </c>
      <c r="T9" s="47">
        <f>Table2[[#This Row],[Design dose factor]]*Table2[[#This Row],[Loop factor]]*Table2[[#This Row],[Dot         pC]]*Table2[[#This Row],[Max Dot DF]]</f>
        <v>2.0087999999999999</v>
      </c>
      <c r="U9" s="13">
        <v>1.8</v>
      </c>
      <c r="V9" s="13">
        <f>Table2[[#This Row],[Design dose factor]]*Table2[[#This Row],[Loop factor]]*Table2[[#This Row],[Line μC/cm]]*Table2[[#This Row],[Area/Line step size (𝝁m)]]*Table2[[#This Row],[Min Line DF]]</f>
        <v>115.2</v>
      </c>
      <c r="W9" s="13"/>
      <c r="X9" s="13">
        <f>Table2[[#This Row],[Design dose factor]]*Table2[[#This Row],[Loop factor]]*Table2[[#This Row],[Line μC/cm]]*Table2[[#This Row],[Area/Line step size (𝝁m)]]*Table2[[#This Row],[Max Line DF]]</f>
        <v>0</v>
      </c>
      <c r="Y9" s="13"/>
      <c r="Z9" s="13">
        <f>Table2[[#This Row],[Design dose factor]]*Table2[[#This Row],[Loop factor]]*Table2[[#This Row],[Area μC/cm^2]]*Table2[[#This Row],[Area/Line step size (𝝁m)]]*Table2[[#This Row],[Min Area DF]]</f>
        <v>0</v>
      </c>
      <c r="AA9" s="13"/>
      <c r="AB9" s="13">
        <f>Table2[[#This Row],[Design dose factor]]*Table2[[#This Row],[Loop factor]]*Table2[[#This Row],[Area μC/cm^2]]*Table2[[#This Row],[Area/Line step size (𝝁m)]]*Table2[[#This Row],[Max Area DF]]</f>
        <v>0</v>
      </c>
      <c r="AC9" s="15"/>
      <c r="AD9" s="15"/>
      <c r="AE9" s="15"/>
      <c r="AF9" s="87" t="s">
        <v>36</v>
      </c>
      <c r="AG9" s="88"/>
      <c r="AH9" s="89"/>
    </row>
    <row r="10" spans="1:34" ht="31.2" x14ac:dyDescent="0.3">
      <c r="A10" s="29">
        <v>7</v>
      </c>
      <c r="B10" s="72">
        <v>2.7037900000000001</v>
      </c>
      <c r="C10" s="66">
        <v>2.74492</v>
      </c>
      <c r="D10" s="59">
        <v>42551</v>
      </c>
      <c r="E10" s="13" t="s">
        <v>20</v>
      </c>
      <c r="F10" s="13" t="s">
        <v>21</v>
      </c>
      <c r="G10" s="13">
        <v>5</v>
      </c>
      <c r="H10" s="84" t="s">
        <v>29</v>
      </c>
      <c r="I10" s="13">
        <v>1</v>
      </c>
      <c r="J10" s="13" t="s">
        <v>34</v>
      </c>
      <c r="K10" s="13">
        <v>20</v>
      </c>
      <c r="L10" s="13">
        <v>6.97</v>
      </c>
      <c r="M10" s="13">
        <v>0.8</v>
      </c>
      <c r="N10" s="13">
        <v>3000</v>
      </c>
      <c r="O10" s="33"/>
      <c r="P10" s="13">
        <v>3.2000000000000002E-3</v>
      </c>
      <c r="Q10" s="47"/>
      <c r="R10" s="47">
        <f>Table2[[#This Row],[Design dose factor]]*Table2[[#This Row],[Loop factor]]*Table2[[#This Row],[Dot         pC]]*Table2[[#This Row],[Min Dot DF]]</f>
        <v>0</v>
      </c>
      <c r="S10" s="47">
        <v>1</v>
      </c>
      <c r="T10" s="47">
        <f>Table2[[#This Row],[Design dose factor]]*Table2[[#This Row],[Loop factor]]*Table2[[#This Row],[Dot         pC]]*Table2[[#This Row],[Max Dot DF]]</f>
        <v>16</v>
      </c>
      <c r="U10" s="13">
        <v>1.8</v>
      </c>
      <c r="V10" s="13">
        <f>Table2[[#This Row],[Design dose factor]]*Table2[[#This Row],[Loop factor]]*Table2[[#This Row],[Line μC/cm]]*Table2[[#This Row],[Area/Line step size (𝝁m)]]*Table2[[#This Row],[Min Line DF]]</f>
        <v>345.6</v>
      </c>
      <c r="W10" s="13"/>
      <c r="X10" s="13">
        <f>Table2[[#This Row],[Design dose factor]]*Table2[[#This Row],[Loop factor]]*Table2[[#This Row],[Line μC/cm]]*Table2[[#This Row],[Area/Line step size (𝝁m)]]*Table2[[#This Row],[Max Line DF]]</f>
        <v>0</v>
      </c>
      <c r="Y10" s="13"/>
      <c r="Z10" s="13">
        <f>Table2[[#This Row],[Design dose factor]]*Table2[[#This Row],[Loop factor]]*Table2[[#This Row],[Area μC/cm^2]]*Table2[[#This Row],[Area/Line step size (𝝁m)]]*Table2[[#This Row],[Min Area DF]]</f>
        <v>0</v>
      </c>
      <c r="AA10" s="13"/>
      <c r="AB10" s="13">
        <f>Table2[[#This Row],[Design dose factor]]*Table2[[#This Row],[Loop factor]]*Table2[[#This Row],[Area μC/cm^2]]*Table2[[#This Row],[Area/Line step size (𝝁m)]]*Table2[[#This Row],[Max Area DF]]</f>
        <v>0</v>
      </c>
      <c r="AC10" s="15"/>
      <c r="AD10" s="15"/>
      <c r="AE10" s="15"/>
      <c r="AF10" s="87" t="s">
        <v>36</v>
      </c>
      <c r="AG10" s="88"/>
      <c r="AH10" s="89"/>
    </row>
    <row r="11" spans="1:34" ht="31.2" x14ac:dyDescent="0.3">
      <c r="A11" s="29">
        <v>8</v>
      </c>
      <c r="B11" s="72">
        <v>2.7107899999999998</v>
      </c>
      <c r="C11" s="66">
        <v>2.74492</v>
      </c>
      <c r="D11" s="59">
        <v>42551</v>
      </c>
      <c r="E11" s="13" t="s">
        <v>20</v>
      </c>
      <c r="F11" s="13" t="s">
        <v>21</v>
      </c>
      <c r="G11" s="13">
        <v>5</v>
      </c>
      <c r="H11" s="84" t="s">
        <v>37</v>
      </c>
      <c r="I11" s="13">
        <v>1</v>
      </c>
      <c r="J11" s="13" t="s">
        <v>34</v>
      </c>
      <c r="K11" s="13">
        <v>20</v>
      </c>
      <c r="L11" s="13">
        <v>6.83</v>
      </c>
      <c r="M11" s="13">
        <v>0.1</v>
      </c>
      <c r="N11" s="13">
        <v>1000</v>
      </c>
      <c r="O11" s="33"/>
      <c r="P11" s="13">
        <v>3.2000000000000002E-3</v>
      </c>
      <c r="Q11" s="47">
        <v>0.6</v>
      </c>
      <c r="R11" s="47">
        <f>Table2[[#This Row],[Design dose factor]]*Table2[[#This Row],[Loop factor]]*Table2[[#This Row],[Dot         pC]]*Table2[[#This Row],[Min Dot DF]]</f>
        <v>1.2</v>
      </c>
      <c r="S11" s="47">
        <v>0.8</v>
      </c>
      <c r="T11" s="47">
        <f>Table2[[#This Row],[Design dose factor]]*Table2[[#This Row],[Loop factor]]*Table2[[#This Row],[Dot         pC]]*Table2[[#This Row],[Max Dot DF]]</f>
        <v>1.6</v>
      </c>
      <c r="U11" s="13">
        <v>6</v>
      </c>
      <c r="V11" s="13">
        <f>Table2[[#This Row],[Design dose factor]]*Table2[[#This Row],[Loop factor]]*Table2[[#This Row],[Line μC/cm]]*Table2[[#This Row],[Area/Line step size (𝝁m)]]*Table2[[#This Row],[Min Line DF]]</f>
        <v>384</v>
      </c>
      <c r="W11" s="13"/>
      <c r="X11" s="13">
        <f>Table2[[#This Row],[Design dose factor]]*Table2[[#This Row],[Loop factor]]*Table2[[#This Row],[Line μC/cm]]*Table2[[#This Row],[Area/Line step size (𝝁m)]]*Table2[[#This Row],[Max Line DF]]</f>
        <v>0</v>
      </c>
      <c r="Y11" s="13"/>
      <c r="Z11" s="13">
        <f>Table2[[#This Row],[Design dose factor]]*Table2[[#This Row],[Loop factor]]*Table2[[#This Row],[Area μC/cm^2]]*Table2[[#This Row],[Area/Line step size (𝝁m)]]*Table2[[#This Row],[Min Area DF]]</f>
        <v>0</v>
      </c>
      <c r="AA11" s="13"/>
      <c r="AB11" s="13">
        <f>Table2[[#This Row],[Design dose factor]]*Table2[[#This Row],[Loop factor]]*Table2[[#This Row],[Area μC/cm^2]]*Table2[[#This Row],[Area/Line step size (𝝁m)]]*Table2[[#This Row],[Max Area DF]]</f>
        <v>0</v>
      </c>
      <c r="AC11" s="15"/>
      <c r="AD11" s="15"/>
      <c r="AE11" s="15"/>
      <c r="AF11" s="87" t="s">
        <v>38</v>
      </c>
      <c r="AG11" s="88"/>
      <c r="AH11" s="89"/>
    </row>
    <row r="12" spans="1:34" ht="31.2" x14ac:dyDescent="0.3">
      <c r="A12" s="29">
        <v>9</v>
      </c>
      <c r="B12" s="72">
        <v>2.7107899999999998</v>
      </c>
      <c r="C12" s="66">
        <v>2.76492</v>
      </c>
      <c r="D12" s="59">
        <v>42551</v>
      </c>
      <c r="E12" s="13" t="s">
        <v>20</v>
      </c>
      <c r="F12" s="13" t="s">
        <v>21</v>
      </c>
      <c r="G12" s="13">
        <v>5</v>
      </c>
      <c r="H12" s="84" t="s">
        <v>25</v>
      </c>
      <c r="I12" s="13">
        <v>1</v>
      </c>
      <c r="J12" s="13" t="s">
        <v>34</v>
      </c>
      <c r="K12" s="13">
        <v>20</v>
      </c>
      <c r="L12" s="13">
        <v>6.9779999999999998</v>
      </c>
      <c r="M12" s="13">
        <v>0.1</v>
      </c>
      <c r="N12" s="13">
        <v>1000</v>
      </c>
      <c r="O12" s="33">
        <v>1000</v>
      </c>
      <c r="P12" s="13">
        <v>3.2000000000000002E-3</v>
      </c>
      <c r="Q12" s="13">
        <v>1.4</v>
      </c>
      <c r="R12" s="13">
        <f>Table2[[#This Row],[Design dose factor]]*Table2[[#This Row],[Loop factor]]*Table2[[#This Row],[Dot         pC]]*Table2[[#This Row],[Min Dot DF]]</f>
        <v>2.8</v>
      </c>
      <c r="S12" s="13"/>
      <c r="T12" s="13">
        <f>Table2[[#This Row],[Design dose factor]]*Table2[[#This Row],[Loop factor]]*Table2[[#This Row],[Dot         pC]]*Table2[[#This Row],[Max Dot DF]]</f>
        <v>0</v>
      </c>
      <c r="U12" s="13"/>
      <c r="V12" s="13">
        <f>Table2[[#This Row],[Design dose factor]]*Table2[[#This Row],[Loop factor]]*Table2[[#This Row],[Line μC/cm]]*Table2[[#This Row],[Area/Line step size (𝝁m)]]*Table2[[#This Row],[Min Line DF]]</f>
        <v>0</v>
      </c>
      <c r="W12" s="13"/>
      <c r="X12" s="13">
        <f>Table2[[#This Row],[Design dose factor]]*Table2[[#This Row],[Loop factor]]*Table2[[#This Row],[Line μC/cm]]*Table2[[#This Row],[Area/Line step size (𝝁m)]]*Table2[[#This Row],[Max Line DF]]</f>
        <v>0</v>
      </c>
      <c r="Y12" s="13"/>
      <c r="Z12" s="13">
        <f>Table2[[#This Row],[Design dose factor]]*Table2[[#This Row],[Loop factor]]*Table2[[#This Row],[Area μC/cm^2]]*Table2[[#This Row],[Area/Line step size (𝝁m)]]*Table2[[#This Row],[Min Area DF]]</f>
        <v>0</v>
      </c>
      <c r="AA12" s="13"/>
      <c r="AB12" s="13">
        <f>Table2[[#This Row],[Design dose factor]]*Table2[[#This Row],[Loop factor]]*Table2[[#This Row],[Area μC/cm^2]]*Table2[[#This Row],[Area/Line step size (𝝁m)]]*Table2[[#This Row],[Max Area DF]]</f>
        <v>0</v>
      </c>
      <c r="AC12" s="42" t="s">
        <v>66</v>
      </c>
      <c r="AD12" s="42" t="s">
        <v>67</v>
      </c>
      <c r="AE12" s="42" t="s">
        <v>70</v>
      </c>
      <c r="AF12" s="87"/>
      <c r="AG12" s="88"/>
      <c r="AH12" s="89"/>
    </row>
    <row r="13" spans="1:34" ht="31.2" x14ac:dyDescent="0.3">
      <c r="A13" s="40">
        <v>10</v>
      </c>
      <c r="B13" s="72">
        <v>2.7107899999999998</v>
      </c>
      <c r="C13" s="66">
        <v>2.76492</v>
      </c>
      <c r="D13" s="60">
        <v>42551</v>
      </c>
      <c r="E13" s="36" t="s">
        <v>20</v>
      </c>
      <c r="F13" s="36" t="s">
        <v>21</v>
      </c>
      <c r="G13" s="36">
        <v>5</v>
      </c>
      <c r="H13" s="40" t="s">
        <v>37</v>
      </c>
      <c r="I13" s="36">
        <v>1</v>
      </c>
      <c r="J13" s="36" t="s">
        <v>34</v>
      </c>
      <c r="K13" s="36">
        <v>20</v>
      </c>
      <c r="L13" s="36">
        <v>6.8319999999999999</v>
      </c>
      <c r="M13" s="36">
        <v>0.1</v>
      </c>
      <c r="N13" s="36">
        <v>5000</v>
      </c>
      <c r="O13" s="38">
        <v>1000</v>
      </c>
      <c r="P13" s="30">
        <v>3.2000000000000002E-3</v>
      </c>
      <c r="Q13" s="36"/>
      <c r="R13" s="40">
        <f>Table2[[#This Row],[Design dose factor]]*Table2[[#This Row],[Loop factor]]*Table2[[#This Row],[Dot         pC]]*Table2[[#This Row],[Min Dot DF]]</f>
        <v>0</v>
      </c>
      <c r="S13" s="36"/>
      <c r="T13" s="40">
        <f>Table2[[#This Row],[Design dose factor]]*Table2[[#This Row],[Loop factor]]*Table2[[#This Row],[Dot         pC]]*Table2[[#This Row],[Max Dot DF]]</f>
        <v>0</v>
      </c>
      <c r="U13" s="36"/>
      <c r="V13" s="40">
        <f>Table2[[#This Row],[Design dose factor]]*Table2[[#This Row],[Loop factor]]*Table2[[#This Row],[Line μC/cm]]*Table2[[#This Row],[Area/Line step size (𝝁m)]]*Table2[[#This Row],[Min Line DF]]</f>
        <v>0</v>
      </c>
      <c r="W13" s="36"/>
      <c r="X13" s="40">
        <f>Table2[[#This Row],[Design dose factor]]*Table2[[#This Row],[Loop factor]]*Table2[[#This Row],[Line μC/cm]]*Table2[[#This Row],[Area/Line step size (𝝁m)]]*Table2[[#This Row],[Max Line DF]]</f>
        <v>0</v>
      </c>
      <c r="Y13" s="36"/>
      <c r="Z13" s="40">
        <f>Table2[[#This Row],[Design dose factor]]*Table2[[#This Row],[Loop factor]]*Table2[[#This Row],[Area μC/cm^2]]*Table2[[#This Row],[Area/Line step size (𝝁m)]]*Table2[[#This Row],[Min Area DF]]</f>
        <v>0</v>
      </c>
      <c r="AA13" s="36"/>
      <c r="AB13" s="40">
        <f>Table2[[#This Row],[Design dose factor]]*Table2[[#This Row],[Loop factor]]*Table2[[#This Row],[Area μC/cm^2]]*Table2[[#This Row],[Area/Line step size (𝝁m)]]*Table2[[#This Row],[Max Area DF]]</f>
        <v>0</v>
      </c>
      <c r="AC13" s="36"/>
      <c r="AD13" s="36"/>
      <c r="AE13" s="36"/>
      <c r="AF13" s="91" t="s">
        <v>63</v>
      </c>
      <c r="AG13" s="88"/>
      <c r="AH13" s="89"/>
    </row>
    <row r="14" spans="1:34" ht="31.2" x14ac:dyDescent="0.3">
      <c r="A14" s="29">
        <v>11</v>
      </c>
      <c r="B14" s="72">
        <v>2.7107899999999998</v>
      </c>
      <c r="C14" s="66">
        <v>2.7599200000000002</v>
      </c>
      <c r="D14" s="59">
        <v>42551</v>
      </c>
      <c r="E14" s="13" t="s">
        <v>20</v>
      </c>
      <c r="F14" s="13" t="s">
        <v>21</v>
      </c>
      <c r="G14" s="13">
        <v>5</v>
      </c>
      <c r="H14" s="84" t="s">
        <v>37</v>
      </c>
      <c r="I14" s="13">
        <v>1</v>
      </c>
      <c r="J14" s="13" t="s">
        <v>34</v>
      </c>
      <c r="K14" s="13">
        <v>20</v>
      </c>
      <c r="L14" s="13">
        <v>6.8460000000000001</v>
      </c>
      <c r="M14" s="13">
        <v>0.08</v>
      </c>
      <c r="N14" s="13">
        <v>7000</v>
      </c>
      <c r="O14" s="33"/>
      <c r="P14" s="13">
        <v>3.2000000000000002E-3</v>
      </c>
      <c r="Q14" s="47">
        <v>1</v>
      </c>
      <c r="R14" s="47">
        <f>Table2[[#This Row],[Design dose factor]]*Table2[[#This Row],[Loop factor]]*Table2[[#This Row],[Dot         pC]]*Table2[[#This Row],[Min Dot DF]]</f>
        <v>1.6</v>
      </c>
      <c r="S14" s="47">
        <v>2</v>
      </c>
      <c r="T14" s="47">
        <f>Table2[[#This Row],[Design dose factor]]*Table2[[#This Row],[Loop factor]]*Table2[[#This Row],[Dot         pC]]*Table2[[#This Row],[Max Dot DF]]</f>
        <v>3.2</v>
      </c>
      <c r="U14" s="13">
        <v>3</v>
      </c>
      <c r="V14" s="27">
        <f>Table2[[#This Row],[Design dose factor]]*Table2[[#This Row],[Loop factor]]*Table2[[#This Row],[Line μC/cm]]*Table2[[#This Row],[Area/Line step size (𝝁m)]]*Table2[[#This Row],[Min Line DF]]</f>
        <v>1344</v>
      </c>
      <c r="W14" s="13">
        <v>4</v>
      </c>
      <c r="X14" s="13">
        <f>Table2[[#This Row],[Design dose factor]]*Table2[[#This Row],[Loop factor]]*Table2[[#This Row],[Line μC/cm]]*Table2[[#This Row],[Area/Line step size (𝝁m)]]*Table2[[#This Row],[Max Line DF]]</f>
        <v>1792</v>
      </c>
      <c r="Y14" s="13"/>
      <c r="Z14" s="13">
        <f>Table2[[#This Row],[Design dose factor]]*Table2[[#This Row],[Loop factor]]*Table2[[#This Row],[Area μC/cm^2]]*Table2[[#This Row],[Area/Line step size (𝝁m)]]*Table2[[#This Row],[Min Area DF]]</f>
        <v>0</v>
      </c>
      <c r="AA14" s="13"/>
      <c r="AB14" s="13">
        <f>Table2[[#This Row],[Design dose factor]]*Table2[[#This Row],[Loop factor]]*Table2[[#This Row],[Area μC/cm^2]]*Table2[[#This Row],[Area/Line step size (𝝁m)]]*Table2[[#This Row],[Max Area DF]]</f>
        <v>0</v>
      </c>
      <c r="AC14" s="15"/>
      <c r="AD14" s="15"/>
      <c r="AE14" s="15"/>
      <c r="AF14" s="87"/>
      <c r="AG14" s="88"/>
      <c r="AH14" s="89"/>
    </row>
    <row r="15" spans="1:34" ht="31.2" x14ac:dyDescent="0.3">
      <c r="A15" s="29">
        <v>12</v>
      </c>
      <c r="B15" s="72"/>
      <c r="C15" s="66"/>
      <c r="D15" s="59">
        <v>42551</v>
      </c>
      <c r="E15" s="13" t="s">
        <v>20</v>
      </c>
      <c r="F15" s="13" t="s">
        <v>21</v>
      </c>
      <c r="G15" s="13">
        <v>5</v>
      </c>
      <c r="H15" s="84" t="s">
        <v>39</v>
      </c>
      <c r="I15" s="13">
        <v>1</v>
      </c>
      <c r="J15" s="13" t="s">
        <v>34</v>
      </c>
      <c r="K15" s="13">
        <v>20</v>
      </c>
      <c r="L15" s="13">
        <v>6.9530000000000003</v>
      </c>
      <c r="M15" s="13">
        <v>0.08</v>
      </c>
      <c r="N15" s="13">
        <v>7000</v>
      </c>
      <c r="O15" s="33">
        <v>1000</v>
      </c>
      <c r="P15" s="13">
        <v>3.2000000000000002E-3</v>
      </c>
      <c r="Q15" s="16">
        <v>1.4</v>
      </c>
      <c r="R15" s="24">
        <f>Table2[[#This Row],[Design dose factor]]*Table2[[#This Row],[Loop factor]]*Table2[[#This Row],[Dot         pC]]*Table2[[#This Row],[Min Dot DF]]</f>
        <v>2.2399999999999998</v>
      </c>
      <c r="S15" s="16"/>
      <c r="T15" s="16">
        <f>Table2[[#This Row],[Design dose factor]]*Table2[[#This Row],[Loop factor]]*Table2[[#This Row],[Dot         pC]]*Table2[[#This Row],[Max Dot DF]]</f>
        <v>0</v>
      </c>
      <c r="U15" s="13">
        <v>2.4</v>
      </c>
      <c r="V15" s="24">
        <f>Table2[[#This Row],[Design dose factor]]*Table2[[#This Row],[Loop factor]]*Table2[[#This Row],[Line μC/cm]]*Table2[[#This Row],[Area/Line step size (𝝁m)]]*Table2[[#This Row],[Min Line DF]]</f>
        <v>1075.2</v>
      </c>
      <c r="W15" s="13"/>
      <c r="X15" s="13">
        <f>Table2[[#This Row],[Design dose factor]]*Table2[[#This Row],[Loop factor]]*Table2[[#This Row],[Line μC/cm]]*Table2[[#This Row],[Area/Line step size (𝝁m)]]*Table2[[#This Row],[Max Line DF]]</f>
        <v>0</v>
      </c>
      <c r="Y15" s="13"/>
      <c r="Z15" s="13">
        <f>Table2[[#This Row],[Design dose factor]]*Table2[[#This Row],[Loop factor]]*Table2[[#This Row],[Area μC/cm^2]]*Table2[[#This Row],[Area/Line step size (𝝁m)]]*Table2[[#This Row],[Min Area DF]]</f>
        <v>0</v>
      </c>
      <c r="AA15" s="13"/>
      <c r="AB15" s="13">
        <f>Table2[[#This Row],[Design dose factor]]*Table2[[#This Row],[Loop factor]]*Table2[[#This Row],[Area μC/cm^2]]*Table2[[#This Row],[Area/Line step size (𝝁m)]]*Table2[[#This Row],[Max Area DF]]</f>
        <v>0</v>
      </c>
      <c r="AC15" s="42">
        <v>60</v>
      </c>
      <c r="AD15" s="42" t="s">
        <v>67</v>
      </c>
      <c r="AE15" s="42"/>
      <c r="AF15" s="92" t="s">
        <v>109</v>
      </c>
      <c r="AG15" s="88" t="s">
        <v>110</v>
      </c>
      <c r="AH15" s="89">
        <v>12</v>
      </c>
    </row>
    <row r="16" spans="1:34" ht="31.2" x14ac:dyDescent="0.3">
      <c r="A16" s="29">
        <v>13</v>
      </c>
      <c r="B16" s="72"/>
      <c r="C16" s="66"/>
      <c r="D16" s="59">
        <v>42551</v>
      </c>
      <c r="E16" s="13" t="s">
        <v>20</v>
      </c>
      <c r="F16" s="13" t="s">
        <v>21</v>
      </c>
      <c r="G16" s="13">
        <v>5</v>
      </c>
      <c r="H16" s="84" t="s">
        <v>39</v>
      </c>
      <c r="I16" s="13">
        <v>1</v>
      </c>
      <c r="J16" s="13" t="s">
        <v>34</v>
      </c>
      <c r="K16" s="13">
        <v>20</v>
      </c>
      <c r="L16" s="13">
        <v>6.992</v>
      </c>
      <c r="M16" s="13">
        <v>0.08</v>
      </c>
      <c r="N16" s="13">
        <v>35000</v>
      </c>
      <c r="O16" s="33">
        <v>1000</v>
      </c>
      <c r="P16" s="13">
        <v>3.2000000000000002E-3</v>
      </c>
      <c r="Q16" s="16">
        <v>1.4</v>
      </c>
      <c r="R16" s="24">
        <f>Table2[[#This Row],[Design dose factor]]*Table2[[#This Row],[Loop factor]]*Table2[[#This Row],[Dot         pC]]*Table2[[#This Row],[Min Dot DF]]</f>
        <v>2.2399999999999998</v>
      </c>
      <c r="S16" s="16"/>
      <c r="T16" s="16">
        <f>Table2[[#This Row],[Design dose factor]]*Table2[[#This Row],[Loop factor]]*Table2[[#This Row],[Dot         pC]]*Table2[[#This Row],[Max Dot DF]]</f>
        <v>0</v>
      </c>
      <c r="U16" s="13"/>
      <c r="V16" s="13">
        <f>Table2[[#This Row],[Design dose factor]]*Table2[[#This Row],[Loop factor]]*Table2[[#This Row],[Line μC/cm]]*Table2[[#This Row],[Area/Line step size (𝝁m)]]*Table2[[#This Row],[Min Line DF]]</f>
        <v>0</v>
      </c>
      <c r="W16" s="13">
        <v>0.6</v>
      </c>
      <c r="X16" s="27">
        <f>Table2[[#This Row],[Design dose factor]]*Table2[[#This Row],[Loop factor]]*Table2[[#This Row],[Line μC/cm]]*Table2[[#This Row],[Area/Line step size (𝝁m)]]*Table2[[#This Row],[Max Line DF]]</f>
        <v>1344</v>
      </c>
      <c r="Y16" s="13"/>
      <c r="Z16" s="13">
        <f>Table2[[#This Row],[Design dose factor]]*Table2[[#This Row],[Loop factor]]*Table2[[#This Row],[Area μC/cm^2]]*Table2[[#This Row],[Area/Line step size (𝝁m)]]*Table2[[#This Row],[Min Area DF]]</f>
        <v>0</v>
      </c>
      <c r="AA16" s="13"/>
      <c r="AB16" s="13">
        <f>Table2[[#This Row],[Design dose factor]]*Table2[[#This Row],[Loop factor]]*Table2[[#This Row],[Area μC/cm^2]]*Table2[[#This Row],[Area/Line step size (𝝁m)]]*Table2[[#This Row],[Max Area DF]]</f>
        <v>0</v>
      </c>
      <c r="AC16" s="42">
        <v>73</v>
      </c>
      <c r="AD16" s="42" t="s">
        <v>67</v>
      </c>
      <c r="AE16" s="42"/>
      <c r="AF16" s="87"/>
      <c r="AG16" s="88" t="s">
        <v>111</v>
      </c>
      <c r="AH16" s="89" t="s">
        <v>111</v>
      </c>
    </row>
    <row r="17" spans="1:34" ht="31.2" x14ac:dyDescent="0.3">
      <c r="A17" s="29">
        <v>14</v>
      </c>
      <c r="B17" s="72"/>
      <c r="C17" s="66"/>
      <c r="D17" s="59">
        <v>42551</v>
      </c>
      <c r="E17" s="13" t="s">
        <v>20</v>
      </c>
      <c r="F17" s="13" t="s">
        <v>21</v>
      </c>
      <c r="G17" s="13">
        <v>5</v>
      </c>
      <c r="H17" s="84" t="s">
        <v>39</v>
      </c>
      <c r="I17" s="13">
        <v>1</v>
      </c>
      <c r="J17" s="13" t="s">
        <v>34</v>
      </c>
      <c r="K17" s="13">
        <v>20</v>
      </c>
      <c r="L17" s="13">
        <v>6.992</v>
      </c>
      <c r="M17" s="13">
        <v>0.1</v>
      </c>
      <c r="N17" s="13">
        <v>20000</v>
      </c>
      <c r="O17" s="33">
        <v>1000</v>
      </c>
      <c r="P17" s="13">
        <v>3.2000000000000002E-3</v>
      </c>
      <c r="Q17" s="16">
        <v>1</v>
      </c>
      <c r="R17" s="16">
        <f>Table2[[#This Row],[Design dose factor]]*Table2[[#This Row],[Loop factor]]*Table2[[#This Row],[Dot         pC]]*Table2[[#This Row],[Min Dot DF]]</f>
        <v>2</v>
      </c>
      <c r="S17" s="16">
        <v>1.2</v>
      </c>
      <c r="T17" s="24">
        <f>Table2[[#This Row],[Design dose factor]]*Table2[[#This Row],[Loop factor]]*Table2[[#This Row],[Dot         pC]]*Table2[[#This Row],[Max Dot DF]]</f>
        <v>2.4</v>
      </c>
      <c r="U17" s="13">
        <v>0.6</v>
      </c>
      <c r="V17" s="13">
        <f>Table2[[#This Row],[Design dose factor]]*Table2[[#This Row],[Loop factor]]*Table2[[#This Row],[Line μC/cm]]*Table2[[#This Row],[Area/Line step size (𝝁m)]]*Table2[[#This Row],[Min Line DF]]</f>
        <v>768</v>
      </c>
      <c r="W17" s="13">
        <v>0.8</v>
      </c>
      <c r="X17" s="24">
        <f>Table2[[#This Row],[Design dose factor]]*Table2[[#This Row],[Loop factor]]*Table2[[#This Row],[Line μC/cm]]*Table2[[#This Row],[Area/Line step size (𝝁m)]]*Table2[[#This Row],[Max Line DF]]</f>
        <v>1024</v>
      </c>
      <c r="Y17" s="13"/>
      <c r="Z17" s="13">
        <f>Table2[[#This Row],[Design dose factor]]*Table2[[#This Row],[Loop factor]]*Table2[[#This Row],[Area μC/cm^2]]*Table2[[#This Row],[Area/Line step size (𝝁m)]]*Table2[[#This Row],[Min Area DF]]</f>
        <v>0</v>
      </c>
      <c r="AA17" s="13"/>
      <c r="AB17" s="13">
        <f>Table2[[#This Row],[Design dose factor]]*Table2[[#This Row],[Loop factor]]*Table2[[#This Row],[Area μC/cm^2]]*Table2[[#This Row],[Area/Line step size (𝝁m)]]*Table2[[#This Row],[Max Area DF]]</f>
        <v>0</v>
      </c>
      <c r="AC17" s="46">
        <v>49</v>
      </c>
      <c r="AD17" s="46" t="s">
        <v>71</v>
      </c>
      <c r="AE17" s="46" t="s">
        <v>73</v>
      </c>
      <c r="AF17" s="93" t="s">
        <v>72</v>
      </c>
      <c r="AG17" s="88" t="s">
        <v>112</v>
      </c>
      <c r="AH17" s="89" t="s">
        <v>112</v>
      </c>
    </row>
    <row r="18" spans="1:34" ht="31.2" x14ac:dyDescent="0.3">
      <c r="A18" s="29">
        <v>15</v>
      </c>
      <c r="B18" s="72"/>
      <c r="C18" s="66"/>
      <c r="D18" s="59">
        <v>42551</v>
      </c>
      <c r="E18" s="13" t="s">
        <v>20</v>
      </c>
      <c r="F18" s="13" t="s">
        <v>21</v>
      </c>
      <c r="G18" s="13">
        <v>5</v>
      </c>
      <c r="H18" s="84" t="s">
        <v>39</v>
      </c>
      <c r="I18" s="13">
        <v>1</v>
      </c>
      <c r="J18" s="13" t="s">
        <v>34</v>
      </c>
      <c r="K18" s="13">
        <v>200</v>
      </c>
      <c r="L18" s="13">
        <v>6.99</v>
      </c>
      <c r="M18" s="13">
        <v>0.01</v>
      </c>
      <c r="N18" s="13">
        <v>1800</v>
      </c>
      <c r="O18" s="33">
        <v>100</v>
      </c>
      <c r="P18" s="13">
        <v>3.2000000000000002E-3</v>
      </c>
      <c r="Q18" s="13">
        <v>1.2</v>
      </c>
      <c r="R18" s="24">
        <f>Table2[[#This Row],[Design dose factor]]*Table2[[#This Row],[Loop factor]]*Table2[[#This Row],[Dot         pC]]*Table2[[#This Row],[Min Dot DF]]</f>
        <v>2.4</v>
      </c>
      <c r="S18" s="13">
        <v>1.4</v>
      </c>
      <c r="T18" s="24">
        <f>Table2[[#This Row],[Design dose factor]]*Table2[[#This Row],[Loop factor]]*Table2[[#This Row],[Dot         pC]]*Table2[[#This Row],[Max Dot DF]]</f>
        <v>2.8</v>
      </c>
      <c r="U18" s="13">
        <v>0.8</v>
      </c>
      <c r="V18" s="24">
        <f>Table2[[#This Row],[Design dose factor]]*Table2[[#This Row],[Loop factor]]*Table2[[#This Row],[Line μC/cm]]*Table2[[#This Row],[Area/Line step size (𝝁m)]]*Table2[[#This Row],[Min Line DF]]</f>
        <v>921.6</v>
      </c>
      <c r="W18" s="13">
        <v>1</v>
      </c>
      <c r="X18" s="24">
        <f>Table2[[#This Row],[Design dose factor]]*Table2[[#This Row],[Loop factor]]*Table2[[#This Row],[Line μC/cm]]*Table2[[#This Row],[Area/Line step size (𝝁m)]]*Table2[[#This Row],[Max Line DF]]</f>
        <v>1152</v>
      </c>
      <c r="Y18" s="13"/>
      <c r="Z18" s="13">
        <f>Table2[[#This Row],[Design dose factor]]*Table2[[#This Row],[Loop factor]]*Table2[[#This Row],[Area μC/cm^2]]*Table2[[#This Row],[Area/Line step size (𝝁m)]]*Table2[[#This Row],[Min Area DF]]</f>
        <v>0</v>
      </c>
      <c r="AA18" s="13"/>
      <c r="AB18" s="13">
        <f>Table2[[#This Row],[Design dose factor]]*Table2[[#This Row],[Loop factor]]*Table2[[#This Row],[Area μC/cm^2]]*Table2[[#This Row],[Area/Line step size (𝝁m)]]*Table2[[#This Row],[Max Area DF]]</f>
        <v>0</v>
      </c>
      <c r="AC18" s="46">
        <v>46</v>
      </c>
      <c r="AD18" s="46" t="s">
        <v>71</v>
      </c>
      <c r="AE18" s="46" t="s">
        <v>74</v>
      </c>
      <c r="AF18" s="93" t="s">
        <v>72</v>
      </c>
      <c r="AG18" s="88" t="s">
        <v>113</v>
      </c>
      <c r="AH18" s="89" t="s">
        <v>113</v>
      </c>
    </row>
    <row r="19" spans="1:34" ht="31.2" x14ac:dyDescent="0.3">
      <c r="A19" s="29">
        <v>16</v>
      </c>
      <c r="B19" s="72"/>
      <c r="C19" s="66"/>
      <c r="D19" s="61">
        <v>42551</v>
      </c>
      <c r="E19" s="44" t="s">
        <v>20</v>
      </c>
      <c r="F19" s="44" t="s">
        <v>21</v>
      </c>
      <c r="G19" s="44">
        <v>5</v>
      </c>
      <c r="H19" s="85" t="s">
        <v>62</v>
      </c>
      <c r="I19" s="44">
        <v>1</v>
      </c>
      <c r="J19" s="44" t="s">
        <v>34</v>
      </c>
      <c r="K19" s="44">
        <v>200</v>
      </c>
      <c r="L19" s="44">
        <v>6.99</v>
      </c>
      <c r="M19" s="44">
        <v>0.01</v>
      </c>
      <c r="N19" s="44">
        <v>1800</v>
      </c>
      <c r="O19" s="48">
        <v>100</v>
      </c>
      <c r="P19" s="44">
        <v>3.2000000000000002E-3</v>
      </c>
      <c r="Q19" s="47">
        <v>0.6</v>
      </c>
      <c r="R19" s="47">
        <f>Table2[[#This Row],[Design dose factor]]*Table2[[#This Row],[Loop factor]]*Table2[[#This Row],[Dot         pC]]*Table2[[#This Row],[Min Dot DF]]</f>
        <v>1.2</v>
      </c>
      <c r="S19" s="47">
        <v>0.8</v>
      </c>
      <c r="T19" s="47">
        <f>Table2[[#This Row],[Design dose factor]]*Table2[[#This Row],[Loop factor]]*Table2[[#This Row],[Dot         pC]]*Table2[[#This Row],[Max Dot DF]]</f>
        <v>1.6</v>
      </c>
      <c r="U19" s="44">
        <v>1</v>
      </c>
      <c r="V19" s="44">
        <f>Table2[[#This Row],[Design dose factor]]*Table2[[#This Row],[Loop factor]]*Table2[[#This Row],[Line μC/cm]]*Table2[[#This Row],[Area/Line step size (𝝁m)]]*Table2[[#This Row],[Min Line DF]]</f>
        <v>1152</v>
      </c>
      <c r="W19" s="44">
        <v>2</v>
      </c>
      <c r="X19" s="44">
        <f>Table2[[#This Row],[Design dose factor]]*Table2[[#This Row],[Loop factor]]*Table2[[#This Row],[Line μC/cm]]*Table2[[#This Row],[Area/Line step size (𝝁m)]]*Table2[[#This Row],[Max Line DF]]</f>
        <v>2304</v>
      </c>
      <c r="Y19" s="44"/>
      <c r="Z19" s="44">
        <f>Table2[[#This Row],[Design dose factor]]*Table2[[#This Row],[Loop factor]]*Table2[[#This Row],[Area μC/cm^2]]*Table2[[#This Row],[Area/Line step size (𝝁m)]]*Table2[[#This Row],[Min Area DF]]</f>
        <v>0</v>
      </c>
      <c r="AA19" s="44"/>
      <c r="AB19" s="44">
        <f>Table2[[#This Row],[Design dose factor]]*Table2[[#This Row],[Loop factor]]*Table2[[#This Row],[Area μC/cm^2]]*Table2[[#This Row],[Area/Line step size (𝝁m)]]*Table2[[#This Row],[Max Area DF]]</f>
        <v>0</v>
      </c>
      <c r="AC19" s="52"/>
      <c r="AD19" s="52"/>
      <c r="AE19" s="52"/>
      <c r="AF19" s="94"/>
      <c r="AG19" s="88"/>
      <c r="AH19" s="89"/>
    </row>
    <row r="20" spans="1:34" ht="31.2" x14ac:dyDescent="0.3">
      <c r="A20" s="29">
        <v>17</v>
      </c>
      <c r="B20" s="72"/>
      <c r="C20" s="66"/>
      <c r="D20" s="57">
        <v>42551</v>
      </c>
      <c r="E20" s="14" t="s">
        <v>20</v>
      </c>
      <c r="F20" s="14" t="s">
        <v>21</v>
      </c>
      <c r="G20" s="14">
        <v>5</v>
      </c>
      <c r="H20" s="82" t="s">
        <v>61</v>
      </c>
      <c r="I20" s="14">
        <v>1</v>
      </c>
      <c r="J20" s="14" t="s">
        <v>34</v>
      </c>
      <c r="K20" s="14">
        <v>1</v>
      </c>
      <c r="L20" s="14">
        <v>7.0270000000000001</v>
      </c>
      <c r="M20" s="15">
        <v>2.0087999999999999</v>
      </c>
      <c r="N20" s="15">
        <v>20000</v>
      </c>
      <c r="O20" s="49">
        <v>1000</v>
      </c>
      <c r="P20" s="13">
        <v>3.2000000000000002E-3</v>
      </c>
      <c r="Q20" s="15">
        <v>0.6</v>
      </c>
      <c r="R20" s="29">
        <f>Table2[[#This Row],[Design dose factor]]*Table2[[#This Row],[Loop factor]]*Table2[[#This Row],[Dot         pC]]*Table2[[#This Row],[Min Dot DF]]</f>
        <v>1.2052799999999999</v>
      </c>
      <c r="S20" s="15">
        <v>0.8</v>
      </c>
      <c r="T20" s="29">
        <f>Table2[[#This Row],[Design dose factor]]*Table2[[#This Row],[Loop factor]]*Table2[[#This Row],[Dot         pC]]*Table2[[#This Row],[Max Dot DF]]</f>
        <v>1.60704</v>
      </c>
      <c r="U20" s="15"/>
      <c r="V20" s="29">
        <f>Table2[[#This Row],[Design dose factor]]*Table2[[#This Row],[Loop factor]]*Table2[[#This Row],[Line μC/cm]]*Table2[[#This Row],[Area/Line step size (𝝁m)]]*Table2[[#This Row],[Min Line DF]]</f>
        <v>0</v>
      </c>
      <c r="W20" s="15"/>
      <c r="X20" s="29">
        <f>Table2[[#This Row],[Design dose factor]]*Table2[[#This Row],[Loop factor]]*Table2[[#This Row],[Line μC/cm]]*Table2[[#This Row],[Area/Line step size (𝝁m)]]*Table2[[#This Row],[Max Line DF]]</f>
        <v>0</v>
      </c>
      <c r="Y20" s="15"/>
      <c r="Z20" s="29">
        <f>Table2[[#This Row],[Design dose factor]]*Table2[[#This Row],[Loop factor]]*Table2[[#This Row],[Area μC/cm^2]]*Table2[[#This Row],[Area/Line step size (𝝁m)]]*Table2[[#This Row],[Min Area DF]]</f>
        <v>0</v>
      </c>
      <c r="AA20" s="15"/>
      <c r="AB20" s="29">
        <f>Table2[[#This Row],[Design dose factor]]*Table2[[#This Row],[Loop factor]]*Table2[[#This Row],[Area μC/cm^2]]*Table2[[#This Row],[Area/Line step size (𝝁m)]]*Table2[[#This Row],[Max Area DF]]</f>
        <v>0</v>
      </c>
      <c r="AC20" s="46">
        <v>42</v>
      </c>
      <c r="AD20" s="46">
        <v>80</v>
      </c>
      <c r="AE20" s="46" t="s">
        <v>75</v>
      </c>
      <c r="AF20" s="93" t="s">
        <v>76</v>
      </c>
      <c r="AG20" s="88"/>
      <c r="AH20" s="89" t="s">
        <v>114</v>
      </c>
    </row>
    <row r="21" spans="1:34" ht="46.8" x14ac:dyDescent="0.3">
      <c r="A21" s="29">
        <v>18</v>
      </c>
      <c r="B21" s="72"/>
      <c r="C21" s="66"/>
      <c r="D21" s="57">
        <v>42551</v>
      </c>
      <c r="E21" s="14" t="s">
        <v>20</v>
      </c>
      <c r="F21" s="14" t="s">
        <v>21</v>
      </c>
      <c r="G21" s="14">
        <v>5</v>
      </c>
      <c r="H21" s="82" t="s">
        <v>37</v>
      </c>
      <c r="I21" s="14">
        <v>1</v>
      </c>
      <c r="J21" s="14" t="s">
        <v>34</v>
      </c>
      <c r="K21" s="14">
        <v>1</v>
      </c>
      <c r="L21" s="14">
        <v>7.1479999999999997</v>
      </c>
      <c r="M21" s="15">
        <v>2.0087999999999999</v>
      </c>
      <c r="N21" s="15">
        <v>20000</v>
      </c>
      <c r="O21" s="49">
        <v>20000</v>
      </c>
      <c r="P21" s="13">
        <v>3.2000000000000002E-3</v>
      </c>
      <c r="Q21" s="50">
        <v>0.3</v>
      </c>
      <c r="R21" s="51">
        <f>Table2[[#This Row],[Design dose factor]]*Table2[[#This Row],[Loop factor]]*Table2[[#This Row],[Dot         pC]]*Table2[[#This Row],[Min Dot DF]]</f>
        <v>0.60263999999999995</v>
      </c>
      <c r="S21" s="50">
        <v>0.4</v>
      </c>
      <c r="T21" s="51">
        <f>Table2[[#This Row],[Design dose factor]]*Table2[[#This Row],[Loop factor]]*Table2[[#This Row],[Dot         pC]]*Table2[[#This Row],[Max Dot DF]]</f>
        <v>0.80352000000000001</v>
      </c>
      <c r="U21" s="15"/>
      <c r="V21" s="29">
        <f>Table2[[#This Row],[Design dose factor]]*Table2[[#This Row],[Loop factor]]*Table2[[#This Row],[Line μC/cm]]*Table2[[#This Row],[Area/Line step size (𝝁m)]]*Table2[[#This Row],[Min Line DF]]</f>
        <v>0</v>
      </c>
      <c r="W21" s="15"/>
      <c r="X21" s="29">
        <f>Table2[[#This Row],[Design dose factor]]*Table2[[#This Row],[Loop factor]]*Table2[[#This Row],[Line μC/cm]]*Table2[[#This Row],[Area/Line step size (𝝁m)]]*Table2[[#This Row],[Max Line DF]]</f>
        <v>0</v>
      </c>
      <c r="Y21" s="15"/>
      <c r="Z21" s="29">
        <f>Table2[[#This Row],[Design dose factor]]*Table2[[#This Row],[Loop factor]]*Table2[[#This Row],[Area μC/cm^2]]*Table2[[#This Row],[Area/Line step size (𝝁m)]]*Table2[[#This Row],[Min Area DF]]</f>
        <v>0</v>
      </c>
      <c r="AA21" s="15"/>
      <c r="AB21" s="29">
        <f>Table2[[#This Row],[Design dose factor]]*Table2[[#This Row],[Loop factor]]*Table2[[#This Row],[Area μC/cm^2]]*Table2[[#This Row],[Area/Line step size (𝝁m)]]*Table2[[#This Row],[Max Area DF]]</f>
        <v>0</v>
      </c>
      <c r="AC21" s="15"/>
      <c r="AD21" s="15"/>
      <c r="AE21" s="15"/>
      <c r="AF21" s="87"/>
      <c r="AG21" s="88"/>
      <c r="AH21" s="89"/>
    </row>
    <row r="22" spans="1:34" ht="31.2" x14ac:dyDescent="0.3">
      <c r="A22" s="29">
        <v>20</v>
      </c>
      <c r="B22" s="72" t="s">
        <v>99</v>
      </c>
      <c r="C22" s="66">
        <v>2.74</v>
      </c>
      <c r="D22" s="59">
        <v>42558</v>
      </c>
      <c r="E22" s="13" t="s">
        <v>20</v>
      </c>
      <c r="F22" s="13" t="s">
        <v>21</v>
      </c>
      <c r="G22" s="13">
        <v>5</v>
      </c>
      <c r="H22" s="84" t="s">
        <v>96</v>
      </c>
      <c r="I22" s="13">
        <v>1</v>
      </c>
      <c r="J22" s="13" t="s">
        <v>94</v>
      </c>
      <c r="K22" s="13">
        <v>1</v>
      </c>
      <c r="L22" s="13">
        <v>0.71799999999999997</v>
      </c>
      <c r="M22" s="13">
        <v>2</v>
      </c>
      <c r="N22" s="13">
        <v>20000</v>
      </c>
      <c r="O22" s="33">
        <v>2000</v>
      </c>
      <c r="P22" s="13">
        <v>3.2000000000000002E-3</v>
      </c>
      <c r="Q22" s="13"/>
      <c r="R22" s="13">
        <f>Table2[[#This Row],[Design dose factor]]*Table2[[#This Row],[Loop factor]]*Table2[[#This Row],[Dot         pC]]*Table2[[#This Row],[Min Dot DF]]</f>
        <v>0</v>
      </c>
      <c r="S22" s="13"/>
      <c r="T22" s="13">
        <f>Table2[[#This Row],[Design dose factor]]*Table2[[#This Row],[Loop factor]]*Table2[[#This Row],[Dot         pC]]*Table2[[#This Row],[Max Dot DF]]</f>
        <v>0</v>
      </c>
      <c r="U22" s="13"/>
      <c r="V22" s="13">
        <f>Table2[[#This Row],[Design dose factor]]*Table2[[#This Row],[Loop factor]]*Table2[[#This Row],[Line μC/cm]]*Table2[[#This Row],[Area/Line step size (𝝁m)]]*Table2[[#This Row],[Min Line DF]]</f>
        <v>0</v>
      </c>
      <c r="W22" s="13"/>
      <c r="X22" s="13">
        <f>Table2[[#This Row],[Design dose factor]]*Table2[[#This Row],[Loop factor]]*Table2[[#This Row],[Line μC/cm]]*Table2[[#This Row],[Area/Line step size (𝝁m)]]*Table2[[#This Row],[Max Line DF]]</f>
        <v>0</v>
      </c>
      <c r="Y22" s="13"/>
      <c r="Z22" s="13">
        <f>Table2[[#This Row],[Design dose factor]]*Table2[[#This Row],[Loop factor]]*Table2[[#This Row],[Area μC/cm^2]]*Table2[[#This Row],[Area/Line step size (𝝁m)]]*Table2[[#This Row],[Min Area DF]]</f>
        <v>0</v>
      </c>
      <c r="AA22" s="13"/>
      <c r="AB22" s="13">
        <f>Table2[[#This Row],[Design dose factor]]*Table2[[#This Row],[Loop factor]]*Table2[[#This Row],[Area μC/cm^2]]*Table2[[#This Row],[Area/Line step size (𝝁m)]]*Table2[[#This Row],[Max Area DF]]</f>
        <v>0</v>
      </c>
      <c r="AC22" s="15"/>
      <c r="AD22" s="15"/>
      <c r="AE22" s="15"/>
      <c r="AF22" s="87" t="s">
        <v>100</v>
      </c>
      <c r="AG22" s="95" t="s">
        <v>115</v>
      </c>
      <c r="AH22" s="89"/>
    </row>
    <row r="23" spans="1:34" ht="31.2" x14ac:dyDescent="0.3">
      <c r="A23" s="29">
        <v>21</v>
      </c>
      <c r="B23" s="72" t="s">
        <v>99</v>
      </c>
      <c r="C23" s="66">
        <v>2.7389999999999999</v>
      </c>
      <c r="D23" s="59">
        <f>D22</f>
        <v>42558</v>
      </c>
      <c r="E23" s="13" t="s">
        <v>20</v>
      </c>
      <c r="F23" s="13" t="s">
        <v>21</v>
      </c>
      <c r="G23" s="13">
        <v>5</v>
      </c>
      <c r="H23" s="84" t="s">
        <v>96</v>
      </c>
      <c r="I23" s="13">
        <v>1</v>
      </c>
      <c r="J23" s="13" t="s">
        <v>94</v>
      </c>
      <c r="K23" s="13">
        <v>1</v>
      </c>
      <c r="L23" s="13">
        <v>0.72</v>
      </c>
      <c r="M23" s="13">
        <v>2</v>
      </c>
      <c r="N23" s="13">
        <v>20000</v>
      </c>
      <c r="O23" s="33">
        <v>2000</v>
      </c>
      <c r="P23" s="13">
        <v>3.2000000000000002E-3</v>
      </c>
      <c r="Q23" s="13"/>
      <c r="R23" s="13">
        <f>Table2[[#This Row],[Design dose factor]]*Table2[[#This Row],[Loop factor]]*Table2[[#This Row],[Dot         pC]]*Table2[[#This Row],[Min Dot DF]]</f>
        <v>0</v>
      </c>
      <c r="S23" s="13"/>
      <c r="T23" s="13">
        <f>Table2[[#This Row],[Design dose factor]]*Table2[[#This Row],[Loop factor]]*Table2[[#This Row],[Dot         pC]]*Table2[[#This Row],[Max Dot DF]]</f>
        <v>0</v>
      </c>
      <c r="U23" s="13"/>
      <c r="V23" s="13">
        <f>Table2[[#This Row],[Design dose factor]]*Table2[[#This Row],[Loop factor]]*Table2[[#This Row],[Line μC/cm]]*Table2[[#This Row],[Area/Line step size (𝝁m)]]*Table2[[#This Row],[Min Line DF]]</f>
        <v>0</v>
      </c>
      <c r="W23" s="13"/>
      <c r="X23" s="13">
        <f>Table2[[#This Row],[Design dose factor]]*Table2[[#This Row],[Loop factor]]*Table2[[#This Row],[Line μC/cm]]*Table2[[#This Row],[Area/Line step size (𝝁m)]]*Table2[[#This Row],[Max Line DF]]</f>
        <v>0</v>
      </c>
      <c r="Y23" s="13"/>
      <c r="Z23" s="13">
        <f>Table2[[#This Row],[Design dose factor]]*Table2[[#This Row],[Loop factor]]*Table2[[#This Row],[Area μC/cm^2]]*Table2[[#This Row],[Area/Line step size (𝝁m)]]*Table2[[#This Row],[Min Area DF]]</f>
        <v>0</v>
      </c>
      <c r="AA23" s="13"/>
      <c r="AB23" s="13">
        <f>Table2[[#This Row],[Design dose factor]]*Table2[[#This Row],[Loop factor]]*Table2[[#This Row],[Area μC/cm^2]]*Table2[[#This Row],[Area/Line step size (𝝁m)]]*Table2[[#This Row],[Max Area DF]]</f>
        <v>0</v>
      </c>
      <c r="AC23" s="15"/>
      <c r="AD23" s="15"/>
      <c r="AE23" s="15"/>
      <c r="AF23" s="87"/>
      <c r="AG23" s="95"/>
      <c r="AH23" s="89"/>
    </row>
    <row r="24" spans="1:34" ht="31.2" x14ac:dyDescent="0.3">
      <c r="A24" s="29">
        <v>22</v>
      </c>
      <c r="B24" s="72" t="s">
        <v>99</v>
      </c>
      <c r="C24" s="66">
        <v>2.738</v>
      </c>
      <c r="D24" s="59">
        <f t="shared" ref="D24:D37" si="0">D23</f>
        <v>42558</v>
      </c>
      <c r="E24" s="13" t="s">
        <v>20</v>
      </c>
      <c r="F24" s="13" t="s">
        <v>21</v>
      </c>
      <c r="G24" s="13">
        <v>5</v>
      </c>
      <c r="H24" s="84" t="s">
        <v>96</v>
      </c>
      <c r="I24" s="13">
        <v>1</v>
      </c>
      <c r="J24" s="13" t="s">
        <v>94</v>
      </c>
      <c r="K24" s="13">
        <v>1</v>
      </c>
      <c r="L24" s="13">
        <v>0.72</v>
      </c>
      <c r="M24" s="13">
        <v>4</v>
      </c>
      <c r="N24" s="13">
        <v>30000</v>
      </c>
      <c r="O24" s="33">
        <v>2000</v>
      </c>
      <c r="P24" s="13">
        <v>3.2000000000000002E-3</v>
      </c>
      <c r="Q24" s="13"/>
      <c r="R24" s="13">
        <f>Table2[[#This Row],[Design dose factor]]*Table2[[#This Row],[Loop factor]]*Table2[[#This Row],[Dot         pC]]*Table2[[#This Row],[Min Dot DF]]</f>
        <v>0</v>
      </c>
      <c r="S24" s="13"/>
      <c r="T24" s="13">
        <f>Table2[[#This Row],[Design dose factor]]*Table2[[#This Row],[Loop factor]]*Table2[[#This Row],[Dot         pC]]*Table2[[#This Row],[Max Dot DF]]</f>
        <v>0</v>
      </c>
      <c r="U24" s="13"/>
      <c r="V24" s="13">
        <f>Table2[[#This Row],[Design dose factor]]*Table2[[#This Row],[Loop factor]]*Table2[[#This Row],[Line μC/cm]]*Table2[[#This Row],[Area/Line step size (𝝁m)]]*Table2[[#This Row],[Min Line DF]]</f>
        <v>0</v>
      </c>
      <c r="W24" s="13"/>
      <c r="X24" s="13">
        <f>Table2[[#This Row],[Design dose factor]]*Table2[[#This Row],[Loop factor]]*Table2[[#This Row],[Line μC/cm]]*Table2[[#This Row],[Area/Line step size (𝝁m)]]*Table2[[#This Row],[Max Line DF]]</f>
        <v>0</v>
      </c>
      <c r="Y24" s="13"/>
      <c r="Z24" s="13">
        <f>Table2[[#This Row],[Design dose factor]]*Table2[[#This Row],[Loop factor]]*Table2[[#This Row],[Area μC/cm^2]]*Table2[[#This Row],[Area/Line step size (𝝁m)]]*Table2[[#This Row],[Min Area DF]]</f>
        <v>0</v>
      </c>
      <c r="AA24" s="13"/>
      <c r="AB24" s="13">
        <f>Table2[[#This Row],[Design dose factor]]*Table2[[#This Row],[Loop factor]]*Table2[[#This Row],[Area μC/cm^2]]*Table2[[#This Row],[Area/Line step size (𝝁m)]]*Table2[[#This Row],[Max Area DF]]</f>
        <v>0</v>
      </c>
      <c r="AC24" s="15"/>
      <c r="AD24" s="15"/>
      <c r="AE24" s="15"/>
      <c r="AF24" s="87"/>
      <c r="AG24" s="95"/>
      <c r="AH24" s="89"/>
    </row>
    <row r="25" spans="1:34" ht="31.2" x14ac:dyDescent="0.3">
      <c r="A25" s="29">
        <v>23</v>
      </c>
      <c r="B25" s="72" t="s">
        <v>99</v>
      </c>
      <c r="C25" s="66">
        <v>2.7370000000000001</v>
      </c>
      <c r="D25" s="59">
        <f t="shared" si="0"/>
        <v>42558</v>
      </c>
      <c r="E25" s="13" t="s">
        <v>20</v>
      </c>
      <c r="F25" s="13" t="s">
        <v>21</v>
      </c>
      <c r="G25" s="13">
        <v>5</v>
      </c>
      <c r="H25" s="84" t="s">
        <v>96</v>
      </c>
      <c r="I25" s="13">
        <v>1</v>
      </c>
      <c r="J25" s="13" t="s">
        <v>94</v>
      </c>
      <c r="K25" s="13">
        <v>200</v>
      </c>
      <c r="L25" s="13">
        <v>0.72499999999999998</v>
      </c>
      <c r="M25" s="13">
        <v>0.01</v>
      </c>
      <c r="N25" s="13">
        <v>30000</v>
      </c>
      <c r="O25" s="33">
        <v>2000</v>
      </c>
      <c r="P25" s="13">
        <v>3.2000000000000002E-3</v>
      </c>
      <c r="Q25" s="13"/>
      <c r="R25" s="13">
        <f>Table2[[#This Row],[Design dose factor]]*Table2[[#This Row],[Loop factor]]*Table2[[#This Row],[Dot         pC]]*Table2[[#This Row],[Min Dot DF]]</f>
        <v>0</v>
      </c>
      <c r="S25" s="13"/>
      <c r="T25" s="13">
        <f>Table2[[#This Row],[Design dose factor]]*Table2[[#This Row],[Loop factor]]*Table2[[#This Row],[Dot         pC]]*Table2[[#This Row],[Max Dot DF]]</f>
        <v>0</v>
      </c>
      <c r="U25" s="13"/>
      <c r="V25" s="13">
        <f>Table2[[#This Row],[Design dose factor]]*Table2[[#This Row],[Loop factor]]*Table2[[#This Row],[Line μC/cm]]*Table2[[#This Row],[Area/Line step size (𝝁m)]]*Table2[[#This Row],[Min Line DF]]</f>
        <v>0</v>
      </c>
      <c r="W25" s="13"/>
      <c r="X25" s="13">
        <f>Table2[[#This Row],[Design dose factor]]*Table2[[#This Row],[Loop factor]]*Table2[[#This Row],[Line μC/cm]]*Table2[[#This Row],[Area/Line step size (𝝁m)]]*Table2[[#This Row],[Max Line DF]]</f>
        <v>0</v>
      </c>
      <c r="Y25" s="13"/>
      <c r="Z25" s="13">
        <f>Table2[[#This Row],[Design dose factor]]*Table2[[#This Row],[Loop factor]]*Table2[[#This Row],[Area μC/cm^2]]*Table2[[#This Row],[Area/Line step size (𝝁m)]]*Table2[[#This Row],[Min Area DF]]</f>
        <v>0</v>
      </c>
      <c r="AA25" s="13"/>
      <c r="AB25" s="13">
        <f>Table2[[#This Row],[Design dose factor]]*Table2[[#This Row],[Loop factor]]*Table2[[#This Row],[Area μC/cm^2]]*Table2[[#This Row],[Area/Line step size (𝝁m)]]*Table2[[#This Row],[Max Area DF]]</f>
        <v>0</v>
      </c>
      <c r="AC25" s="15"/>
      <c r="AD25" s="15"/>
      <c r="AE25" s="15"/>
      <c r="AF25" s="96"/>
      <c r="AG25" s="97" t="s">
        <v>116</v>
      </c>
      <c r="AH25" s="89"/>
    </row>
    <row r="26" spans="1:34" ht="47.4" thickBot="1" x14ac:dyDescent="0.35">
      <c r="A26" s="29">
        <v>24</v>
      </c>
      <c r="B26" s="72" t="s">
        <v>99</v>
      </c>
      <c r="C26" s="66">
        <v>2.7370000000000001</v>
      </c>
      <c r="D26" s="59">
        <f t="shared" si="0"/>
        <v>42558</v>
      </c>
      <c r="E26" s="13" t="s">
        <v>20</v>
      </c>
      <c r="F26" s="13" t="s">
        <v>21</v>
      </c>
      <c r="G26" s="13">
        <v>5</v>
      </c>
      <c r="H26" s="84" t="s">
        <v>101</v>
      </c>
      <c r="I26" s="13">
        <v>1</v>
      </c>
      <c r="J26" s="13" t="s">
        <v>94</v>
      </c>
      <c r="K26" s="13">
        <v>200</v>
      </c>
      <c r="L26" s="13">
        <v>0.72</v>
      </c>
      <c r="M26" s="13">
        <v>0.01</v>
      </c>
      <c r="N26" s="13">
        <v>30000</v>
      </c>
      <c r="O26" s="33">
        <v>2000</v>
      </c>
      <c r="P26" s="13">
        <v>3.2000000000000002E-3</v>
      </c>
      <c r="Q26" s="13"/>
      <c r="R26" s="13">
        <f>Table2[[#This Row],[Design dose factor]]*Table2[[#This Row],[Loop factor]]*Table2[[#This Row],[Dot         pC]]*Table2[[#This Row],[Min Dot DF]]</f>
        <v>0</v>
      </c>
      <c r="S26" s="13"/>
      <c r="T26" s="13">
        <f>Table2[[#This Row],[Design dose factor]]*Table2[[#This Row],[Loop factor]]*Table2[[#This Row],[Dot         pC]]*Table2[[#This Row],[Max Dot DF]]</f>
        <v>0</v>
      </c>
      <c r="U26" s="13"/>
      <c r="V26" s="13">
        <f>Table2[[#This Row],[Design dose factor]]*Table2[[#This Row],[Loop factor]]*Table2[[#This Row],[Line μC/cm]]*Table2[[#This Row],[Area/Line step size (𝝁m)]]*Table2[[#This Row],[Min Line DF]]</f>
        <v>0</v>
      </c>
      <c r="W26" s="13"/>
      <c r="X26" s="13">
        <f>Table2[[#This Row],[Design dose factor]]*Table2[[#This Row],[Loop factor]]*Table2[[#This Row],[Line μC/cm]]*Table2[[#This Row],[Area/Line step size (𝝁m)]]*Table2[[#This Row],[Max Line DF]]</f>
        <v>0</v>
      </c>
      <c r="Y26" s="13"/>
      <c r="Z26" s="13">
        <f>Table2[[#This Row],[Design dose factor]]*Table2[[#This Row],[Loop factor]]*Table2[[#This Row],[Area μC/cm^2]]*Table2[[#This Row],[Area/Line step size (𝝁m)]]*Table2[[#This Row],[Min Area DF]]</f>
        <v>0</v>
      </c>
      <c r="AA26" s="13"/>
      <c r="AB26" s="13">
        <f>Table2[[#This Row],[Design dose factor]]*Table2[[#This Row],[Loop factor]]*Table2[[#This Row],[Area μC/cm^2]]*Table2[[#This Row],[Area/Line step size (𝝁m)]]*Table2[[#This Row],[Max Area DF]]</f>
        <v>0</v>
      </c>
      <c r="AC26" s="15"/>
      <c r="AD26" s="15"/>
      <c r="AE26" s="15"/>
      <c r="AF26" s="96" t="s">
        <v>105</v>
      </c>
      <c r="AG26" s="98"/>
      <c r="AH26" s="89"/>
    </row>
    <row r="27" spans="1:34" ht="31.2" x14ac:dyDescent="0.3">
      <c r="A27" s="29">
        <v>25</v>
      </c>
      <c r="B27" s="72" t="s">
        <v>99</v>
      </c>
      <c r="C27" s="66">
        <v>2.7360000000000002</v>
      </c>
      <c r="D27" s="59">
        <f t="shared" si="0"/>
        <v>42558</v>
      </c>
      <c r="E27" s="13" t="s">
        <v>20</v>
      </c>
      <c r="F27" s="13" t="s">
        <v>21</v>
      </c>
      <c r="G27" s="13">
        <v>5</v>
      </c>
      <c r="H27" s="84" t="s">
        <v>102</v>
      </c>
      <c r="I27" s="13">
        <v>1</v>
      </c>
      <c r="J27" s="13" t="s">
        <v>94</v>
      </c>
      <c r="K27" s="13">
        <v>200</v>
      </c>
      <c r="L27" s="13">
        <v>0.70299999999999996</v>
      </c>
      <c r="M27" s="13">
        <v>0.01</v>
      </c>
      <c r="N27" s="13">
        <v>30000</v>
      </c>
      <c r="O27" s="33">
        <v>2000</v>
      </c>
      <c r="P27" s="13">
        <v>3.2000000000000002E-3</v>
      </c>
      <c r="Q27" s="13"/>
      <c r="R27" s="13">
        <f>Table2[[#This Row],[Design dose factor]]*Table2[[#This Row],[Loop factor]]*Table2[[#This Row],[Dot         pC]]*Table2[[#This Row],[Min Dot DF]]</f>
        <v>0</v>
      </c>
      <c r="S27" s="13">
        <v>1</v>
      </c>
      <c r="T27" s="13">
        <f>Table2[[#This Row],[Design dose factor]]*Table2[[#This Row],[Loop factor]]*Table2[[#This Row],[Dot         pC]]*Table2[[#This Row],[Max Dot DF]]</f>
        <v>2</v>
      </c>
      <c r="U27" s="13"/>
      <c r="V27" s="13">
        <f>Table2[[#This Row],[Design dose factor]]*Table2[[#This Row],[Loop factor]]*Table2[[#This Row],[Line μC/cm]]*Table2[[#This Row],[Area/Line step size (𝝁m)]]*Table2[[#This Row],[Min Line DF]]</f>
        <v>0</v>
      </c>
      <c r="W27" s="13"/>
      <c r="X27" s="13">
        <f>Table2[[#This Row],[Design dose factor]]*Table2[[#This Row],[Loop factor]]*Table2[[#This Row],[Line μC/cm]]*Table2[[#This Row],[Area/Line step size (𝝁m)]]*Table2[[#This Row],[Max Line DF]]</f>
        <v>0</v>
      </c>
      <c r="Y27" s="13"/>
      <c r="Z27" s="13">
        <f>Table2[[#This Row],[Design dose factor]]*Table2[[#This Row],[Loop factor]]*Table2[[#This Row],[Area μC/cm^2]]*Table2[[#This Row],[Area/Line step size (𝝁m)]]*Table2[[#This Row],[Min Area DF]]</f>
        <v>0</v>
      </c>
      <c r="AA27" s="13"/>
      <c r="AB27" s="13">
        <f>Table2[[#This Row],[Design dose factor]]*Table2[[#This Row],[Loop factor]]*Table2[[#This Row],[Area μC/cm^2]]*Table2[[#This Row],[Area/Line step size (𝝁m)]]*Table2[[#This Row],[Max Area DF]]</f>
        <v>0</v>
      </c>
      <c r="AC27" s="15"/>
      <c r="AD27" s="15"/>
      <c r="AE27" s="15"/>
      <c r="AF27" s="99"/>
      <c r="AG27" s="100" t="s">
        <v>104</v>
      </c>
      <c r="AH27" s="89"/>
    </row>
    <row r="28" spans="1:34" ht="31.8" thickBot="1" x14ac:dyDescent="0.35">
      <c r="A28" s="29">
        <v>26</v>
      </c>
      <c r="B28" s="72" t="s">
        <v>99</v>
      </c>
      <c r="C28" s="66">
        <v>2.7350000000000003</v>
      </c>
      <c r="D28" s="59">
        <f t="shared" si="0"/>
        <v>42558</v>
      </c>
      <c r="E28" s="13" t="s">
        <v>20</v>
      </c>
      <c r="F28" s="13" t="s">
        <v>21</v>
      </c>
      <c r="G28" s="13">
        <v>5</v>
      </c>
      <c r="H28" s="84" t="s">
        <v>102</v>
      </c>
      <c r="I28" s="13">
        <v>1</v>
      </c>
      <c r="J28" s="13" t="s">
        <v>94</v>
      </c>
      <c r="K28" s="13">
        <v>200</v>
      </c>
      <c r="L28" s="13">
        <v>0.7</v>
      </c>
      <c r="M28" s="13">
        <v>5.0000000000000001E-3</v>
      </c>
      <c r="N28" s="13">
        <v>30000</v>
      </c>
      <c r="O28" s="33">
        <v>2000</v>
      </c>
      <c r="P28" s="13">
        <v>3.2000000000000002E-3</v>
      </c>
      <c r="Q28" s="13"/>
      <c r="R28" s="13">
        <f>Table2[[#This Row],[Design dose factor]]*Table2[[#This Row],[Loop factor]]*Table2[[#This Row],[Dot         pC]]*Table2[[#This Row],[Min Dot DF]]</f>
        <v>0</v>
      </c>
      <c r="S28" s="13">
        <v>1</v>
      </c>
      <c r="T28" s="13">
        <f>Table2[[#This Row],[Design dose factor]]*Table2[[#This Row],[Loop factor]]*Table2[[#This Row],[Dot         pC]]*Table2[[#This Row],[Max Dot DF]]</f>
        <v>1</v>
      </c>
      <c r="U28" s="13"/>
      <c r="V28" s="13">
        <f>Table2[[#This Row],[Design dose factor]]*Table2[[#This Row],[Loop factor]]*Table2[[#This Row],[Line μC/cm]]*Table2[[#This Row],[Area/Line step size (𝝁m)]]*Table2[[#This Row],[Min Line DF]]</f>
        <v>0</v>
      </c>
      <c r="W28" s="13"/>
      <c r="X28" s="13">
        <f>Table2[[#This Row],[Design dose factor]]*Table2[[#This Row],[Loop factor]]*Table2[[#This Row],[Line μC/cm]]*Table2[[#This Row],[Area/Line step size (𝝁m)]]*Table2[[#This Row],[Max Line DF]]</f>
        <v>0</v>
      </c>
      <c r="Y28" s="13"/>
      <c r="Z28" s="13">
        <f>Table2[[#This Row],[Design dose factor]]*Table2[[#This Row],[Loop factor]]*Table2[[#This Row],[Area μC/cm^2]]*Table2[[#This Row],[Area/Line step size (𝝁m)]]*Table2[[#This Row],[Min Area DF]]</f>
        <v>0</v>
      </c>
      <c r="AA28" s="13"/>
      <c r="AB28" s="13">
        <f>Table2[[#This Row],[Design dose factor]]*Table2[[#This Row],[Loop factor]]*Table2[[#This Row],[Area μC/cm^2]]*Table2[[#This Row],[Area/Line step size (𝝁m)]]*Table2[[#This Row],[Max Area DF]]</f>
        <v>0</v>
      </c>
      <c r="AC28" s="15"/>
      <c r="AD28" s="15"/>
      <c r="AE28" s="15"/>
      <c r="AF28" s="96" t="s">
        <v>104</v>
      </c>
      <c r="AG28" s="101"/>
      <c r="AH28" s="89" t="s">
        <v>117</v>
      </c>
    </row>
    <row r="29" spans="1:34" ht="31.2" x14ac:dyDescent="0.3">
      <c r="A29" s="29">
        <v>27</v>
      </c>
      <c r="B29" s="72" t="s">
        <v>99</v>
      </c>
      <c r="C29" s="66">
        <v>2.7340000000000004</v>
      </c>
      <c r="D29" s="59">
        <f t="shared" si="0"/>
        <v>42558</v>
      </c>
      <c r="E29" s="13" t="s">
        <v>20</v>
      </c>
      <c r="F29" s="13" t="s">
        <v>21</v>
      </c>
      <c r="G29" s="13">
        <v>5</v>
      </c>
      <c r="H29" s="84" t="s">
        <v>103</v>
      </c>
      <c r="I29" s="13">
        <v>1</v>
      </c>
      <c r="J29" s="13" t="s">
        <v>94</v>
      </c>
      <c r="K29" s="13">
        <v>200</v>
      </c>
      <c r="L29" s="13">
        <v>0.68</v>
      </c>
      <c r="M29" s="13">
        <v>0.01</v>
      </c>
      <c r="N29" s="13">
        <v>30000</v>
      </c>
      <c r="O29" s="33">
        <v>2000</v>
      </c>
      <c r="P29" s="13">
        <v>3.2000000000000002E-3</v>
      </c>
      <c r="Q29" s="13"/>
      <c r="R29" s="13">
        <f>Table2[[#This Row],[Design dose factor]]*Table2[[#This Row],[Loop factor]]*Table2[[#This Row],[Dot         pC]]*Table2[[#This Row],[Min Dot DF]]</f>
        <v>0</v>
      </c>
      <c r="S29" s="13"/>
      <c r="T29" s="13">
        <f>Table2[[#This Row],[Design dose factor]]*Table2[[#This Row],[Loop factor]]*Table2[[#This Row],[Dot         pC]]*Table2[[#This Row],[Max Dot DF]]</f>
        <v>0</v>
      </c>
      <c r="U29" s="13"/>
      <c r="V29" s="13">
        <f>Table2[[#This Row],[Design dose factor]]*Table2[[#This Row],[Loop factor]]*Table2[[#This Row],[Line μC/cm]]*Table2[[#This Row],[Area/Line step size (𝝁m)]]*Table2[[#This Row],[Min Line DF]]</f>
        <v>0</v>
      </c>
      <c r="W29" s="13"/>
      <c r="X29" s="13">
        <f>Table2[[#This Row],[Design dose factor]]*Table2[[#This Row],[Loop factor]]*Table2[[#This Row],[Line μC/cm]]*Table2[[#This Row],[Area/Line step size (𝝁m)]]*Table2[[#This Row],[Max Line DF]]</f>
        <v>0</v>
      </c>
      <c r="Y29" s="13"/>
      <c r="Z29" s="13">
        <f>Table2[[#This Row],[Design dose factor]]*Table2[[#This Row],[Loop factor]]*Table2[[#This Row],[Area μC/cm^2]]*Table2[[#This Row],[Area/Line step size (𝝁m)]]*Table2[[#This Row],[Min Area DF]]</f>
        <v>0</v>
      </c>
      <c r="AA29" s="13"/>
      <c r="AB29" s="13">
        <f>Table2[[#This Row],[Design dose factor]]*Table2[[#This Row],[Loop factor]]*Table2[[#This Row],[Area μC/cm^2]]*Table2[[#This Row],[Area/Line step size (𝝁m)]]*Table2[[#This Row],[Max Area DF]]</f>
        <v>0</v>
      </c>
      <c r="AC29" s="15"/>
      <c r="AD29" s="15"/>
      <c r="AE29" s="15"/>
      <c r="AF29" s="99"/>
      <c r="AG29" s="100" t="s">
        <v>118</v>
      </c>
      <c r="AH29" s="89"/>
    </row>
    <row r="30" spans="1:34" ht="31.2" x14ac:dyDescent="0.3">
      <c r="A30" s="79">
        <v>28</v>
      </c>
      <c r="B30" s="72" t="s">
        <v>99</v>
      </c>
      <c r="C30" s="66">
        <v>2.7330000000000005</v>
      </c>
      <c r="D30" s="59">
        <f t="shared" si="0"/>
        <v>42558</v>
      </c>
      <c r="E30" s="13" t="s">
        <v>20</v>
      </c>
      <c r="F30" s="13" t="s">
        <v>21</v>
      </c>
      <c r="G30" s="13">
        <v>5</v>
      </c>
      <c r="H30" s="84" t="s">
        <v>103</v>
      </c>
      <c r="I30" s="13">
        <v>20</v>
      </c>
      <c r="J30" s="13" t="s">
        <v>94</v>
      </c>
      <c r="K30" s="13">
        <v>20</v>
      </c>
      <c r="L30" s="13">
        <v>0.64</v>
      </c>
      <c r="M30" s="13">
        <v>0.01</v>
      </c>
      <c r="N30" s="13">
        <v>30000</v>
      </c>
      <c r="O30" s="33">
        <v>2000</v>
      </c>
      <c r="P30" s="13">
        <v>3.2000000000000002E-3</v>
      </c>
      <c r="Q30" s="13"/>
      <c r="R30" s="13">
        <f>Table2[[#This Row],[Design dose factor]]*Table2[[#This Row],[Loop factor]]*Table2[[#This Row],[Dot         pC]]*Table2[[#This Row],[Min Dot DF]]</f>
        <v>0</v>
      </c>
      <c r="S30" s="13"/>
      <c r="T30" s="13">
        <f>Table2[[#This Row],[Design dose factor]]*Table2[[#This Row],[Loop factor]]*Table2[[#This Row],[Dot         pC]]*Table2[[#This Row],[Max Dot DF]]</f>
        <v>0</v>
      </c>
      <c r="U30" s="13"/>
      <c r="V30" s="13">
        <f>Table2[[#This Row],[Design dose factor]]*Table2[[#This Row],[Loop factor]]*Table2[[#This Row],[Line μC/cm]]*Table2[[#This Row],[Area/Line step size (𝝁m)]]*Table2[[#This Row],[Min Line DF]]</f>
        <v>0</v>
      </c>
      <c r="W30" s="13"/>
      <c r="X30" s="13">
        <f>Table2[[#This Row],[Design dose factor]]*Table2[[#This Row],[Loop factor]]*Table2[[#This Row],[Line μC/cm]]*Table2[[#This Row],[Area/Line step size (𝝁m)]]*Table2[[#This Row],[Max Line DF]]</f>
        <v>0</v>
      </c>
      <c r="Y30" s="13"/>
      <c r="Z30" s="13">
        <f>Table2[[#This Row],[Design dose factor]]*Table2[[#This Row],[Loop factor]]*Table2[[#This Row],[Area μC/cm^2]]*Table2[[#This Row],[Area/Line step size (𝝁m)]]*Table2[[#This Row],[Min Area DF]]</f>
        <v>0</v>
      </c>
      <c r="AA30" s="13"/>
      <c r="AB30" s="13">
        <f>Table2[[#This Row],[Design dose factor]]*Table2[[#This Row],[Loop factor]]*Table2[[#This Row],[Area μC/cm^2]]*Table2[[#This Row],[Area/Line step size (𝝁m)]]*Table2[[#This Row],[Max Area DF]]</f>
        <v>0</v>
      </c>
      <c r="AC30" s="15"/>
      <c r="AD30" s="15"/>
      <c r="AE30" s="15"/>
      <c r="AF30" s="99"/>
      <c r="AG30" s="102"/>
      <c r="AH30" s="89" t="s">
        <v>119</v>
      </c>
    </row>
    <row r="31" spans="1:34" s="45" customFormat="1" ht="31.2" x14ac:dyDescent="0.3">
      <c r="A31" s="79">
        <v>29</v>
      </c>
      <c r="B31" s="72" t="s">
        <v>99</v>
      </c>
      <c r="C31" s="66">
        <v>2.7320000000000007</v>
      </c>
      <c r="D31" s="59">
        <f t="shared" si="0"/>
        <v>42558</v>
      </c>
      <c r="E31" s="13" t="s">
        <v>20</v>
      </c>
      <c r="F31" s="13" t="s">
        <v>21</v>
      </c>
      <c r="G31" s="13">
        <v>5</v>
      </c>
      <c r="H31" s="84" t="s">
        <v>103</v>
      </c>
      <c r="I31" s="13">
        <v>200</v>
      </c>
      <c r="J31" s="13" t="s">
        <v>94</v>
      </c>
      <c r="K31" s="13">
        <v>1</v>
      </c>
      <c r="L31" s="37">
        <v>0.64300000000000002</v>
      </c>
      <c r="M31" s="13">
        <v>0.01</v>
      </c>
      <c r="N31" s="13">
        <v>30000</v>
      </c>
      <c r="O31" s="33">
        <v>2000</v>
      </c>
      <c r="P31" s="13">
        <v>3.2000000000000002E-3</v>
      </c>
      <c r="Q31" s="37"/>
      <c r="R31" s="37">
        <f>Table2[[#This Row],[Design dose factor]]*Table2[[#This Row],[Loop factor]]*Table2[[#This Row],[Dot         pC]]*Table2[[#This Row],[Min Dot DF]]</f>
        <v>0</v>
      </c>
      <c r="S31" s="37"/>
      <c r="T31" s="37">
        <f>Table2[[#This Row],[Design dose factor]]*Table2[[#This Row],[Loop factor]]*Table2[[#This Row],[Dot         pC]]*Table2[[#This Row],[Max Dot DF]]</f>
        <v>0</v>
      </c>
      <c r="U31" s="37"/>
      <c r="V31" s="37">
        <f>Table2[[#This Row],[Design dose factor]]*Table2[[#This Row],[Loop factor]]*Table2[[#This Row],[Line μC/cm]]*Table2[[#This Row],[Area/Line step size (𝝁m)]]*Table2[[#This Row],[Min Line DF]]</f>
        <v>0</v>
      </c>
      <c r="W31" s="37"/>
      <c r="X31" s="37">
        <f>Table2[[#This Row],[Design dose factor]]*Table2[[#This Row],[Loop factor]]*Table2[[#This Row],[Line μC/cm]]*Table2[[#This Row],[Area/Line step size (𝝁m)]]*Table2[[#This Row],[Max Line DF]]</f>
        <v>0</v>
      </c>
      <c r="Y31" s="37"/>
      <c r="Z31" s="37">
        <f>Table2[[#This Row],[Design dose factor]]*Table2[[#This Row],[Loop factor]]*Table2[[#This Row],[Area μC/cm^2]]*Table2[[#This Row],[Area/Line step size (𝝁m)]]*Table2[[#This Row],[Min Area DF]]</f>
        <v>0</v>
      </c>
      <c r="AA31" s="37"/>
      <c r="AB31" s="37">
        <f>Table2[[#This Row],[Design dose factor]]*Table2[[#This Row],[Loop factor]]*Table2[[#This Row],[Area μC/cm^2]]*Table2[[#This Row],[Area/Line step size (𝝁m)]]*Table2[[#This Row],[Max Area DF]]</f>
        <v>0</v>
      </c>
      <c r="AC31" s="28"/>
      <c r="AD31" s="28"/>
      <c r="AE31" s="28"/>
      <c r="AF31" s="103"/>
      <c r="AG31" s="102"/>
      <c r="AH31" s="104"/>
    </row>
    <row r="32" spans="1:34" ht="31.8" thickBot="1" x14ac:dyDescent="0.35">
      <c r="A32" s="79">
        <v>30</v>
      </c>
      <c r="B32" s="72" t="s">
        <v>99</v>
      </c>
      <c r="C32" s="66">
        <v>2.7310000000000008</v>
      </c>
      <c r="D32" s="59">
        <f t="shared" si="0"/>
        <v>42558</v>
      </c>
      <c r="E32" s="13" t="s">
        <v>20</v>
      </c>
      <c r="F32" s="13" t="s">
        <v>21</v>
      </c>
      <c r="G32" s="13">
        <v>5</v>
      </c>
      <c r="H32" s="84" t="s">
        <v>103</v>
      </c>
      <c r="I32" s="13">
        <v>10</v>
      </c>
      <c r="J32" s="13" t="s">
        <v>94</v>
      </c>
      <c r="K32" s="13">
        <v>20</v>
      </c>
      <c r="L32" s="37">
        <v>0.59</v>
      </c>
      <c r="M32" s="13">
        <v>0.01</v>
      </c>
      <c r="N32" s="13">
        <v>30000</v>
      </c>
      <c r="O32" s="33">
        <v>2000</v>
      </c>
      <c r="P32" s="13">
        <v>3.2000000000000002E-3</v>
      </c>
      <c r="Q32" s="37"/>
      <c r="R32" s="37">
        <f>Table2[[#This Row],[Design dose factor]]*Table2[[#This Row],[Loop factor]]*Table2[[#This Row],[Dot         pC]]*Table2[[#This Row],[Min Dot DF]]</f>
        <v>0</v>
      </c>
      <c r="S32" s="37"/>
      <c r="T32" s="37">
        <f>Table2[[#This Row],[Design dose factor]]*Table2[[#This Row],[Loop factor]]*Table2[[#This Row],[Dot         pC]]*Table2[[#This Row],[Max Dot DF]]</f>
        <v>0</v>
      </c>
      <c r="U32" s="37"/>
      <c r="V32" s="37">
        <f>Table2[[#This Row],[Design dose factor]]*Table2[[#This Row],[Loop factor]]*Table2[[#This Row],[Line μC/cm]]*Table2[[#This Row],[Area/Line step size (𝝁m)]]*Table2[[#This Row],[Min Line DF]]</f>
        <v>0</v>
      </c>
      <c r="W32" s="37"/>
      <c r="X32" s="37">
        <f>Table2[[#This Row],[Design dose factor]]*Table2[[#This Row],[Loop factor]]*Table2[[#This Row],[Line μC/cm]]*Table2[[#This Row],[Area/Line step size (𝝁m)]]*Table2[[#This Row],[Max Line DF]]</f>
        <v>0</v>
      </c>
      <c r="Y32" s="37"/>
      <c r="Z32" s="37">
        <f>Table2[[#This Row],[Design dose factor]]*Table2[[#This Row],[Loop factor]]*Table2[[#This Row],[Area μC/cm^2]]*Table2[[#This Row],[Area/Line step size (𝝁m)]]*Table2[[#This Row],[Min Area DF]]</f>
        <v>0</v>
      </c>
      <c r="AA32" s="37"/>
      <c r="AB32" s="37">
        <f>Table2[[#This Row],[Design dose factor]]*Table2[[#This Row],[Loop factor]]*Table2[[#This Row],[Area μC/cm^2]]*Table2[[#This Row],[Area/Line step size (𝝁m)]]*Table2[[#This Row],[Max Area DF]]</f>
        <v>0</v>
      </c>
      <c r="AC32" s="28"/>
      <c r="AD32" s="28"/>
      <c r="AE32" s="28"/>
      <c r="AF32" s="96"/>
      <c r="AG32" s="101"/>
      <c r="AH32" s="89"/>
    </row>
    <row r="33" spans="1:34" s="118" customFormat="1" ht="31.2" x14ac:dyDescent="0.3">
      <c r="A33" s="106">
        <v>31</v>
      </c>
      <c r="B33" s="107" t="s">
        <v>99</v>
      </c>
      <c r="C33" s="108">
        <v>2.7300000000000009</v>
      </c>
      <c r="D33" s="109">
        <f t="shared" si="0"/>
        <v>42558</v>
      </c>
      <c r="E33" s="110" t="s">
        <v>20</v>
      </c>
      <c r="F33" s="110" t="s">
        <v>21</v>
      </c>
      <c r="G33" s="110">
        <v>5</v>
      </c>
      <c r="H33" s="111" t="s">
        <v>103</v>
      </c>
      <c r="I33" s="112">
        <v>20</v>
      </c>
      <c r="J33" s="110" t="s">
        <v>94</v>
      </c>
      <c r="K33" s="112">
        <v>10</v>
      </c>
      <c r="L33" s="112">
        <v>0.68200000000000005</v>
      </c>
      <c r="M33" s="110">
        <v>0.01</v>
      </c>
      <c r="N33" s="110">
        <v>30000</v>
      </c>
      <c r="O33" s="113">
        <v>2000</v>
      </c>
      <c r="P33" s="110">
        <v>3.2000000000000002E-3</v>
      </c>
      <c r="Q33" s="112"/>
      <c r="R33" s="112">
        <f>Table2[[#This Row],[Design dose factor]]*Table2[[#This Row],[Loop factor]]*Table2[[#This Row],[Dot         pC]]*Table2[[#This Row],[Min Dot DF]]</f>
        <v>0</v>
      </c>
      <c r="S33" s="112"/>
      <c r="T33" s="112">
        <f>Table2[[#This Row],[Design dose factor]]*Table2[[#This Row],[Loop factor]]*Table2[[#This Row],[Dot         pC]]*Table2[[#This Row],[Max Dot DF]]</f>
        <v>0</v>
      </c>
      <c r="U33" s="112"/>
      <c r="V33" s="112">
        <f>Table2[[#This Row],[Design dose factor]]*Table2[[#This Row],[Loop factor]]*Table2[[#This Row],[Line μC/cm]]*Table2[[#This Row],[Area/Line step size (𝝁m)]]*Table2[[#This Row],[Min Line DF]]</f>
        <v>0</v>
      </c>
      <c r="W33" s="112"/>
      <c r="X33" s="112">
        <f>Table2[[#This Row],[Design dose factor]]*Table2[[#This Row],[Loop factor]]*Table2[[#This Row],[Line μC/cm]]*Table2[[#This Row],[Area/Line step size (𝝁m)]]*Table2[[#This Row],[Max Line DF]]</f>
        <v>0</v>
      </c>
      <c r="Y33" s="112"/>
      <c r="Z33" s="112">
        <f>Table2[[#This Row],[Design dose factor]]*Table2[[#This Row],[Loop factor]]*Table2[[#This Row],[Area μC/cm^2]]*Table2[[#This Row],[Area/Line step size (𝝁m)]]*Table2[[#This Row],[Min Area DF]]</f>
        <v>0</v>
      </c>
      <c r="AA33" s="112"/>
      <c r="AB33" s="112">
        <f>Table2[[#This Row],[Design dose factor]]*Table2[[#This Row],[Loop factor]]*Table2[[#This Row],[Area μC/cm^2]]*Table2[[#This Row],[Area/Line step size (𝝁m)]]*Table2[[#This Row],[Max Area DF]]</f>
        <v>0</v>
      </c>
      <c r="AC33" s="114"/>
      <c r="AD33" s="114"/>
      <c r="AE33" s="114"/>
      <c r="AF33" s="115"/>
      <c r="AG33" s="116" t="s">
        <v>120</v>
      </c>
      <c r="AH33" s="117" t="s">
        <v>120</v>
      </c>
    </row>
    <row r="34" spans="1:34" s="118" customFormat="1" ht="31.2" x14ac:dyDescent="0.3">
      <c r="A34" s="106">
        <v>32</v>
      </c>
      <c r="B34" s="107" t="s">
        <v>99</v>
      </c>
      <c r="C34" s="108">
        <v>2.729000000000001</v>
      </c>
      <c r="D34" s="109">
        <f t="shared" si="0"/>
        <v>42558</v>
      </c>
      <c r="E34" s="110" t="s">
        <v>20</v>
      </c>
      <c r="F34" s="110" t="s">
        <v>21</v>
      </c>
      <c r="G34" s="110">
        <v>5</v>
      </c>
      <c r="H34" s="111" t="s">
        <v>103</v>
      </c>
      <c r="I34" s="112">
        <v>10</v>
      </c>
      <c r="J34" s="110" t="s">
        <v>94</v>
      </c>
      <c r="K34" s="112">
        <v>20</v>
      </c>
      <c r="L34" s="112">
        <v>0.59699999999999998</v>
      </c>
      <c r="M34" s="110">
        <v>0.01</v>
      </c>
      <c r="N34" s="110">
        <v>30000</v>
      </c>
      <c r="O34" s="113">
        <v>2000</v>
      </c>
      <c r="P34" s="110">
        <v>3.2000000000000002E-3</v>
      </c>
      <c r="Q34" s="112"/>
      <c r="R34" s="112">
        <f>Table2[[#This Row],[Design dose factor]]*Table2[[#This Row],[Loop factor]]*Table2[[#This Row],[Dot         pC]]*Table2[[#This Row],[Min Dot DF]]</f>
        <v>0</v>
      </c>
      <c r="S34" s="112"/>
      <c r="T34" s="112">
        <f>Table2[[#This Row],[Design dose factor]]*Table2[[#This Row],[Loop factor]]*Table2[[#This Row],[Dot         pC]]*Table2[[#This Row],[Max Dot DF]]</f>
        <v>0</v>
      </c>
      <c r="U34" s="112"/>
      <c r="V34" s="112">
        <f>Table2[[#This Row],[Design dose factor]]*Table2[[#This Row],[Loop factor]]*Table2[[#This Row],[Line μC/cm]]*Table2[[#This Row],[Area/Line step size (𝝁m)]]*Table2[[#This Row],[Min Line DF]]</f>
        <v>0</v>
      </c>
      <c r="W34" s="112"/>
      <c r="X34" s="112">
        <f>Table2[[#This Row],[Design dose factor]]*Table2[[#This Row],[Loop factor]]*Table2[[#This Row],[Line μC/cm]]*Table2[[#This Row],[Area/Line step size (𝝁m)]]*Table2[[#This Row],[Max Line DF]]</f>
        <v>0</v>
      </c>
      <c r="Y34" s="112"/>
      <c r="Z34" s="112">
        <f>Table2[[#This Row],[Design dose factor]]*Table2[[#This Row],[Loop factor]]*Table2[[#This Row],[Area μC/cm^2]]*Table2[[#This Row],[Area/Line step size (𝝁m)]]*Table2[[#This Row],[Min Area DF]]</f>
        <v>0</v>
      </c>
      <c r="AA34" s="112"/>
      <c r="AB34" s="112">
        <f>Table2[[#This Row],[Design dose factor]]*Table2[[#This Row],[Loop factor]]*Table2[[#This Row],[Area μC/cm^2]]*Table2[[#This Row],[Area/Line step size (𝝁m)]]*Table2[[#This Row],[Max Area DF]]</f>
        <v>0</v>
      </c>
      <c r="AC34" s="114"/>
      <c r="AD34" s="114"/>
      <c r="AE34" s="114"/>
      <c r="AF34" s="115"/>
      <c r="AG34" s="116" t="s">
        <v>121</v>
      </c>
      <c r="AH34" s="117" t="s">
        <v>121</v>
      </c>
    </row>
    <row r="35" spans="1:34" s="118" customFormat="1" ht="31.2" x14ac:dyDescent="0.3">
      <c r="A35" s="106">
        <v>33</v>
      </c>
      <c r="B35" s="107" t="s">
        <v>99</v>
      </c>
      <c r="C35" s="108">
        <v>2.7280000000000011</v>
      </c>
      <c r="D35" s="109">
        <f t="shared" si="0"/>
        <v>42558</v>
      </c>
      <c r="E35" s="110" t="s">
        <v>20</v>
      </c>
      <c r="F35" s="110" t="s">
        <v>21</v>
      </c>
      <c r="G35" s="110">
        <v>5</v>
      </c>
      <c r="H35" s="111" t="s">
        <v>103</v>
      </c>
      <c r="I35" s="112">
        <v>6.6666699999999999</v>
      </c>
      <c r="J35" s="110" t="s">
        <v>94</v>
      </c>
      <c r="K35" s="112">
        <v>30</v>
      </c>
      <c r="L35" s="112">
        <v>0.45800000000000002</v>
      </c>
      <c r="M35" s="110">
        <v>0.01</v>
      </c>
      <c r="N35" s="110">
        <v>30000</v>
      </c>
      <c r="O35" s="113">
        <v>2000</v>
      </c>
      <c r="P35" s="110">
        <v>3.2000000000000002E-3</v>
      </c>
      <c r="Q35" s="112"/>
      <c r="R35" s="112">
        <f>Table2[[#This Row],[Design dose factor]]*Table2[[#This Row],[Loop factor]]*Table2[[#This Row],[Dot         pC]]*Table2[[#This Row],[Min Dot DF]]</f>
        <v>0</v>
      </c>
      <c r="S35" s="112"/>
      <c r="T35" s="112">
        <f>Table2[[#This Row],[Design dose factor]]*Table2[[#This Row],[Loop factor]]*Table2[[#This Row],[Dot         pC]]*Table2[[#This Row],[Max Dot DF]]</f>
        <v>0</v>
      </c>
      <c r="U35" s="112"/>
      <c r="V35" s="112">
        <f>Table2[[#This Row],[Design dose factor]]*Table2[[#This Row],[Loop factor]]*Table2[[#This Row],[Line μC/cm]]*Table2[[#This Row],[Area/Line step size (𝝁m)]]*Table2[[#This Row],[Min Line DF]]</f>
        <v>0</v>
      </c>
      <c r="W35" s="112"/>
      <c r="X35" s="112">
        <f>Table2[[#This Row],[Design dose factor]]*Table2[[#This Row],[Loop factor]]*Table2[[#This Row],[Line μC/cm]]*Table2[[#This Row],[Area/Line step size (𝝁m)]]*Table2[[#This Row],[Max Line DF]]</f>
        <v>0</v>
      </c>
      <c r="Y35" s="112"/>
      <c r="Z35" s="112">
        <f>Table2[[#This Row],[Design dose factor]]*Table2[[#This Row],[Loop factor]]*Table2[[#This Row],[Area μC/cm^2]]*Table2[[#This Row],[Area/Line step size (𝝁m)]]*Table2[[#This Row],[Min Area DF]]</f>
        <v>0</v>
      </c>
      <c r="AA35" s="112"/>
      <c r="AB35" s="112">
        <f>Table2[[#This Row],[Design dose factor]]*Table2[[#This Row],[Loop factor]]*Table2[[#This Row],[Area μC/cm^2]]*Table2[[#This Row],[Area/Line step size (𝝁m)]]*Table2[[#This Row],[Max Area DF]]</f>
        <v>0</v>
      </c>
      <c r="AC35" s="114"/>
      <c r="AD35" s="114"/>
      <c r="AE35" s="114"/>
      <c r="AF35" s="115"/>
      <c r="AG35" s="119"/>
      <c r="AH35" s="117"/>
    </row>
    <row r="36" spans="1:34" s="118" customFormat="1" ht="31.2" x14ac:dyDescent="0.3">
      <c r="A36" s="106">
        <v>34</v>
      </c>
      <c r="B36" s="107" t="s">
        <v>99</v>
      </c>
      <c r="C36" s="108">
        <v>2.7270000000000012</v>
      </c>
      <c r="D36" s="109">
        <f t="shared" si="0"/>
        <v>42558</v>
      </c>
      <c r="E36" s="110" t="s">
        <v>20</v>
      </c>
      <c r="F36" s="110" t="s">
        <v>21</v>
      </c>
      <c r="G36" s="110">
        <v>5</v>
      </c>
      <c r="H36" s="111" t="s">
        <v>103</v>
      </c>
      <c r="I36" s="112">
        <v>4</v>
      </c>
      <c r="J36" s="110" t="s">
        <v>94</v>
      </c>
      <c r="K36" s="112">
        <v>50</v>
      </c>
      <c r="L36" s="112">
        <v>0.52600000000000002</v>
      </c>
      <c r="M36" s="110">
        <v>0.01</v>
      </c>
      <c r="N36" s="110">
        <v>30000</v>
      </c>
      <c r="O36" s="113">
        <v>2000</v>
      </c>
      <c r="P36" s="110">
        <v>3.2000000000000002E-3</v>
      </c>
      <c r="Q36" s="112"/>
      <c r="R36" s="112">
        <f>Table2[[#This Row],[Design dose factor]]*Table2[[#This Row],[Loop factor]]*Table2[[#This Row],[Dot         pC]]*Table2[[#This Row],[Min Dot DF]]</f>
        <v>0</v>
      </c>
      <c r="S36" s="112"/>
      <c r="T36" s="112">
        <f>Table2[[#This Row],[Design dose factor]]*Table2[[#This Row],[Loop factor]]*Table2[[#This Row],[Dot         pC]]*Table2[[#This Row],[Max Dot DF]]</f>
        <v>0</v>
      </c>
      <c r="U36" s="112"/>
      <c r="V36" s="112">
        <f>Table2[[#This Row],[Design dose factor]]*Table2[[#This Row],[Loop factor]]*Table2[[#This Row],[Line μC/cm]]*Table2[[#This Row],[Area/Line step size (𝝁m)]]*Table2[[#This Row],[Min Line DF]]</f>
        <v>0</v>
      </c>
      <c r="W36" s="112"/>
      <c r="X36" s="112">
        <f>Table2[[#This Row],[Design dose factor]]*Table2[[#This Row],[Loop factor]]*Table2[[#This Row],[Line μC/cm]]*Table2[[#This Row],[Area/Line step size (𝝁m)]]*Table2[[#This Row],[Max Line DF]]</f>
        <v>0</v>
      </c>
      <c r="Y36" s="112"/>
      <c r="Z36" s="112">
        <f>Table2[[#This Row],[Design dose factor]]*Table2[[#This Row],[Loop factor]]*Table2[[#This Row],[Area μC/cm^2]]*Table2[[#This Row],[Area/Line step size (𝝁m)]]*Table2[[#This Row],[Min Area DF]]</f>
        <v>0</v>
      </c>
      <c r="AA36" s="112"/>
      <c r="AB36" s="112">
        <f>Table2[[#This Row],[Design dose factor]]*Table2[[#This Row],[Loop factor]]*Table2[[#This Row],[Area μC/cm^2]]*Table2[[#This Row],[Area/Line step size (𝝁m)]]*Table2[[#This Row],[Max Area DF]]</f>
        <v>0</v>
      </c>
      <c r="AC36" s="114"/>
      <c r="AD36" s="114"/>
      <c r="AE36" s="114"/>
      <c r="AF36" s="120"/>
      <c r="AG36" s="119"/>
      <c r="AH36" s="117"/>
    </row>
    <row r="37" spans="1:34" ht="31.2" x14ac:dyDescent="0.3">
      <c r="A37" s="79">
        <v>35</v>
      </c>
      <c r="B37" s="73">
        <v>2.4900000000000002</v>
      </c>
      <c r="C37" s="67">
        <v>2.72</v>
      </c>
      <c r="D37" s="59">
        <f t="shared" si="0"/>
        <v>42558</v>
      </c>
      <c r="E37" s="13" t="s">
        <v>20</v>
      </c>
      <c r="F37" s="13" t="s">
        <v>21</v>
      </c>
      <c r="G37" s="13">
        <v>5</v>
      </c>
      <c r="H37" s="86" t="s">
        <v>39</v>
      </c>
      <c r="I37" s="37">
        <v>1</v>
      </c>
      <c r="J37" s="13" t="s">
        <v>94</v>
      </c>
      <c r="K37" s="37">
        <v>20</v>
      </c>
      <c r="L37" s="37">
        <v>0.51200000000000001</v>
      </c>
      <c r="M37" s="13">
        <v>0.01</v>
      </c>
      <c r="N37" s="37">
        <v>7000</v>
      </c>
      <c r="O37" s="39">
        <v>1000</v>
      </c>
      <c r="P37" s="13">
        <v>3.2000000000000002E-3</v>
      </c>
      <c r="Q37" s="37"/>
      <c r="R37" s="37">
        <f>Table2[[#This Row],[Design dose factor]]*Table2[[#This Row],[Loop factor]]*Table2[[#This Row],[Dot         pC]]*Table2[[#This Row],[Min Dot DF]]</f>
        <v>0</v>
      </c>
      <c r="S37" s="37"/>
      <c r="T37" s="37">
        <f>Table2[[#This Row],[Design dose factor]]*Table2[[#This Row],[Loop factor]]*Table2[[#This Row],[Dot         pC]]*Table2[[#This Row],[Max Dot DF]]</f>
        <v>0</v>
      </c>
      <c r="U37" s="37"/>
      <c r="V37" s="37">
        <f>Table2[[#This Row],[Design dose factor]]*Table2[[#This Row],[Loop factor]]*Table2[[#This Row],[Line μC/cm]]*Table2[[#This Row],[Area/Line step size (𝝁m)]]*Table2[[#This Row],[Min Line DF]]</f>
        <v>0</v>
      </c>
      <c r="W37" s="37"/>
      <c r="X37" s="37">
        <f>Table2[[#This Row],[Design dose factor]]*Table2[[#This Row],[Loop factor]]*Table2[[#This Row],[Line μC/cm]]*Table2[[#This Row],[Area/Line step size (𝝁m)]]*Table2[[#This Row],[Max Line DF]]</f>
        <v>0</v>
      </c>
      <c r="Y37" s="37"/>
      <c r="Z37" s="37">
        <f>Table2[[#This Row],[Design dose factor]]*Table2[[#This Row],[Loop factor]]*Table2[[#This Row],[Area μC/cm^2]]*Table2[[#This Row],[Area/Line step size (𝝁m)]]*Table2[[#This Row],[Min Area DF]]</f>
        <v>0</v>
      </c>
      <c r="AA37" s="37"/>
      <c r="AB37" s="37">
        <f>Table2[[#This Row],[Design dose factor]]*Table2[[#This Row],[Loop factor]]*Table2[[#This Row],[Area μC/cm^2]]*Table2[[#This Row],[Area/Line step size (𝝁m)]]*Table2[[#This Row],[Max Area DF]]</f>
        <v>0</v>
      </c>
      <c r="AC37" s="28"/>
      <c r="AD37" s="28"/>
      <c r="AE37" s="28"/>
      <c r="AF37" s="105"/>
      <c r="AG37" s="88"/>
      <c r="AH37" s="104"/>
    </row>
    <row r="38" spans="1:34" x14ac:dyDescent="0.3">
      <c r="A38" s="29">
        <v>67</v>
      </c>
      <c r="B38" s="75"/>
      <c r="C38" s="74"/>
      <c r="D38" s="57"/>
      <c r="E38" s="14"/>
      <c r="F38" s="13" t="s">
        <v>21</v>
      </c>
      <c r="G38" s="14"/>
      <c r="H38" s="82"/>
      <c r="I38" s="14"/>
      <c r="J38" s="14"/>
      <c r="K38" s="14"/>
      <c r="L38" s="14"/>
      <c r="M38" s="15"/>
      <c r="N38" s="15"/>
      <c r="O38" s="49"/>
      <c r="P38" s="14"/>
      <c r="Q38" s="15"/>
      <c r="R38" s="29">
        <f>Table2[[#This Row],[Design dose factor]]*Table2[[#This Row],[Loop factor]]*Table2[[#This Row],[Dot         pC]]*Table2[[#This Row],[Min Dot DF]]</f>
        <v>0</v>
      </c>
      <c r="S38" s="15"/>
      <c r="T38" s="29">
        <f>Table2[[#This Row],[Design dose factor]]*Table2[[#This Row],[Loop factor]]*Table2[[#This Row],[Dot         pC]]*Table2[[#This Row],[Max Dot DF]]</f>
        <v>0</v>
      </c>
      <c r="U38" s="15"/>
      <c r="V38" s="29">
        <f>Table2[[#This Row],[Design dose factor]]*Table2[[#This Row],[Loop factor]]*Table2[[#This Row],[Line μC/cm]]*Table2[[#This Row],[Area/Line step size (𝝁m)]]*Table2[[#This Row],[Min Line DF]]</f>
        <v>0</v>
      </c>
      <c r="W38" s="15"/>
      <c r="X38" s="29">
        <f>Table2[[#This Row],[Design dose factor]]*Table2[[#This Row],[Loop factor]]*Table2[[#This Row],[Line μC/cm]]*Table2[[#This Row],[Area/Line step size (𝝁m)]]*Table2[[#This Row],[Max Line DF]]</f>
        <v>0</v>
      </c>
      <c r="Y38" s="15"/>
      <c r="Z38" s="29">
        <f>Table2[[#This Row],[Design dose factor]]*Table2[[#This Row],[Loop factor]]*Table2[[#This Row],[Area μC/cm^2]]*Table2[[#This Row],[Area/Line step size (𝝁m)]]*Table2[[#This Row],[Min Area DF]]</f>
        <v>0</v>
      </c>
      <c r="AA38" s="15"/>
      <c r="AB38" s="29">
        <f>Table2[[#This Row],[Design dose factor]]*Table2[[#This Row],[Loop factor]]*Table2[[#This Row],[Area μC/cm^2]]*Table2[[#This Row],[Area/Line step size (𝝁m)]]*Table2[[#This Row],[Max Area DF]]</f>
        <v>0</v>
      </c>
      <c r="AC38" s="15"/>
      <c r="AD38" s="76"/>
      <c r="AE38" s="76"/>
      <c r="AF38" s="15"/>
      <c r="AG38" s="80"/>
      <c r="AH38" s="80"/>
    </row>
    <row r="39" spans="1:34" x14ac:dyDescent="0.3">
      <c r="A39" s="29">
        <v>68</v>
      </c>
      <c r="B39" s="75"/>
      <c r="C39" s="74"/>
      <c r="D39" s="57"/>
      <c r="E39" s="14"/>
      <c r="F39" s="13" t="s">
        <v>21</v>
      </c>
      <c r="G39" s="14"/>
      <c r="H39" s="82"/>
      <c r="I39" s="14"/>
      <c r="J39" s="14"/>
      <c r="K39" s="14"/>
      <c r="L39" s="14"/>
      <c r="M39" s="15"/>
      <c r="N39" s="15"/>
      <c r="O39" s="49"/>
      <c r="P39" s="14"/>
      <c r="Q39" s="15"/>
      <c r="R39" s="29">
        <f>Table2[[#This Row],[Design dose factor]]*Table2[[#This Row],[Loop factor]]*Table2[[#This Row],[Dot         pC]]*Table2[[#This Row],[Min Dot DF]]</f>
        <v>0</v>
      </c>
      <c r="S39" s="15"/>
      <c r="T39" s="29">
        <f>Table2[[#This Row],[Design dose factor]]*Table2[[#This Row],[Loop factor]]*Table2[[#This Row],[Dot         pC]]*Table2[[#This Row],[Max Dot DF]]</f>
        <v>0</v>
      </c>
      <c r="U39" s="15"/>
      <c r="V39" s="29">
        <f>Table2[[#This Row],[Design dose factor]]*Table2[[#This Row],[Loop factor]]*Table2[[#This Row],[Line μC/cm]]*Table2[[#This Row],[Area/Line step size (𝝁m)]]*Table2[[#This Row],[Min Line DF]]</f>
        <v>0</v>
      </c>
      <c r="W39" s="15"/>
      <c r="X39" s="29">
        <f>Table2[[#This Row],[Design dose factor]]*Table2[[#This Row],[Loop factor]]*Table2[[#This Row],[Line μC/cm]]*Table2[[#This Row],[Area/Line step size (𝝁m)]]*Table2[[#This Row],[Max Line DF]]</f>
        <v>0</v>
      </c>
      <c r="Y39" s="15"/>
      <c r="Z39" s="29">
        <f>Table2[[#This Row],[Design dose factor]]*Table2[[#This Row],[Loop factor]]*Table2[[#This Row],[Area μC/cm^2]]*Table2[[#This Row],[Area/Line step size (𝝁m)]]*Table2[[#This Row],[Min Area DF]]</f>
        <v>0</v>
      </c>
      <c r="AA39" s="15"/>
      <c r="AB39" s="29">
        <f>Table2[[#This Row],[Design dose factor]]*Table2[[#This Row],[Loop factor]]*Table2[[#This Row],[Area μC/cm^2]]*Table2[[#This Row],[Area/Line step size (𝝁m)]]*Table2[[#This Row],[Max Area DF]]</f>
        <v>0</v>
      </c>
      <c r="AC39" s="15"/>
      <c r="AD39" s="76"/>
      <c r="AE39" s="76"/>
      <c r="AF39" s="15"/>
      <c r="AG39" s="80"/>
      <c r="AH39" s="80"/>
    </row>
    <row r="40" spans="1:34" x14ac:dyDescent="0.3">
      <c r="A40" s="29">
        <v>69</v>
      </c>
      <c r="B40" s="75"/>
      <c r="C40" s="74"/>
      <c r="D40" s="57"/>
      <c r="E40" s="14"/>
      <c r="F40" s="13" t="s">
        <v>21</v>
      </c>
      <c r="G40" s="14"/>
      <c r="H40" s="82"/>
      <c r="I40" s="14"/>
      <c r="J40" s="14"/>
      <c r="K40" s="14"/>
      <c r="L40" s="14"/>
      <c r="M40" s="15"/>
      <c r="N40" s="15"/>
      <c r="O40" s="49"/>
      <c r="P40" s="14"/>
      <c r="Q40" s="15"/>
      <c r="R40" s="29">
        <f>Table2[[#This Row],[Design dose factor]]*Table2[[#This Row],[Loop factor]]*Table2[[#This Row],[Dot         pC]]*Table2[[#This Row],[Min Dot DF]]</f>
        <v>0</v>
      </c>
      <c r="S40" s="15"/>
      <c r="T40" s="29">
        <f>Table2[[#This Row],[Design dose factor]]*Table2[[#This Row],[Loop factor]]*Table2[[#This Row],[Dot         pC]]*Table2[[#This Row],[Max Dot DF]]</f>
        <v>0</v>
      </c>
      <c r="U40" s="15"/>
      <c r="V40" s="29">
        <f>Table2[[#This Row],[Design dose factor]]*Table2[[#This Row],[Loop factor]]*Table2[[#This Row],[Line μC/cm]]*Table2[[#This Row],[Area/Line step size (𝝁m)]]*Table2[[#This Row],[Min Line DF]]</f>
        <v>0</v>
      </c>
      <c r="W40" s="15"/>
      <c r="X40" s="29">
        <f>Table2[[#This Row],[Design dose factor]]*Table2[[#This Row],[Loop factor]]*Table2[[#This Row],[Line μC/cm]]*Table2[[#This Row],[Area/Line step size (𝝁m)]]*Table2[[#This Row],[Max Line DF]]</f>
        <v>0</v>
      </c>
      <c r="Y40" s="15"/>
      <c r="Z40" s="29">
        <f>Table2[[#This Row],[Design dose factor]]*Table2[[#This Row],[Loop factor]]*Table2[[#This Row],[Area μC/cm^2]]*Table2[[#This Row],[Area/Line step size (𝝁m)]]*Table2[[#This Row],[Min Area DF]]</f>
        <v>0</v>
      </c>
      <c r="AA40" s="15"/>
      <c r="AB40" s="29">
        <f>Table2[[#This Row],[Design dose factor]]*Table2[[#This Row],[Loop factor]]*Table2[[#This Row],[Area μC/cm^2]]*Table2[[#This Row],[Area/Line step size (𝝁m)]]*Table2[[#This Row],[Max Area DF]]</f>
        <v>0</v>
      </c>
      <c r="AC40" s="15"/>
      <c r="AD40" s="76"/>
      <c r="AE40" s="76"/>
      <c r="AF40" s="15"/>
      <c r="AG40" s="80"/>
      <c r="AH40" s="80"/>
    </row>
    <row r="41" spans="1:34" ht="31.2" x14ac:dyDescent="0.3">
      <c r="A41" s="29">
        <v>70</v>
      </c>
      <c r="B41" s="75">
        <v>2.5</v>
      </c>
      <c r="C41" s="74">
        <v>2.5</v>
      </c>
      <c r="D41" s="57">
        <v>42569</v>
      </c>
      <c r="E41" s="14" t="s">
        <v>122</v>
      </c>
      <c r="F41" s="13" t="s">
        <v>21</v>
      </c>
      <c r="G41" s="14">
        <v>5</v>
      </c>
      <c r="H41" s="82" t="s">
        <v>106</v>
      </c>
      <c r="I41" s="14">
        <v>1</v>
      </c>
      <c r="J41" s="14" t="s">
        <v>123</v>
      </c>
      <c r="K41" s="14">
        <v>20</v>
      </c>
      <c r="L41" s="14">
        <v>6.28</v>
      </c>
      <c r="M41" s="15">
        <v>0.05</v>
      </c>
      <c r="N41" s="15"/>
      <c r="O41" s="49"/>
      <c r="P41" s="14"/>
      <c r="Q41" s="15"/>
      <c r="R41" s="29">
        <f>Table2[[#This Row],[Design dose factor]]*Table2[[#This Row],[Loop factor]]*Table2[[#This Row],[Dot         pC]]*Table2[[#This Row],[Min Dot DF]]</f>
        <v>0</v>
      </c>
      <c r="S41" s="15"/>
      <c r="T41" s="29">
        <f>Table2[[#This Row],[Design dose factor]]*Table2[[#This Row],[Loop factor]]*Table2[[#This Row],[Dot         pC]]*Table2[[#This Row],[Max Dot DF]]</f>
        <v>0</v>
      </c>
      <c r="U41" s="15"/>
      <c r="V41" s="29">
        <f>Table2[[#This Row],[Design dose factor]]*Table2[[#This Row],[Loop factor]]*Table2[[#This Row],[Line μC/cm]]*Table2[[#This Row],[Area/Line step size (𝝁m)]]*Table2[[#This Row],[Min Line DF]]</f>
        <v>0</v>
      </c>
      <c r="W41" s="15"/>
      <c r="X41" s="29">
        <f>Table2[[#This Row],[Design dose factor]]*Table2[[#This Row],[Loop factor]]*Table2[[#This Row],[Line μC/cm]]*Table2[[#This Row],[Area/Line step size (𝝁m)]]*Table2[[#This Row],[Max Line DF]]</f>
        <v>0</v>
      </c>
      <c r="Y41" s="15"/>
      <c r="Z41" s="29">
        <f>Table2[[#This Row],[Design dose factor]]*Table2[[#This Row],[Loop factor]]*Table2[[#This Row],[Area μC/cm^2]]*Table2[[#This Row],[Area/Line step size (𝝁m)]]*Table2[[#This Row],[Min Area DF]]</f>
        <v>0</v>
      </c>
      <c r="AA41" s="15"/>
      <c r="AB41" s="29">
        <f>Table2[[#This Row],[Design dose factor]]*Table2[[#This Row],[Loop factor]]*Table2[[#This Row],[Area μC/cm^2]]*Table2[[#This Row],[Area/Line step size (𝝁m)]]*Table2[[#This Row],[Max Area DF]]</f>
        <v>0</v>
      </c>
      <c r="AC41" s="15"/>
      <c r="AD41" s="76"/>
      <c r="AE41" s="76"/>
      <c r="AF41" s="15"/>
      <c r="AG41" s="80"/>
      <c r="AH41" s="80"/>
    </row>
    <row r="42" spans="1:34" ht="31.2" x14ac:dyDescent="0.3">
      <c r="A42" s="29">
        <v>71</v>
      </c>
      <c r="B42" s="75">
        <v>2.5</v>
      </c>
      <c r="C42" s="74">
        <v>2.5009999999999999</v>
      </c>
      <c r="D42" s="57">
        <v>42569</v>
      </c>
      <c r="E42" s="14" t="s">
        <v>122</v>
      </c>
      <c r="F42" s="13" t="s">
        <v>21</v>
      </c>
      <c r="G42" s="14">
        <v>5</v>
      </c>
      <c r="H42" s="82" t="s">
        <v>106</v>
      </c>
      <c r="I42" s="14">
        <v>0.5</v>
      </c>
      <c r="J42" s="14" t="s">
        <v>123</v>
      </c>
      <c r="K42" s="14">
        <v>20</v>
      </c>
      <c r="L42" s="14">
        <v>6.32</v>
      </c>
      <c r="M42" s="15">
        <v>0.05</v>
      </c>
      <c r="N42" s="15"/>
      <c r="O42" s="49"/>
      <c r="P42" s="14"/>
      <c r="Q42" s="15"/>
      <c r="R42" s="29">
        <f>Table2[[#This Row],[Design dose factor]]*Table2[[#This Row],[Loop factor]]*Table2[[#This Row],[Dot         pC]]*Table2[[#This Row],[Min Dot DF]]</f>
        <v>0</v>
      </c>
      <c r="S42" s="15"/>
      <c r="T42" s="29">
        <f>Table2[[#This Row],[Design dose factor]]*Table2[[#This Row],[Loop factor]]*Table2[[#This Row],[Dot         pC]]*Table2[[#This Row],[Max Dot DF]]</f>
        <v>0</v>
      </c>
      <c r="U42" s="15"/>
      <c r="V42" s="29">
        <f>Table2[[#This Row],[Design dose factor]]*Table2[[#This Row],[Loop factor]]*Table2[[#This Row],[Line μC/cm]]*Table2[[#This Row],[Area/Line step size (𝝁m)]]*Table2[[#This Row],[Min Line DF]]</f>
        <v>0</v>
      </c>
      <c r="W42" s="15"/>
      <c r="X42" s="29">
        <f>Table2[[#This Row],[Design dose factor]]*Table2[[#This Row],[Loop factor]]*Table2[[#This Row],[Line μC/cm]]*Table2[[#This Row],[Area/Line step size (𝝁m)]]*Table2[[#This Row],[Max Line DF]]</f>
        <v>0</v>
      </c>
      <c r="Y42" s="15"/>
      <c r="Z42" s="29">
        <f>Table2[[#This Row],[Design dose factor]]*Table2[[#This Row],[Loop factor]]*Table2[[#This Row],[Area μC/cm^2]]*Table2[[#This Row],[Area/Line step size (𝝁m)]]*Table2[[#This Row],[Min Area DF]]</f>
        <v>0</v>
      </c>
      <c r="AA42" s="15"/>
      <c r="AB42" s="29">
        <f>Table2[[#This Row],[Design dose factor]]*Table2[[#This Row],[Loop factor]]*Table2[[#This Row],[Area μC/cm^2]]*Table2[[#This Row],[Area/Line step size (𝝁m)]]*Table2[[#This Row],[Max Area DF]]</f>
        <v>0</v>
      </c>
      <c r="AC42" s="15"/>
      <c r="AD42" s="76"/>
      <c r="AE42" s="76"/>
      <c r="AF42" s="15"/>
      <c r="AG42" s="80"/>
      <c r="AH42" s="80"/>
    </row>
    <row r="43" spans="1:34" ht="31.2" x14ac:dyDescent="0.3">
      <c r="A43" s="29">
        <v>72</v>
      </c>
      <c r="B43" s="75">
        <v>2.5</v>
      </c>
      <c r="C43" s="74">
        <v>2.5019999999999998</v>
      </c>
      <c r="D43" s="57">
        <v>42569</v>
      </c>
      <c r="E43" s="14" t="s">
        <v>122</v>
      </c>
      <c r="F43" s="13" t="s">
        <v>21</v>
      </c>
      <c r="G43" s="14">
        <v>5</v>
      </c>
      <c r="H43" s="82" t="s">
        <v>106</v>
      </c>
      <c r="I43" s="14">
        <v>0.8</v>
      </c>
      <c r="J43" s="14" t="s">
        <v>123</v>
      </c>
      <c r="K43" s="14">
        <v>20</v>
      </c>
      <c r="L43" s="14">
        <v>6.45</v>
      </c>
      <c r="M43" s="15">
        <v>0.05</v>
      </c>
      <c r="N43" s="15"/>
      <c r="O43" s="49"/>
      <c r="P43" s="14"/>
      <c r="Q43" s="15"/>
      <c r="R43" s="29">
        <f>Table2[[#This Row],[Design dose factor]]*Table2[[#This Row],[Loop factor]]*Table2[[#This Row],[Dot         pC]]*Table2[[#This Row],[Min Dot DF]]</f>
        <v>0</v>
      </c>
      <c r="S43" s="15"/>
      <c r="T43" s="29">
        <f>Table2[[#This Row],[Design dose factor]]*Table2[[#This Row],[Loop factor]]*Table2[[#This Row],[Dot         pC]]*Table2[[#This Row],[Max Dot DF]]</f>
        <v>0</v>
      </c>
      <c r="U43" s="15"/>
      <c r="V43" s="29">
        <f>Table2[[#This Row],[Design dose factor]]*Table2[[#This Row],[Loop factor]]*Table2[[#This Row],[Line μC/cm]]*Table2[[#This Row],[Area/Line step size (𝝁m)]]*Table2[[#This Row],[Min Line DF]]</f>
        <v>0</v>
      </c>
      <c r="W43" s="15"/>
      <c r="X43" s="29">
        <f>Table2[[#This Row],[Design dose factor]]*Table2[[#This Row],[Loop factor]]*Table2[[#This Row],[Line μC/cm]]*Table2[[#This Row],[Area/Line step size (𝝁m)]]*Table2[[#This Row],[Max Line DF]]</f>
        <v>0</v>
      </c>
      <c r="Y43" s="15"/>
      <c r="Z43" s="29">
        <f>Table2[[#This Row],[Design dose factor]]*Table2[[#This Row],[Loop factor]]*Table2[[#This Row],[Area μC/cm^2]]*Table2[[#This Row],[Area/Line step size (𝝁m)]]*Table2[[#This Row],[Min Area DF]]</f>
        <v>0</v>
      </c>
      <c r="AA43" s="15"/>
      <c r="AB43" s="29">
        <f>Table2[[#This Row],[Design dose factor]]*Table2[[#This Row],[Loop factor]]*Table2[[#This Row],[Area μC/cm^2]]*Table2[[#This Row],[Area/Line step size (𝝁m)]]*Table2[[#This Row],[Max Area DF]]</f>
        <v>0</v>
      </c>
      <c r="AC43" s="15"/>
      <c r="AD43" s="76"/>
      <c r="AE43" s="76"/>
      <c r="AF43" s="15"/>
      <c r="AG43" s="80"/>
      <c r="AH43" s="80"/>
    </row>
    <row r="44" spans="1:34" ht="31.2" x14ac:dyDescent="0.3">
      <c r="A44" s="29">
        <v>73</v>
      </c>
      <c r="B44" s="75">
        <v>2.5</v>
      </c>
      <c r="C44" s="74">
        <v>2.5030000000000001</v>
      </c>
      <c r="D44" s="57">
        <v>42569</v>
      </c>
      <c r="E44" s="14" t="s">
        <v>122</v>
      </c>
      <c r="F44" s="13" t="s">
        <v>21</v>
      </c>
      <c r="G44" s="14">
        <v>5</v>
      </c>
      <c r="H44" s="82" t="s">
        <v>103</v>
      </c>
      <c r="I44" s="14">
        <v>0.5</v>
      </c>
      <c r="J44" s="14" t="s">
        <v>123</v>
      </c>
      <c r="K44" s="14">
        <v>20</v>
      </c>
      <c r="L44" s="14">
        <v>6.32</v>
      </c>
      <c r="M44" s="15">
        <v>0.05</v>
      </c>
      <c r="N44" s="15"/>
      <c r="O44" s="49"/>
      <c r="P44" s="14"/>
      <c r="Q44" s="15"/>
      <c r="R44" s="29">
        <f>Table2[[#This Row],[Design dose factor]]*Table2[[#This Row],[Loop factor]]*Table2[[#This Row],[Dot         pC]]*Table2[[#This Row],[Min Dot DF]]</f>
        <v>0</v>
      </c>
      <c r="S44" s="15"/>
      <c r="T44" s="29">
        <f>Table2[[#This Row],[Design dose factor]]*Table2[[#This Row],[Loop factor]]*Table2[[#This Row],[Dot         pC]]*Table2[[#This Row],[Max Dot DF]]</f>
        <v>0</v>
      </c>
      <c r="U44" s="15"/>
      <c r="V44" s="29">
        <f>Table2[[#This Row],[Design dose factor]]*Table2[[#This Row],[Loop factor]]*Table2[[#This Row],[Line μC/cm]]*Table2[[#This Row],[Area/Line step size (𝝁m)]]*Table2[[#This Row],[Min Line DF]]</f>
        <v>0</v>
      </c>
      <c r="W44" s="15"/>
      <c r="X44" s="29">
        <f>Table2[[#This Row],[Design dose factor]]*Table2[[#This Row],[Loop factor]]*Table2[[#This Row],[Line μC/cm]]*Table2[[#This Row],[Area/Line step size (𝝁m)]]*Table2[[#This Row],[Max Line DF]]</f>
        <v>0</v>
      </c>
      <c r="Y44" s="15"/>
      <c r="Z44" s="29">
        <f>Table2[[#This Row],[Design dose factor]]*Table2[[#This Row],[Loop factor]]*Table2[[#This Row],[Area μC/cm^2]]*Table2[[#This Row],[Area/Line step size (𝝁m)]]*Table2[[#This Row],[Min Area DF]]</f>
        <v>0</v>
      </c>
      <c r="AA44" s="15"/>
      <c r="AB44" s="29">
        <f>Table2[[#This Row],[Design dose factor]]*Table2[[#This Row],[Loop factor]]*Table2[[#This Row],[Area μC/cm^2]]*Table2[[#This Row],[Area/Line step size (𝝁m)]]*Table2[[#This Row],[Max Area DF]]</f>
        <v>0</v>
      </c>
      <c r="AC44" s="15"/>
      <c r="AD44" s="76"/>
      <c r="AE44" s="76"/>
      <c r="AF44" s="15"/>
      <c r="AG44" s="80"/>
      <c r="AH44" s="80"/>
    </row>
    <row r="45" spans="1:34" ht="31.2" x14ac:dyDescent="0.3">
      <c r="A45" s="29">
        <v>74</v>
      </c>
      <c r="B45" s="75">
        <v>2.5</v>
      </c>
      <c r="C45" s="74">
        <v>2.504</v>
      </c>
      <c r="D45" s="57">
        <v>42569</v>
      </c>
      <c r="E45" s="14" t="s">
        <v>122</v>
      </c>
      <c r="F45" s="13" t="s">
        <v>21</v>
      </c>
      <c r="G45" s="14">
        <v>5</v>
      </c>
      <c r="H45" s="82" t="s">
        <v>124</v>
      </c>
      <c r="I45" s="14">
        <v>0.5</v>
      </c>
      <c r="J45" s="14" t="s">
        <v>123</v>
      </c>
      <c r="K45" s="14">
        <v>20</v>
      </c>
      <c r="L45" s="14">
        <v>6.27</v>
      </c>
      <c r="M45" s="15">
        <v>0.05</v>
      </c>
      <c r="N45" s="15"/>
      <c r="O45" s="49"/>
      <c r="P45" s="14"/>
      <c r="Q45" s="15"/>
      <c r="R45" s="29">
        <f>Table2[[#This Row],[Design dose factor]]*Table2[[#This Row],[Loop factor]]*Table2[[#This Row],[Dot         pC]]*Table2[[#This Row],[Min Dot DF]]</f>
        <v>0</v>
      </c>
      <c r="S45" s="15"/>
      <c r="T45" s="29">
        <f>Table2[[#This Row],[Design dose factor]]*Table2[[#This Row],[Loop factor]]*Table2[[#This Row],[Dot         pC]]*Table2[[#This Row],[Max Dot DF]]</f>
        <v>0</v>
      </c>
      <c r="U45" s="15"/>
      <c r="V45" s="29">
        <f>Table2[[#This Row],[Design dose factor]]*Table2[[#This Row],[Loop factor]]*Table2[[#This Row],[Line μC/cm]]*Table2[[#This Row],[Area/Line step size (𝝁m)]]*Table2[[#This Row],[Min Line DF]]</f>
        <v>0</v>
      </c>
      <c r="W45" s="15"/>
      <c r="X45" s="29">
        <f>Table2[[#This Row],[Design dose factor]]*Table2[[#This Row],[Loop factor]]*Table2[[#This Row],[Line μC/cm]]*Table2[[#This Row],[Area/Line step size (𝝁m)]]*Table2[[#This Row],[Max Line DF]]</f>
        <v>0</v>
      </c>
      <c r="Y45" s="15"/>
      <c r="Z45" s="29">
        <f>Table2[[#This Row],[Design dose factor]]*Table2[[#This Row],[Loop factor]]*Table2[[#This Row],[Area μC/cm^2]]*Table2[[#This Row],[Area/Line step size (𝝁m)]]*Table2[[#This Row],[Min Area DF]]</f>
        <v>0</v>
      </c>
      <c r="AA45" s="15"/>
      <c r="AB45" s="29">
        <f>Table2[[#This Row],[Design dose factor]]*Table2[[#This Row],[Loop factor]]*Table2[[#This Row],[Area μC/cm^2]]*Table2[[#This Row],[Area/Line step size (𝝁m)]]*Table2[[#This Row],[Max Area DF]]</f>
        <v>0</v>
      </c>
      <c r="AC45" s="15"/>
      <c r="AD45" s="76"/>
      <c r="AE45" s="76"/>
      <c r="AF45" s="15"/>
      <c r="AG45" s="80"/>
      <c r="AH45" s="80"/>
    </row>
    <row r="46" spans="1:34" ht="31.2" x14ac:dyDescent="0.3">
      <c r="A46" s="29">
        <v>75</v>
      </c>
      <c r="B46" s="75">
        <v>2.5</v>
      </c>
      <c r="C46" s="74">
        <v>2.5049999999999999</v>
      </c>
      <c r="D46" s="57">
        <v>42569</v>
      </c>
      <c r="E46" s="14" t="s">
        <v>122</v>
      </c>
      <c r="F46" s="13" t="s">
        <v>21</v>
      </c>
      <c r="G46" s="14">
        <v>5</v>
      </c>
      <c r="H46" s="82" t="s">
        <v>125</v>
      </c>
      <c r="I46" s="14">
        <v>0.25</v>
      </c>
      <c r="J46" s="14" t="s">
        <v>123</v>
      </c>
      <c r="K46" s="14">
        <v>20</v>
      </c>
      <c r="L46" s="14">
        <v>6.35</v>
      </c>
      <c r="M46" s="15">
        <v>0.05</v>
      </c>
      <c r="N46" s="15"/>
      <c r="O46" s="49"/>
      <c r="P46" s="14"/>
      <c r="Q46" s="15"/>
      <c r="R46" s="29">
        <f>Table2[[#This Row],[Design dose factor]]*Table2[[#This Row],[Loop factor]]*Table2[[#This Row],[Dot         pC]]*Table2[[#This Row],[Min Dot DF]]</f>
        <v>0</v>
      </c>
      <c r="S46" s="15"/>
      <c r="T46" s="29">
        <f>Table2[[#This Row],[Design dose factor]]*Table2[[#This Row],[Loop factor]]*Table2[[#This Row],[Dot         pC]]*Table2[[#This Row],[Max Dot DF]]</f>
        <v>0</v>
      </c>
      <c r="U46" s="15"/>
      <c r="V46" s="29">
        <f>Table2[[#This Row],[Design dose factor]]*Table2[[#This Row],[Loop factor]]*Table2[[#This Row],[Line μC/cm]]*Table2[[#This Row],[Area/Line step size (𝝁m)]]*Table2[[#This Row],[Min Line DF]]</f>
        <v>0</v>
      </c>
      <c r="W46" s="15"/>
      <c r="X46" s="29">
        <f>Table2[[#This Row],[Design dose factor]]*Table2[[#This Row],[Loop factor]]*Table2[[#This Row],[Line μC/cm]]*Table2[[#This Row],[Area/Line step size (𝝁m)]]*Table2[[#This Row],[Max Line DF]]</f>
        <v>0</v>
      </c>
      <c r="Y46" s="15"/>
      <c r="Z46" s="29">
        <f>Table2[[#This Row],[Design dose factor]]*Table2[[#This Row],[Loop factor]]*Table2[[#This Row],[Area μC/cm^2]]*Table2[[#This Row],[Area/Line step size (𝝁m)]]*Table2[[#This Row],[Min Area DF]]</f>
        <v>0</v>
      </c>
      <c r="AA46" s="15"/>
      <c r="AB46" s="29">
        <f>Table2[[#This Row],[Design dose factor]]*Table2[[#This Row],[Loop factor]]*Table2[[#This Row],[Area μC/cm^2]]*Table2[[#This Row],[Area/Line step size (𝝁m)]]*Table2[[#This Row],[Max Area DF]]</f>
        <v>0</v>
      </c>
      <c r="AC46" s="15"/>
      <c r="AD46" s="76"/>
      <c r="AE46" s="76"/>
      <c r="AF46" s="15"/>
      <c r="AG46" s="80"/>
      <c r="AH46" s="80"/>
    </row>
    <row r="47" spans="1:34" s="118" customFormat="1" ht="31.2" x14ac:dyDescent="0.3">
      <c r="A47" s="121">
        <v>76</v>
      </c>
      <c r="B47" s="122">
        <v>2.5</v>
      </c>
      <c r="C47" s="123">
        <v>2.5249999999999999</v>
      </c>
      <c r="D47" s="124">
        <v>42569</v>
      </c>
      <c r="E47" s="125" t="s">
        <v>122</v>
      </c>
      <c r="F47" s="110" t="s">
        <v>21</v>
      </c>
      <c r="G47" s="125">
        <v>5</v>
      </c>
      <c r="H47" s="126" t="s">
        <v>126</v>
      </c>
      <c r="I47" s="125">
        <v>0.4</v>
      </c>
      <c r="J47" s="125" t="s">
        <v>123</v>
      </c>
      <c r="K47" s="125">
        <v>20</v>
      </c>
      <c r="L47" s="125">
        <v>6.3520000000000003</v>
      </c>
      <c r="M47" s="127">
        <v>0.05</v>
      </c>
      <c r="N47" s="127"/>
      <c r="O47" s="128"/>
      <c r="P47" s="125"/>
      <c r="Q47" s="127"/>
      <c r="R47" s="121">
        <f>Table2[[#This Row],[Design dose factor]]*Table2[[#This Row],[Loop factor]]*Table2[[#This Row],[Dot         pC]]*Table2[[#This Row],[Min Dot DF]]</f>
        <v>0</v>
      </c>
      <c r="S47" s="127"/>
      <c r="T47" s="121">
        <f>Table2[[#This Row],[Design dose factor]]*Table2[[#This Row],[Loop factor]]*Table2[[#This Row],[Dot         pC]]*Table2[[#This Row],[Max Dot DF]]</f>
        <v>0</v>
      </c>
      <c r="U47" s="127"/>
      <c r="V47" s="121">
        <f>Table2[[#This Row],[Design dose factor]]*Table2[[#This Row],[Loop factor]]*Table2[[#This Row],[Line μC/cm]]*Table2[[#This Row],[Area/Line step size (𝝁m)]]*Table2[[#This Row],[Min Line DF]]</f>
        <v>0</v>
      </c>
      <c r="W47" s="127"/>
      <c r="X47" s="121">
        <f>Table2[[#This Row],[Design dose factor]]*Table2[[#This Row],[Loop factor]]*Table2[[#This Row],[Line μC/cm]]*Table2[[#This Row],[Area/Line step size (𝝁m)]]*Table2[[#This Row],[Max Line DF]]</f>
        <v>0</v>
      </c>
      <c r="Y47" s="127"/>
      <c r="Z47" s="121">
        <f>Table2[[#This Row],[Design dose factor]]*Table2[[#This Row],[Loop factor]]*Table2[[#This Row],[Area μC/cm^2]]*Table2[[#This Row],[Area/Line step size (𝝁m)]]*Table2[[#This Row],[Min Area DF]]</f>
        <v>0</v>
      </c>
      <c r="AA47" s="127"/>
      <c r="AB47" s="121">
        <f>Table2[[#This Row],[Design dose factor]]*Table2[[#This Row],[Loop factor]]*Table2[[#This Row],[Area μC/cm^2]]*Table2[[#This Row],[Area/Line step size (𝝁m)]]*Table2[[#This Row],[Max Area DF]]</f>
        <v>0</v>
      </c>
      <c r="AC47" s="127"/>
      <c r="AD47" s="129"/>
      <c r="AE47" s="129"/>
      <c r="AF47" s="127"/>
      <c r="AG47" s="130"/>
      <c r="AH47" s="130"/>
    </row>
    <row r="48" spans="1:34" s="118" customFormat="1" ht="31.2" x14ac:dyDescent="0.3">
      <c r="A48" s="121">
        <v>77</v>
      </c>
      <c r="B48" s="122">
        <v>2.5</v>
      </c>
      <c r="C48" s="123">
        <v>2.5449999999999999</v>
      </c>
      <c r="D48" s="124">
        <v>42569</v>
      </c>
      <c r="E48" s="125" t="s">
        <v>122</v>
      </c>
      <c r="F48" s="110" t="s">
        <v>21</v>
      </c>
      <c r="G48" s="125">
        <v>5</v>
      </c>
      <c r="H48" s="126" t="s">
        <v>126</v>
      </c>
      <c r="I48" s="125">
        <v>0.6</v>
      </c>
      <c r="J48" s="125" t="s">
        <v>123</v>
      </c>
      <c r="K48" s="125">
        <v>20</v>
      </c>
      <c r="L48" s="125">
        <v>6.24</v>
      </c>
      <c r="M48" s="127">
        <v>0.05</v>
      </c>
      <c r="N48" s="127"/>
      <c r="O48" s="128"/>
      <c r="P48" s="125"/>
      <c r="Q48" s="127"/>
      <c r="R48" s="121">
        <f>Table2[[#This Row],[Design dose factor]]*Table2[[#This Row],[Loop factor]]*Table2[[#This Row],[Dot         pC]]*Table2[[#This Row],[Min Dot DF]]</f>
        <v>0</v>
      </c>
      <c r="S48" s="127"/>
      <c r="T48" s="121">
        <f>Table2[[#This Row],[Design dose factor]]*Table2[[#This Row],[Loop factor]]*Table2[[#This Row],[Dot         pC]]*Table2[[#This Row],[Max Dot DF]]</f>
        <v>0</v>
      </c>
      <c r="U48" s="127"/>
      <c r="V48" s="121">
        <f>Table2[[#This Row],[Design dose factor]]*Table2[[#This Row],[Loop factor]]*Table2[[#This Row],[Line μC/cm]]*Table2[[#This Row],[Area/Line step size (𝝁m)]]*Table2[[#This Row],[Min Line DF]]</f>
        <v>0</v>
      </c>
      <c r="W48" s="127"/>
      <c r="X48" s="121">
        <f>Table2[[#This Row],[Design dose factor]]*Table2[[#This Row],[Loop factor]]*Table2[[#This Row],[Line μC/cm]]*Table2[[#This Row],[Area/Line step size (𝝁m)]]*Table2[[#This Row],[Max Line DF]]</f>
        <v>0</v>
      </c>
      <c r="Y48" s="127"/>
      <c r="Z48" s="121">
        <f>Table2[[#This Row],[Design dose factor]]*Table2[[#This Row],[Loop factor]]*Table2[[#This Row],[Area μC/cm^2]]*Table2[[#This Row],[Area/Line step size (𝝁m)]]*Table2[[#This Row],[Min Area DF]]</f>
        <v>0</v>
      </c>
      <c r="AA48" s="127"/>
      <c r="AB48" s="121">
        <f>Table2[[#This Row],[Design dose factor]]*Table2[[#This Row],[Loop factor]]*Table2[[#This Row],[Area μC/cm^2]]*Table2[[#This Row],[Area/Line step size (𝝁m)]]*Table2[[#This Row],[Max Area DF]]</f>
        <v>0</v>
      </c>
      <c r="AC48" s="127"/>
      <c r="AD48" s="129"/>
      <c r="AE48" s="129"/>
      <c r="AF48" s="127"/>
      <c r="AG48" s="130"/>
      <c r="AH48" s="130"/>
    </row>
    <row r="49" spans="1:34" s="118" customFormat="1" ht="31.2" x14ac:dyDescent="0.3">
      <c r="A49" s="121">
        <v>78</v>
      </c>
      <c r="B49" s="122">
        <v>2.5</v>
      </c>
      <c r="C49" s="123">
        <v>2.5649999999999999</v>
      </c>
      <c r="D49" s="124">
        <v>42569</v>
      </c>
      <c r="E49" s="125" t="s">
        <v>122</v>
      </c>
      <c r="F49" s="110" t="s">
        <v>21</v>
      </c>
      <c r="G49" s="125">
        <v>5</v>
      </c>
      <c r="H49" s="126" t="s">
        <v>126</v>
      </c>
      <c r="I49" s="125">
        <v>0.6</v>
      </c>
      <c r="J49" s="125" t="s">
        <v>123</v>
      </c>
      <c r="K49" s="125">
        <v>2</v>
      </c>
      <c r="L49" s="125">
        <v>6.33</v>
      </c>
      <c r="M49" s="127">
        <v>0.5</v>
      </c>
      <c r="N49" s="127"/>
      <c r="O49" s="128"/>
      <c r="P49" s="125"/>
      <c r="Q49" s="127"/>
      <c r="R49" s="121">
        <f>Table2[[#This Row],[Design dose factor]]*Table2[[#This Row],[Loop factor]]*Table2[[#This Row],[Dot         pC]]*Table2[[#This Row],[Min Dot DF]]</f>
        <v>0</v>
      </c>
      <c r="S49" s="127"/>
      <c r="T49" s="121">
        <f>Table2[[#This Row],[Design dose factor]]*Table2[[#This Row],[Loop factor]]*Table2[[#This Row],[Dot         pC]]*Table2[[#This Row],[Max Dot DF]]</f>
        <v>0</v>
      </c>
      <c r="U49" s="127"/>
      <c r="V49" s="121">
        <f>Table2[[#This Row],[Design dose factor]]*Table2[[#This Row],[Loop factor]]*Table2[[#This Row],[Line μC/cm]]*Table2[[#This Row],[Area/Line step size (𝝁m)]]*Table2[[#This Row],[Min Line DF]]</f>
        <v>0</v>
      </c>
      <c r="W49" s="127"/>
      <c r="X49" s="121">
        <f>Table2[[#This Row],[Design dose factor]]*Table2[[#This Row],[Loop factor]]*Table2[[#This Row],[Line μC/cm]]*Table2[[#This Row],[Area/Line step size (𝝁m)]]*Table2[[#This Row],[Max Line DF]]</f>
        <v>0</v>
      </c>
      <c r="Y49" s="127"/>
      <c r="Z49" s="121">
        <f>Table2[[#This Row],[Design dose factor]]*Table2[[#This Row],[Loop factor]]*Table2[[#This Row],[Area μC/cm^2]]*Table2[[#This Row],[Area/Line step size (𝝁m)]]*Table2[[#This Row],[Min Area DF]]</f>
        <v>0</v>
      </c>
      <c r="AA49" s="127"/>
      <c r="AB49" s="121">
        <f>Table2[[#This Row],[Design dose factor]]*Table2[[#This Row],[Loop factor]]*Table2[[#This Row],[Area μC/cm^2]]*Table2[[#This Row],[Area/Line step size (𝝁m)]]*Table2[[#This Row],[Max Area DF]]</f>
        <v>0</v>
      </c>
      <c r="AC49" s="127"/>
      <c r="AD49" s="129"/>
      <c r="AE49" s="129"/>
      <c r="AF49" s="127"/>
      <c r="AG49" s="130"/>
      <c r="AH49" s="130"/>
    </row>
    <row r="50" spans="1:34" s="118" customFormat="1" ht="31.2" x14ac:dyDescent="0.3">
      <c r="A50" s="121">
        <v>79</v>
      </c>
      <c r="B50" s="122">
        <v>2.5</v>
      </c>
      <c r="C50" s="123">
        <v>2.585</v>
      </c>
      <c r="D50" s="124">
        <v>42569</v>
      </c>
      <c r="E50" s="125" t="s">
        <v>122</v>
      </c>
      <c r="F50" s="110" t="s">
        <v>21</v>
      </c>
      <c r="G50" s="125">
        <v>5</v>
      </c>
      <c r="H50" s="126" t="s">
        <v>126</v>
      </c>
      <c r="I50" s="125">
        <v>0.6</v>
      </c>
      <c r="J50" s="125" t="s">
        <v>123</v>
      </c>
      <c r="K50" s="125">
        <v>200</v>
      </c>
      <c r="L50" s="125">
        <v>6.26</v>
      </c>
      <c r="M50" s="127">
        <v>5.0000000000000001E-3</v>
      </c>
      <c r="N50" s="127"/>
      <c r="O50" s="128"/>
      <c r="P50" s="125"/>
      <c r="Q50" s="127"/>
      <c r="R50" s="121">
        <f>Table2[[#This Row],[Design dose factor]]*Table2[[#This Row],[Loop factor]]*Table2[[#This Row],[Dot         pC]]*Table2[[#This Row],[Min Dot DF]]</f>
        <v>0</v>
      </c>
      <c r="S50" s="127"/>
      <c r="T50" s="121">
        <f>Table2[[#This Row],[Design dose factor]]*Table2[[#This Row],[Loop factor]]*Table2[[#This Row],[Dot         pC]]*Table2[[#This Row],[Max Dot DF]]</f>
        <v>0</v>
      </c>
      <c r="U50" s="127"/>
      <c r="V50" s="121">
        <f>Table2[[#This Row],[Design dose factor]]*Table2[[#This Row],[Loop factor]]*Table2[[#This Row],[Line μC/cm]]*Table2[[#This Row],[Area/Line step size (𝝁m)]]*Table2[[#This Row],[Min Line DF]]</f>
        <v>0</v>
      </c>
      <c r="W50" s="127"/>
      <c r="X50" s="121">
        <f>Table2[[#This Row],[Design dose factor]]*Table2[[#This Row],[Loop factor]]*Table2[[#This Row],[Line μC/cm]]*Table2[[#This Row],[Area/Line step size (𝝁m)]]*Table2[[#This Row],[Max Line DF]]</f>
        <v>0</v>
      </c>
      <c r="Y50" s="127"/>
      <c r="Z50" s="121">
        <f>Table2[[#This Row],[Design dose factor]]*Table2[[#This Row],[Loop factor]]*Table2[[#This Row],[Area μC/cm^2]]*Table2[[#This Row],[Area/Line step size (𝝁m)]]*Table2[[#This Row],[Min Area DF]]</f>
        <v>0</v>
      </c>
      <c r="AA50" s="127"/>
      <c r="AB50" s="121">
        <f>Table2[[#This Row],[Design dose factor]]*Table2[[#This Row],[Loop factor]]*Table2[[#This Row],[Area μC/cm^2]]*Table2[[#This Row],[Area/Line step size (𝝁m)]]*Table2[[#This Row],[Max Area DF]]</f>
        <v>0</v>
      </c>
      <c r="AC50" s="127"/>
      <c r="AD50" s="129"/>
      <c r="AE50" s="129"/>
      <c r="AF50" s="127"/>
      <c r="AG50" s="130"/>
      <c r="AH50" s="130"/>
    </row>
    <row r="51" spans="1:34" x14ac:dyDescent="0.3">
      <c r="A51" s="29">
        <v>80</v>
      </c>
      <c r="B51" s="75"/>
      <c r="C51" s="74"/>
      <c r="D51" s="57"/>
      <c r="E51" s="14"/>
      <c r="F51" s="13" t="s">
        <v>21</v>
      </c>
      <c r="G51" s="14"/>
      <c r="H51" s="82"/>
      <c r="I51" s="14"/>
      <c r="J51" s="14"/>
      <c r="K51" s="14"/>
      <c r="L51" s="14"/>
      <c r="M51" s="15"/>
      <c r="N51" s="15"/>
      <c r="O51" s="49"/>
      <c r="P51" s="14"/>
      <c r="Q51" s="15"/>
      <c r="R51" s="29">
        <f>Table2[[#This Row],[Design dose factor]]*Table2[[#This Row],[Loop factor]]*Table2[[#This Row],[Dot         pC]]*Table2[[#This Row],[Min Dot DF]]</f>
        <v>0</v>
      </c>
      <c r="S51" s="15"/>
      <c r="T51" s="29">
        <f>Table2[[#This Row],[Design dose factor]]*Table2[[#This Row],[Loop factor]]*Table2[[#This Row],[Dot         pC]]*Table2[[#This Row],[Max Dot DF]]</f>
        <v>0</v>
      </c>
      <c r="U51" s="15"/>
      <c r="V51" s="29">
        <f>Table2[[#This Row],[Design dose factor]]*Table2[[#This Row],[Loop factor]]*Table2[[#This Row],[Line μC/cm]]*Table2[[#This Row],[Area/Line step size (𝝁m)]]*Table2[[#This Row],[Min Line DF]]</f>
        <v>0</v>
      </c>
      <c r="W51" s="15"/>
      <c r="X51" s="29">
        <f>Table2[[#This Row],[Design dose factor]]*Table2[[#This Row],[Loop factor]]*Table2[[#This Row],[Line μC/cm]]*Table2[[#This Row],[Area/Line step size (𝝁m)]]*Table2[[#This Row],[Max Line DF]]</f>
        <v>0</v>
      </c>
      <c r="Y51" s="15"/>
      <c r="Z51" s="29">
        <f>Table2[[#This Row],[Design dose factor]]*Table2[[#This Row],[Loop factor]]*Table2[[#This Row],[Area μC/cm^2]]*Table2[[#This Row],[Area/Line step size (𝝁m)]]*Table2[[#This Row],[Min Area DF]]</f>
        <v>0</v>
      </c>
      <c r="AA51" s="15"/>
      <c r="AB51" s="29">
        <f>Table2[[#This Row],[Design dose factor]]*Table2[[#This Row],[Loop factor]]*Table2[[#This Row],[Area μC/cm^2]]*Table2[[#This Row],[Area/Line step size (𝝁m)]]*Table2[[#This Row],[Max Area DF]]</f>
        <v>0</v>
      </c>
      <c r="AC51" s="15"/>
      <c r="AD51" s="76"/>
      <c r="AE51" s="76"/>
      <c r="AF51" s="15"/>
      <c r="AG51" s="80"/>
      <c r="AH51" s="80"/>
    </row>
    <row r="52" spans="1:34" x14ac:dyDescent="0.3">
      <c r="A52" s="29">
        <v>81</v>
      </c>
      <c r="B52" s="75"/>
      <c r="C52" s="74"/>
      <c r="D52" s="57"/>
      <c r="E52" s="14"/>
      <c r="F52" s="13" t="s">
        <v>21</v>
      </c>
      <c r="G52" s="14"/>
      <c r="H52" s="82"/>
      <c r="I52" s="14"/>
      <c r="J52" s="14"/>
      <c r="K52" s="14"/>
      <c r="L52" s="14"/>
      <c r="M52" s="15"/>
      <c r="N52" s="15"/>
      <c r="O52" s="49"/>
      <c r="P52" s="14"/>
      <c r="Q52" s="15"/>
      <c r="R52" s="29">
        <f>Table2[[#This Row],[Design dose factor]]*Table2[[#This Row],[Loop factor]]*Table2[[#This Row],[Dot         pC]]*Table2[[#This Row],[Min Dot DF]]</f>
        <v>0</v>
      </c>
      <c r="S52" s="15"/>
      <c r="T52" s="29">
        <f>Table2[[#This Row],[Design dose factor]]*Table2[[#This Row],[Loop factor]]*Table2[[#This Row],[Dot         pC]]*Table2[[#This Row],[Max Dot DF]]</f>
        <v>0</v>
      </c>
      <c r="U52" s="15"/>
      <c r="V52" s="29">
        <f>Table2[[#This Row],[Design dose factor]]*Table2[[#This Row],[Loop factor]]*Table2[[#This Row],[Line μC/cm]]*Table2[[#This Row],[Area/Line step size (𝝁m)]]*Table2[[#This Row],[Min Line DF]]</f>
        <v>0</v>
      </c>
      <c r="W52" s="15"/>
      <c r="X52" s="29">
        <f>Table2[[#This Row],[Design dose factor]]*Table2[[#This Row],[Loop factor]]*Table2[[#This Row],[Line μC/cm]]*Table2[[#This Row],[Area/Line step size (𝝁m)]]*Table2[[#This Row],[Max Line DF]]</f>
        <v>0</v>
      </c>
      <c r="Y52" s="15"/>
      <c r="Z52" s="29">
        <f>Table2[[#This Row],[Design dose factor]]*Table2[[#This Row],[Loop factor]]*Table2[[#This Row],[Area μC/cm^2]]*Table2[[#This Row],[Area/Line step size (𝝁m)]]*Table2[[#This Row],[Min Area DF]]</f>
        <v>0</v>
      </c>
      <c r="AA52" s="15"/>
      <c r="AB52" s="29">
        <f>Table2[[#This Row],[Design dose factor]]*Table2[[#This Row],[Loop factor]]*Table2[[#This Row],[Area μC/cm^2]]*Table2[[#This Row],[Area/Line step size (𝝁m)]]*Table2[[#This Row],[Max Area DF]]</f>
        <v>0</v>
      </c>
      <c r="AC52" s="15"/>
      <c r="AD52" s="76"/>
      <c r="AE52" s="76"/>
      <c r="AF52" s="15"/>
      <c r="AG52" s="80"/>
      <c r="AH52" s="80"/>
    </row>
    <row r="53" spans="1:34" x14ac:dyDescent="0.3">
      <c r="A53" s="29">
        <v>82</v>
      </c>
      <c r="B53" s="75"/>
      <c r="C53" s="74"/>
      <c r="D53" s="57"/>
      <c r="E53" s="14"/>
      <c r="F53" s="13" t="s">
        <v>21</v>
      </c>
      <c r="G53" s="14"/>
      <c r="H53" s="82"/>
      <c r="I53" s="14"/>
      <c r="J53" s="14"/>
      <c r="K53" s="14"/>
      <c r="L53" s="14"/>
      <c r="M53" s="15"/>
      <c r="N53" s="15"/>
      <c r="O53" s="49"/>
      <c r="P53" s="14"/>
      <c r="Q53" s="15"/>
      <c r="R53" s="29">
        <f>Table2[[#This Row],[Design dose factor]]*Table2[[#This Row],[Loop factor]]*Table2[[#This Row],[Dot         pC]]*Table2[[#This Row],[Min Dot DF]]</f>
        <v>0</v>
      </c>
      <c r="S53" s="15"/>
      <c r="T53" s="29">
        <f>Table2[[#This Row],[Design dose factor]]*Table2[[#This Row],[Loop factor]]*Table2[[#This Row],[Dot         pC]]*Table2[[#This Row],[Max Dot DF]]</f>
        <v>0</v>
      </c>
      <c r="U53" s="15"/>
      <c r="V53" s="29">
        <f>Table2[[#This Row],[Design dose factor]]*Table2[[#This Row],[Loop factor]]*Table2[[#This Row],[Line μC/cm]]*Table2[[#This Row],[Area/Line step size (𝝁m)]]*Table2[[#This Row],[Min Line DF]]</f>
        <v>0</v>
      </c>
      <c r="W53" s="15"/>
      <c r="X53" s="29">
        <f>Table2[[#This Row],[Design dose factor]]*Table2[[#This Row],[Loop factor]]*Table2[[#This Row],[Line μC/cm]]*Table2[[#This Row],[Area/Line step size (𝝁m)]]*Table2[[#This Row],[Max Line DF]]</f>
        <v>0</v>
      </c>
      <c r="Y53" s="15"/>
      <c r="Z53" s="29">
        <f>Table2[[#This Row],[Design dose factor]]*Table2[[#This Row],[Loop factor]]*Table2[[#This Row],[Area μC/cm^2]]*Table2[[#This Row],[Area/Line step size (𝝁m)]]*Table2[[#This Row],[Min Area DF]]</f>
        <v>0</v>
      </c>
      <c r="AA53" s="15"/>
      <c r="AB53" s="29">
        <f>Table2[[#This Row],[Design dose factor]]*Table2[[#This Row],[Loop factor]]*Table2[[#This Row],[Area μC/cm^2]]*Table2[[#This Row],[Area/Line step size (𝝁m)]]*Table2[[#This Row],[Max Area DF]]</f>
        <v>0</v>
      </c>
      <c r="AC53" s="15"/>
      <c r="AD53" s="76"/>
      <c r="AE53" s="76"/>
      <c r="AF53" s="15"/>
      <c r="AG53" s="80"/>
      <c r="AH53" s="80"/>
    </row>
    <row r="54" spans="1:34" x14ac:dyDescent="0.3">
      <c r="A54" s="29">
        <v>83</v>
      </c>
      <c r="B54" s="75"/>
      <c r="C54" s="74"/>
      <c r="D54" s="57"/>
      <c r="E54" s="14"/>
      <c r="F54" s="13" t="s">
        <v>21</v>
      </c>
      <c r="G54" s="14"/>
      <c r="H54" s="82"/>
      <c r="I54" s="14"/>
      <c r="J54" s="14"/>
      <c r="K54" s="14"/>
      <c r="L54" s="14"/>
      <c r="M54" s="15"/>
      <c r="N54" s="15"/>
      <c r="O54" s="49"/>
      <c r="P54" s="14"/>
      <c r="Q54" s="15"/>
      <c r="R54" s="29">
        <f>Table2[[#This Row],[Design dose factor]]*Table2[[#This Row],[Loop factor]]*Table2[[#This Row],[Dot         pC]]*Table2[[#This Row],[Min Dot DF]]</f>
        <v>0</v>
      </c>
      <c r="S54" s="15"/>
      <c r="T54" s="29">
        <f>Table2[[#This Row],[Design dose factor]]*Table2[[#This Row],[Loop factor]]*Table2[[#This Row],[Dot         pC]]*Table2[[#This Row],[Max Dot DF]]</f>
        <v>0</v>
      </c>
      <c r="U54" s="15"/>
      <c r="V54" s="29">
        <f>Table2[[#This Row],[Design dose factor]]*Table2[[#This Row],[Loop factor]]*Table2[[#This Row],[Line μC/cm]]*Table2[[#This Row],[Area/Line step size (𝝁m)]]*Table2[[#This Row],[Min Line DF]]</f>
        <v>0</v>
      </c>
      <c r="W54" s="15"/>
      <c r="X54" s="29">
        <f>Table2[[#This Row],[Design dose factor]]*Table2[[#This Row],[Loop factor]]*Table2[[#This Row],[Line μC/cm]]*Table2[[#This Row],[Area/Line step size (𝝁m)]]*Table2[[#This Row],[Max Line DF]]</f>
        <v>0</v>
      </c>
      <c r="Y54" s="15"/>
      <c r="Z54" s="29">
        <f>Table2[[#This Row],[Design dose factor]]*Table2[[#This Row],[Loop factor]]*Table2[[#This Row],[Area μC/cm^2]]*Table2[[#This Row],[Area/Line step size (𝝁m)]]*Table2[[#This Row],[Min Area DF]]</f>
        <v>0</v>
      </c>
      <c r="AA54" s="15"/>
      <c r="AB54" s="29">
        <f>Table2[[#This Row],[Design dose factor]]*Table2[[#This Row],[Loop factor]]*Table2[[#This Row],[Area μC/cm^2]]*Table2[[#This Row],[Area/Line step size (𝝁m)]]*Table2[[#This Row],[Max Area DF]]</f>
        <v>0</v>
      </c>
      <c r="AC54" s="15"/>
      <c r="AD54" s="76"/>
      <c r="AE54" s="76"/>
      <c r="AF54" s="15"/>
      <c r="AG54" s="80"/>
      <c r="AH54" s="80"/>
    </row>
    <row r="55" spans="1:34" x14ac:dyDescent="0.3">
      <c r="A55" s="29"/>
      <c r="B55" s="75"/>
      <c r="C55" s="74"/>
      <c r="D55" s="57"/>
      <c r="E55" s="14"/>
      <c r="F55" s="13" t="s">
        <v>21</v>
      </c>
      <c r="G55" s="14"/>
      <c r="H55" s="82"/>
      <c r="I55" s="14"/>
      <c r="J55" s="14"/>
      <c r="K55" s="14"/>
      <c r="L55" s="14"/>
      <c r="M55" s="15"/>
      <c r="N55" s="15"/>
      <c r="O55" s="49"/>
      <c r="P55" s="14"/>
      <c r="Q55" s="15"/>
      <c r="R55" s="29">
        <f>Table2[[#This Row],[Design dose factor]]*Table2[[#This Row],[Loop factor]]*Table2[[#This Row],[Dot         pC]]*Table2[[#This Row],[Min Dot DF]]</f>
        <v>0</v>
      </c>
      <c r="S55" s="15"/>
      <c r="T55" s="29">
        <f>Table2[[#This Row],[Design dose factor]]*Table2[[#This Row],[Loop factor]]*Table2[[#This Row],[Dot         pC]]*Table2[[#This Row],[Max Dot DF]]</f>
        <v>0</v>
      </c>
      <c r="U55" s="15"/>
      <c r="V55" s="29">
        <f>Table2[[#This Row],[Design dose factor]]*Table2[[#This Row],[Loop factor]]*Table2[[#This Row],[Line μC/cm]]*Table2[[#This Row],[Area/Line step size (𝝁m)]]*Table2[[#This Row],[Min Line DF]]</f>
        <v>0</v>
      </c>
      <c r="W55" s="15"/>
      <c r="X55" s="29">
        <f>Table2[[#This Row],[Design dose factor]]*Table2[[#This Row],[Loop factor]]*Table2[[#This Row],[Line μC/cm]]*Table2[[#This Row],[Area/Line step size (𝝁m)]]*Table2[[#This Row],[Max Line DF]]</f>
        <v>0</v>
      </c>
      <c r="Y55" s="15"/>
      <c r="Z55" s="29">
        <f>Table2[[#This Row],[Design dose factor]]*Table2[[#This Row],[Loop factor]]*Table2[[#This Row],[Area μC/cm^2]]*Table2[[#This Row],[Area/Line step size (𝝁m)]]*Table2[[#This Row],[Min Area DF]]</f>
        <v>0</v>
      </c>
      <c r="AA55" s="15"/>
      <c r="AB55" s="29">
        <f>Table2[[#This Row],[Design dose factor]]*Table2[[#This Row],[Loop factor]]*Table2[[#This Row],[Area μC/cm^2]]*Table2[[#This Row],[Area/Line step size (𝝁m)]]*Table2[[#This Row],[Max Area DF]]</f>
        <v>0</v>
      </c>
      <c r="AC55" s="15"/>
      <c r="AD55" s="76"/>
      <c r="AE55" s="76"/>
      <c r="AF55" s="15"/>
      <c r="AG55" s="80"/>
      <c r="AH55" s="80"/>
    </row>
    <row r="56" spans="1:34" x14ac:dyDescent="0.3">
      <c r="A56" s="29"/>
      <c r="B56" s="75"/>
      <c r="C56" s="74"/>
      <c r="D56" s="57"/>
      <c r="E56" s="14"/>
      <c r="F56" s="13" t="s">
        <v>21</v>
      </c>
      <c r="G56" s="14"/>
      <c r="H56" s="82"/>
      <c r="I56" s="14"/>
      <c r="J56" s="14"/>
      <c r="K56" s="14"/>
      <c r="L56" s="14"/>
      <c r="M56" s="15"/>
      <c r="N56" s="15"/>
      <c r="O56" s="49"/>
      <c r="P56" s="14"/>
      <c r="Q56" s="15"/>
      <c r="R56" s="29">
        <f>Table2[[#This Row],[Design dose factor]]*Table2[[#This Row],[Loop factor]]*Table2[[#This Row],[Dot         pC]]*Table2[[#This Row],[Min Dot DF]]</f>
        <v>0</v>
      </c>
      <c r="S56" s="15"/>
      <c r="T56" s="29">
        <f>Table2[[#This Row],[Design dose factor]]*Table2[[#This Row],[Loop factor]]*Table2[[#This Row],[Dot         pC]]*Table2[[#This Row],[Max Dot DF]]</f>
        <v>0</v>
      </c>
      <c r="U56" s="15"/>
      <c r="V56" s="29">
        <f>Table2[[#This Row],[Design dose factor]]*Table2[[#This Row],[Loop factor]]*Table2[[#This Row],[Line μC/cm]]*Table2[[#This Row],[Area/Line step size (𝝁m)]]*Table2[[#This Row],[Min Line DF]]</f>
        <v>0</v>
      </c>
      <c r="W56" s="15"/>
      <c r="X56" s="29">
        <f>Table2[[#This Row],[Design dose factor]]*Table2[[#This Row],[Loop factor]]*Table2[[#This Row],[Line μC/cm]]*Table2[[#This Row],[Area/Line step size (𝝁m)]]*Table2[[#This Row],[Max Line DF]]</f>
        <v>0</v>
      </c>
      <c r="Y56" s="15"/>
      <c r="Z56" s="29">
        <f>Table2[[#This Row],[Design dose factor]]*Table2[[#This Row],[Loop factor]]*Table2[[#This Row],[Area μC/cm^2]]*Table2[[#This Row],[Area/Line step size (𝝁m)]]*Table2[[#This Row],[Min Area DF]]</f>
        <v>0</v>
      </c>
      <c r="AA56" s="15"/>
      <c r="AB56" s="29">
        <f>Table2[[#This Row],[Design dose factor]]*Table2[[#This Row],[Loop factor]]*Table2[[#This Row],[Area μC/cm^2]]*Table2[[#This Row],[Area/Line step size (𝝁m)]]*Table2[[#This Row],[Max Area DF]]</f>
        <v>0</v>
      </c>
      <c r="AC56" s="15"/>
      <c r="AD56" s="76"/>
      <c r="AE56" s="76"/>
      <c r="AF56" s="15"/>
      <c r="AG56" s="80"/>
      <c r="AH56" s="80"/>
    </row>
    <row r="57" spans="1:34" x14ac:dyDescent="0.3">
      <c r="A57" s="29"/>
      <c r="B57" s="75"/>
      <c r="C57" s="74"/>
      <c r="D57" s="57"/>
      <c r="E57" s="14"/>
      <c r="F57" s="13" t="s">
        <v>21</v>
      </c>
      <c r="G57" s="14"/>
      <c r="H57" s="82"/>
      <c r="I57" s="14"/>
      <c r="J57" s="14"/>
      <c r="K57" s="14"/>
      <c r="L57" s="14"/>
      <c r="M57" s="15"/>
      <c r="N57" s="15"/>
      <c r="O57" s="49"/>
      <c r="P57" s="14"/>
      <c r="Q57" s="15"/>
      <c r="R57" s="29">
        <f>Table2[[#This Row],[Design dose factor]]*Table2[[#This Row],[Loop factor]]*Table2[[#This Row],[Dot         pC]]*Table2[[#This Row],[Min Dot DF]]</f>
        <v>0</v>
      </c>
      <c r="S57" s="15"/>
      <c r="T57" s="29">
        <f>Table2[[#This Row],[Design dose factor]]*Table2[[#This Row],[Loop factor]]*Table2[[#This Row],[Dot         pC]]*Table2[[#This Row],[Max Dot DF]]</f>
        <v>0</v>
      </c>
      <c r="U57" s="15"/>
      <c r="V57" s="29">
        <f>Table2[[#This Row],[Design dose factor]]*Table2[[#This Row],[Loop factor]]*Table2[[#This Row],[Line μC/cm]]*Table2[[#This Row],[Area/Line step size (𝝁m)]]*Table2[[#This Row],[Min Line DF]]</f>
        <v>0</v>
      </c>
      <c r="W57" s="15"/>
      <c r="X57" s="29">
        <f>Table2[[#This Row],[Design dose factor]]*Table2[[#This Row],[Loop factor]]*Table2[[#This Row],[Line μC/cm]]*Table2[[#This Row],[Area/Line step size (𝝁m)]]*Table2[[#This Row],[Max Line DF]]</f>
        <v>0</v>
      </c>
      <c r="Y57" s="15"/>
      <c r="Z57" s="29">
        <f>Table2[[#This Row],[Design dose factor]]*Table2[[#This Row],[Loop factor]]*Table2[[#This Row],[Area μC/cm^2]]*Table2[[#This Row],[Area/Line step size (𝝁m)]]*Table2[[#This Row],[Min Area DF]]</f>
        <v>0</v>
      </c>
      <c r="AA57" s="15"/>
      <c r="AB57" s="29">
        <f>Table2[[#This Row],[Design dose factor]]*Table2[[#This Row],[Loop factor]]*Table2[[#This Row],[Area μC/cm^2]]*Table2[[#This Row],[Area/Line step size (𝝁m)]]*Table2[[#This Row],[Max Area DF]]</f>
        <v>0</v>
      </c>
      <c r="AC57" s="15"/>
      <c r="AD57" s="76"/>
      <c r="AE57" s="76"/>
      <c r="AF57" s="15"/>
      <c r="AG57" s="80"/>
      <c r="AH57" s="80"/>
    </row>
    <row r="58" spans="1:34" x14ac:dyDescent="0.3">
      <c r="A58" s="29"/>
      <c r="B58" s="75"/>
      <c r="C58" s="74"/>
      <c r="D58" s="57"/>
      <c r="E58" s="14"/>
      <c r="F58" s="13" t="s">
        <v>21</v>
      </c>
      <c r="G58" s="14"/>
      <c r="H58" s="82"/>
      <c r="I58" s="14"/>
      <c r="J58" s="14"/>
      <c r="K58" s="14"/>
      <c r="L58" s="14"/>
      <c r="M58" s="15"/>
      <c r="N58" s="15"/>
      <c r="O58" s="49"/>
      <c r="P58" s="14"/>
      <c r="Q58" s="15"/>
      <c r="R58" s="29">
        <f>Table2[[#This Row],[Design dose factor]]*Table2[[#This Row],[Loop factor]]*Table2[[#This Row],[Dot         pC]]*Table2[[#This Row],[Min Dot DF]]</f>
        <v>0</v>
      </c>
      <c r="S58" s="15"/>
      <c r="T58" s="29">
        <f>Table2[[#This Row],[Design dose factor]]*Table2[[#This Row],[Loop factor]]*Table2[[#This Row],[Dot         pC]]*Table2[[#This Row],[Max Dot DF]]</f>
        <v>0</v>
      </c>
      <c r="U58" s="15"/>
      <c r="V58" s="29">
        <f>Table2[[#This Row],[Design dose factor]]*Table2[[#This Row],[Loop factor]]*Table2[[#This Row],[Line μC/cm]]*Table2[[#This Row],[Area/Line step size (𝝁m)]]*Table2[[#This Row],[Min Line DF]]</f>
        <v>0</v>
      </c>
      <c r="W58" s="15"/>
      <c r="X58" s="29">
        <f>Table2[[#This Row],[Design dose factor]]*Table2[[#This Row],[Loop factor]]*Table2[[#This Row],[Line μC/cm]]*Table2[[#This Row],[Area/Line step size (𝝁m)]]*Table2[[#This Row],[Max Line DF]]</f>
        <v>0</v>
      </c>
      <c r="Y58" s="15"/>
      <c r="Z58" s="29">
        <f>Table2[[#This Row],[Design dose factor]]*Table2[[#This Row],[Loop factor]]*Table2[[#This Row],[Area μC/cm^2]]*Table2[[#This Row],[Area/Line step size (𝝁m)]]*Table2[[#This Row],[Min Area DF]]</f>
        <v>0</v>
      </c>
      <c r="AA58" s="15"/>
      <c r="AB58" s="29">
        <f>Table2[[#This Row],[Design dose factor]]*Table2[[#This Row],[Loop factor]]*Table2[[#This Row],[Area μC/cm^2]]*Table2[[#This Row],[Area/Line step size (𝝁m)]]*Table2[[#This Row],[Max Area DF]]</f>
        <v>0</v>
      </c>
      <c r="AC58" s="15"/>
      <c r="AD58" s="76"/>
      <c r="AE58" s="76"/>
      <c r="AF58" s="15"/>
      <c r="AG58" s="80"/>
      <c r="AH58" s="80"/>
    </row>
    <row r="59" spans="1:34" x14ac:dyDescent="0.3">
      <c r="A59" s="29"/>
      <c r="B59" s="75"/>
      <c r="C59" s="74"/>
      <c r="D59" s="57"/>
      <c r="E59" s="14"/>
      <c r="F59" s="13" t="s">
        <v>21</v>
      </c>
      <c r="G59" s="14"/>
      <c r="H59" s="82"/>
      <c r="I59" s="14"/>
      <c r="J59" s="14"/>
      <c r="K59" s="14"/>
      <c r="L59" s="14"/>
      <c r="M59" s="15"/>
      <c r="N59" s="15"/>
      <c r="O59" s="49"/>
      <c r="P59" s="14"/>
      <c r="Q59" s="15"/>
      <c r="R59" s="29">
        <f>Table2[[#This Row],[Design dose factor]]*Table2[[#This Row],[Loop factor]]*Table2[[#This Row],[Dot         pC]]*Table2[[#This Row],[Min Dot DF]]</f>
        <v>0</v>
      </c>
      <c r="S59" s="15"/>
      <c r="T59" s="29">
        <f>Table2[[#This Row],[Design dose factor]]*Table2[[#This Row],[Loop factor]]*Table2[[#This Row],[Dot         pC]]*Table2[[#This Row],[Max Dot DF]]</f>
        <v>0</v>
      </c>
      <c r="U59" s="15"/>
      <c r="V59" s="29">
        <f>Table2[[#This Row],[Design dose factor]]*Table2[[#This Row],[Loop factor]]*Table2[[#This Row],[Line μC/cm]]*Table2[[#This Row],[Area/Line step size (𝝁m)]]*Table2[[#This Row],[Min Line DF]]</f>
        <v>0</v>
      </c>
      <c r="W59" s="15"/>
      <c r="X59" s="29">
        <f>Table2[[#This Row],[Design dose factor]]*Table2[[#This Row],[Loop factor]]*Table2[[#This Row],[Line μC/cm]]*Table2[[#This Row],[Area/Line step size (𝝁m)]]*Table2[[#This Row],[Max Line DF]]</f>
        <v>0</v>
      </c>
      <c r="Y59" s="15"/>
      <c r="Z59" s="29">
        <f>Table2[[#This Row],[Design dose factor]]*Table2[[#This Row],[Loop factor]]*Table2[[#This Row],[Area μC/cm^2]]*Table2[[#This Row],[Area/Line step size (𝝁m)]]*Table2[[#This Row],[Min Area DF]]</f>
        <v>0</v>
      </c>
      <c r="AA59" s="15"/>
      <c r="AB59" s="29">
        <f>Table2[[#This Row],[Design dose factor]]*Table2[[#This Row],[Loop factor]]*Table2[[#This Row],[Area μC/cm^2]]*Table2[[#This Row],[Area/Line step size (𝝁m)]]*Table2[[#This Row],[Max Area DF]]</f>
        <v>0</v>
      </c>
      <c r="AC59" s="15"/>
      <c r="AD59" s="76"/>
      <c r="AE59" s="76"/>
      <c r="AF59" s="15"/>
      <c r="AG59" s="80"/>
      <c r="AH59" s="80"/>
    </row>
    <row r="60" spans="1:34" x14ac:dyDescent="0.3">
      <c r="A60" s="29"/>
      <c r="B60" s="75"/>
      <c r="C60" s="74"/>
      <c r="D60" s="57"/>
      <c r="E60" s="14"/>
      <c r="F60" s="13" t="s">
        <v>21</v>
      </c>
      <c r="G60" s="14"/>
      <c r="H60" s="82"/>
      <c r="I60" s="14"/>
      <c r="J60" s="14"/>
      <c r="K60" s="14"/>
      <c r="L60" s="14"/>
      <c r="M60" s="15"/>
      <c r="N60" s="15"/>
      <c r="O60" s="49"/>
      <c r="P60" s="14"/>
      <c r="Q60" s="15"/>
      <c r="R60" s="29">
        <f>Table2[[#This Row],[Design dose factor]]*Table2[[#This Row],[Loop factor]]*Table2[[#This Row],[Dot         pC]]*Table2[[#This Row],[Min Dot DF]]</f>
        <v>0</v>
      </c>
      <c r="S60" s="15"/>
      <c r="T60" s="29">
        <f>Table2[[#This Row],[Design dose factor]]*Table2[[#This Row],[Loop factor]]*Table2[[#This Row],[Dot         pC]]*Table2[[#This Row],[Max Dot DF]]</f>
        <v>0</v>
      </c>
      <c r="U60" s="15"/>
      <c r="V60" s="29">
        <f>Table2[[#This Row],[Design dose factor]]*Table2[[#This Row],[Loop factor]]*Table2[[#This Row],[Line μC/cm]]*Table2[[#This Row],[Area/Line step size (𝝁m)]]*Table2[[#This Row],[Min Line DF]]</f>
        <v>0</v>
      </c>
      <c r="W60" s="15"/>
      <c r="X60" s="29">
        <f>Table2[[#This Row],[Design dose factor]]*Table2[[#This Row],[Loop factor]]*Table2[[#This Row],[Line μC/cm]]*Table2[[#This Row],[Area/Line step size (𝝁m)]]*Table2[[#This Row],[Max Line DF]]</f>
        <v>0</v>
      </c>
      <c r="Y60" s="15"/>
      <c r="Z60" s="29">
        <f>Table2[[#This Row],[Design dose factor]]*Table2[[#This Row],[Loop factor]]*Table2[[#This Row],[Area μC/cm^2]]*Table2[[#This Row],[Area/Line step size (𝝁m)]]*Table2[[#This Row],[Min Area DF]]</f>
        <v>0</v>
      </c>
      <c r="AA60" s="15"/>
      <c r="AB60" s="29">
        <f>Table2[[#This Row],[Design dose factor]]*Table2[[#This Row],[Loop factor]]*Table2[[#This Row],[Area μC/cm^2]]*Table2[[#This Row],[Area/Line step size (𝝁m)]]*Table2[[#This Row],[Max Area DF]]</f>
        <v>0</v>
      </c>
      <c r="AC60" s="15"/>
      <c r="AD60" s="76"/>
      <c r="AE60" s="76"/>
      <c r="AF60" s="15"/>
      <c r="AG60" s="80"/>
      <c r="AH60" s="80"/>
    </row>
    <row r="61" spans="1:34" x14ac:dyDescent="0.3">
      <c r="A61" s="29"/>
      <c r="B61" s="75"/>
      <c r="C61" s="74"/>
      <c r="D61" s="57"/>
      <c r="E61" s="14"/>
      <c r="F61" s="13" t="s">
        <v>21</v>
      </c>
      <c r="G61" s="14"/>
      <c r="H61" s="82"/>
      <c r="I61" s="14"/>
      <c r="J61" s="14"/>
      <c r="K61" s="14"/>
      <c r="L61" s="14"/>
      <c r="M61" s="15"/>
      <c r="N61" s="15"/>
      <c r="O61" s="49"/>
      <c r="P61" s="14"/>
      <c r="Q61" s="15"/>
      <c r="R61" s="29">
        <f>Table2[[#This Row],[Design dose factor]]*Table2[[#This Row],[Loop factor]]*Table2[[#This Row],[Dot         pC]]*Table2[[#This Row],[Min Dot DF]]</f>
        <v>0</v>
      </c>
      <c r="S61" s="15"/>
      <c r="T61" s="29">
        <f>Table2[[#This Row],[Design dose factor]]*Table2[[#This Row],[Loop factor]]*Table2[[#This Row],[Dot         pC]]*Table2[[#This Row],[Max Dot DF]]</f>
        <v>0</v>
      </c>
      <c r="U61" s="15"/>
      <c r="V61" s="29">
        <f>Table2[[#This Row],[Design dose factor]]*Table2[[#This Row],[Loop factor]]*Table2[[#This Row],[Line μC/cm]]*Table2[[#This Row],[Area/Line step size (𝝁m)]]*Table2[[#This Row],[Min Line DF]]</f>
        <v>0</v>
      </c>
      <c r="W61" s="15"/>
      <c r="X61" s="29">
        <f>Table2[[#This Row],[Design dose factor]]*Table2[[#This Row],[Loop factor]]*Table2[[#This Row],[Line μC/cm]]*Table2[[#This Row],[Area/Line step size (𝝁m)]]*Table2[[#This Row],[Max Line DF]]</f>
        <v>0</v>
      </c>
      <c r="Y61" s="15"/>
      <c r="Z61" s="29">
        <f>Table2[[#This Row],[Design dose factor]]*Table2[[#This Row],[Loop factor]]*Table2[[#This Row],[Area μC/cm^2]]*Table2[[#This Row],[Area/Line step size (𝝁m)]]*Table2[[#This Row],[Min Area DF]]</f>
        <v>0</v>
      </c>
      <c r="AA61" s="15"/>
      <c r="AB61" s="29">
        <f>Table2[[#This Row],[Design dose factor]]*Table2[[#This Row],[Loop factor]]*Table2[[#This Row],[Area μC/cm^2]]*Table2[[#This Row],[Area/Line step size (𝝁m)]]*Table2[[#This Row],[Max Area DF]]</f>
        <v>0</v>
      </c>
      <c r="AC61" s="15"/>
      <c r="AD61" s="76"/>
      <c r="AE61" s="76"/>
      <c r="AF61" s="15"/>
      <c r="AG61" s="80"/>
      <c r="AH61" s="80"/>
    </row>
    <row r="62" spans="1:34" x14ac:dyDescent="0.3">
      <c r="A62" s="29"/>
      <c r="B62" s="75"/>
      <c r="C62" s="74"/>
      <c r="D62" s="57"/>
      <c r="E62" s="14"/>
      <c r="F62" s="13" t="s">
        <v>21</v>
      </c>
      <c r="G62" s="14"/>
      <c r="H62" s="82"/>
      <c r="I62" s="14"/>
      <c r="J62" s="14"/>
      <c r="K62" s="14"/>
      <c r="L62" s="14"/>
      <c r="M62" s="15"/>
      <c r="N62" s="15"/>
      <c r="O62" s="49"/>
      <c r="P62" s="14"/>
      <c r="Q62" s="15"/>
      <c r="R62" s="29">
        <f>Table2[[#This Row],[Design dose factor]]*Table2[[#This Row],[Loop factor]]*Table2[[#This Row],[Dot         pC]]*Table2[[#This Row],[Min Dot DF]]</f>
        <v>0</v>
      </c>
      <c r="S62" s="15"/>
      <c r="T62" s="29">
        <f>Table2[[#This Row],[Design dose factor]]*Table2[[#This Row],[Loop factor]]*Table2[[#This Row],[Dot         pC]]*Table2[[#This Row],[Max Dot DF]]</f>
        <v>0</v>
      </c>
      <c r="U62" s="15"/>
      <c r="V62" s="29">
        <f>Table2[[#This Row],[Design dose factor]]*Table2[[#This Row],[Loop factor]]*Table2[[#This Row],[Line μC/cm]]*Table2[[#This Row],[Area/Line step size (𝝁m)]]*Table2[[#This Row],[Min Line DF]]</f>
        <v>0</v>
      </c>
      <c r="W62" s="15"/>
      <c r="X62" s="29">
        <f>Table2[[#This Row],[Design dose factor]]*Table2[[#This Row],[Loop factor]]*Table2[[#This Row],[Line μC/cm]]*Table2[[#This Row],[Area/Line step size (𝝁m)]]*Table2[[#This Row],[Max Line DF]]</f>
        <v>0</v>
      </c>
      <c r="Y62" s="15"/>
      <c r="Z62" s="29">
        <f>Table2[[#This Row],[Design dose factor]]*Table2[[#This Row],[Loop factor]]*Table2[[#This Row],[Area μC/cm^2]]*Table2[[#This Row],[Area/Line step size (𝝁m)]]*Table2[[#This Row],[Min Area DF]]</f>
        <v>0</v>
      </c>
      <c r="AA62" s="15"/>
      <c r="AB62" s="29">
        <f>Table2[[#This Row],[Design dose factor]]*Table2[[#This Row],[Loop factor]]*Table2[[#This Row],[Area μC/cm^2]]*Table2[[#This Row],[Area/Line step size (𝝁m)]]*Table2[[#This Row],[Max Area DF]]</f>
        <v>0</v>
      </c>
      <c r="AC62" s="15"/>
      <c r="AD62" s="76"/>
      <c r="AE62" s="76"/>
      <c r="AF62" s="15"/>
      <c r="AG62" s="80"/>
      <c r="AH62" s="80"/>
    </row>
    <row r="63" spans="1:34" x14ac:dyDescent="0.3">
      <c r="A63" s="29"/>
      <c r="B63" s="75"/>
      <c r="C63" s="74"/>
      <c r="D63" s="57"/>
      <c r="E63" s="14"/>
      <c r="F63" s="13" t="s">
        <v>21</v>
      </c>
      <c r="G63" s="14"/>
      <c r="H63" s="82"/>
      <c r="I63" s="14"/>
      <c r="J63" s="14"/>
      <c r="K63" s="14"/>
      <c r="L63" s="14"/>
      <c r="M63" s="15"/>
      <c r="N63" s="15"/>
      <c r="O63" s="49"/>
      <c r="P63" s="14"/>
      <c r="Q63" s="15"/>
      <c r="R63" s="29">
        <f>Table2[[#This Row],[Design dose factor]]*Table2[[#This Row],[Loop factor]]*Table2[[#This Row],[Dot         pC]]*Table2[[#This Row],[Min Dot DF]]</f>
        <v>0</v>
      </c>
      <c r="S63" s="15"/>
      <c r="T63" s="29">
        <f>Table2[[#This Row],[Design dose factor]]*Table2[[#This Row],[Loop factor]]*Table2[[#This Row],[Dot         pC]]*Table2[[#This Row],[Max Dot DF]]</f>
        <v>0</v>
      </c>
      <c r="U63" s="15"/>
      <c r="V63" s="29">
        <f>Table2[[#This Row],[Design dose factor]]*Table2[[#This Row],[Loop factor]]*Table2[[#This Row],[Line μC/cm]]*Table2[[#This Row],[Area/Line step size (𝝁m)]]*Table2[[#This Row],[Min Line DF]]</f>
        <v>0</v>
      </c>
      <c r="W63" s="15"/>
      <c r="X63" s="29">
        <f>Table2[[#This Row],[Design dose factor]]*Table2[[#This Row],[Loop factor]]*Table2[[#This Row],[Line μC/cm]]*Table2[[#This Row],[Area/Line step size (𝝁m)]]*Table2[[#This Row],[Max Line DF]]</f>
        <v>0</v>
      </c>
      <c r="Y63" s="15"/>
      <c r="Z63" s="29">
        <f>Table2[[#This Row],[Design dose factor]]*Table2[[#This Row],[Loop factor]]*Table2[[#This Row],[Area μC/cm^2]]*Table2[[#This Row],[Area/Line step size (𝝁m)]]*Table2[[#This Row],[Min Area DF]]</f>
        <v>0</v>
      </c>
      <c r="AA63" s="15"/>
      <c r="AB63" s="29">
        <f>Table2[[#This Row],[Design dose factor]]*Table2[[#This Row],[Loop factor]]*Table2[[#This Row],[Area μC/cm^2]]*Table2[[#This Row],[Area/Line step size (𝝁m)]]*Table2[[#This Row],[Max Area DF]]</f>
        <v>0</v>
      </c>
      <c r="AC63" s="15"/>
      <c r="AD63" s="76"/>
      <c r="AE63" s="76"/>
      <c r="AF63" s="15"/>
      <c r="AG63" s="80"/>
      <c r="AH63" s="80"/>
    </row>
  </sheetData>
  <mergeCells count="12">
    <mergeCell ref="K1:L1"/>
    <mergeCell ref="AC2:AE2"/>
    <mergeCell ref="Q1:T1"/>
    <mergeCell ref="U1:X1"/>
    <mergeCell ref="Y1:AB1"/>
    <mergeCell ref="M2:O2"/>
    <mergeCell ref="Q2:R2"/>
    <mergeCell ref="S2:T2"/>
    <mergeCell ref="U2:V2"/>
    <mergeCell ref="W2:X2"/>
    <mergeCell ref="Y2:Z2"/>
    <mergeCell ref="AA2:AB2"/>
  </mergeCells>
  <conditionalFormatting sqref="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ColWidth="10.796875" defaultRowHeight="15.6" x14ac:dyDescent="0.3"/>
  <cols>
    <col min="1" max="1" width="6.796875" style="12" customWidth="1"/>
    <col min="2" max="2" width="10.796875" style="12"/>
    <col min="3" max="3" width="16.796875" style="12" customWidth="1"/>
    <col min="4" max="4" width="19.69921875" style="12" customWidth="1"/>
    <col min="5" max="5" width="16.296875" style="12" customWidth="1"/>
    <col min="6" max="6" width="15.5" style="12" customWidth="1"/>
    <col min="7" max="7" width="13.69921875" style="12" customWidth="1"/>
    <col min="8" max="16384" width="10.796875" style="12"/>
  </cols>
  <sheetData>
    <row r="1" spans="1:14" ht="48" customHeight="1" x14ac:dyDescent="0.3">
      <c r="A1" s="20" t="s">
        <v>14</v>
      </c>
      <c r="B1" s="20" t="s">
        <v>12</v>
      </c>
      <c r="C1" s="20" t="s">
        <v>41</v>
      </c>
      <c r="D1" s="20" t="s">
        <v>43</v>
      </c>
      <c r="E1" s="20" t="s">
        <v>46</v>
      </c>
      <c r="F1" s="20" t="s">
        <v>45</v>
      </c>
      <c r="G1" s="20" t="s">
        <v>57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 x14ac:dyDescent="0.3">
      <c r="A2" s="22" t="s">
        <v>40</v>
      </c>
      <c r="B2" s="22"/>
      <c r="C2" s="3">
        <v>1</v>
      </c>
      <c r="D2" s="3" t="s">
        <v>42</v>
      </c>
      <c r="E2" s="3"/>
      <c r="F2" s="3" t="s">
        <v>54</v>
      </c>
      <c r="G2" s="3"/>
      <c r="H2" s="3"/>
      <c r="I2" s="3"/>
      <c r="J2" s="3"/>
      <c r="K2" s="3"/>
      <c r="L2" s="3"/>
      <c r="M2" s="3"/>
    </row>
    <row r="3" spans="1:14" x14ac:dyDescent="0.3">
      <c r="A3" s="3" t="s">
        <v>49</v>
      </c>
      <c r="B3" s="3" t="s">
        <v>39</v>
      </c>
      <c r="C3" s="3">
        <v>20</v>
      </c>
      <c r="D3" s="3" t="s">
        <v>50</v>
      </c>
      <c r="E3" s="3" t="s">
        <v>51</v>
      </c>
      <c r="F3" s="3"/>
      <c r="G3" s="3"/>
      <c r="H3" s="3"/>
      <c r="I3" s="3"/>
      <c r="J3" s="3"/>
      <c r="K3" s="3"/>
      <c r="L3" s="3"/>
      <c r="M3" s="3"/>
    </row>
    <row r="4" spans="1:14" ht="78" x14ac:dyDescent="0.3">
      <c r="A4" s="3"/>
      <c r="B4" s="3" t="s">
        <v>55</v>
      </c>
      <c r="C4" s="3">
        <v>20</v>
      </c>
      <c r="D4" s="3"/>
      <c r="E4" s="3" t="s">
        <v>56</v>
      </c>
      <c r="F4" s="3" t="s">
        <v>58</v>
      </c>
      <c r="G4" s="3"/>
      <c r="H4" s="3"/>
      <c r="I4" s="3"/>
      <c r="J4" s="3"/>
      <c r="K4" s="3"/>
      <c r="L4" s="3"/>
      <c r="M4" s="3"/>
    </row>
    <row r="5" spans="1:14" x14ac:dyDescent="0.3">
      <c r="A5" s="3" t="s">
        <v>49</v>
      </c>
      <c r="B5" s="3" t="s">
        <v>39</v>
      </c>
      <c r="C5" s="3">
        <v>200</v>
      </c>
      <c r="D5" s="3" t="s">
        <v>52</v>
      </c>
      <c r="E5" s="3" t="s">
        <v>53</v>
      </c>
      <c r="F5" s="3"/>
      <c r="G5" s="3"/>
      <c r="H5" s="3"/>
      <c r="I5" s="3"/>
      <c r="J5" s="3"/>
      <c r="K5" s="3"/>
      <c r="L5" s="3"/>
      <c r="M5" s="3"/>
    </row>
    <row r="6" spans="1:14" x14ac:dyDescent="0.3">
      <c r="A6" s="3" t="s">
        <v>59</v>
      </c>
      <c r="B6" s="3" t="s">
        <v>22</v>
      </c>
      <c r="C6" s="3">
        <v>20</v>
      </c>
      <c r="D6" s="3" t="s">
        <v>60</v>
      </c>
      <c r="E6" s="3"/>
      <c r="F6" s="3" t="s">
        <v>54</v>
      </c>
      <c r="G6" s="3"/>
      <c r="H6" s="3"/>
      <c r="I6" s="3"/>
      <c r="J6" s="3"/>
      <c r="K6" s="3"/>
      <c r="L6" s="3"/>
      <c r="M6" s="3"/>
    </row>
    <row r="7" spans="1:1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3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6" x14ac:dyDescent="0.3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F24"/>
  <sheetViews>
    <sheetView tabSelected="1" workbookViewId="0">
      <selection activeCell="F11" sqref="F11"/>
    </sheetView>
  </sheetViews>
  <sheetFormatPr baseColWidth="10" defaultRowHeight="15.6" x14ac:dyDescent="0.3"/>
  <cols>
    <col min="6" max="6" width="62.8984375" customWidth="1"/>
  </cols>
  <sheetData>
    <row r="10" spans="4:6" x14ac:dyDescent="0.3">
      <c r="D10">
        <v>10</v>
      </c>
      <c r="F10">
        <f>VAR(D10:D15)</f>
        <v>350</v>
      </c>
    </row>
    <row r="11" spans="4:6" x14ac:dyDescent="0.3">
      <c r="D11">
        <v>20</v>
      </c>
    </row>
    <row r="12" spans="4:6" x14ac:dyDescent="0.3">
      <c r="D12">
        <v>30</v>
      </c>
    </row>
    <row r="13" spans="4:6" x14ac:dyDescent="0.3">
      <c r="D13">
        <v>40</v>
      </c>
    </row>
    <row r="14" spans="4:6" x14ac:dyDescent="0.3">
      <c r="D14">
        <v>50</v>
      </c>
    </row>
    <row r="15" spans="4:6" x14ac:dyDescent="0.3">
      <c r="D15">
        <v>60</v>
      </c>
    </row>
    <row r="18" spans="4:4" x14ac:dyDescent="0.3">
      <c r="D18">
        <v>473684211</v>
      </c>
    </row>
    <row r="19" spans="4:4" x14ac:dyDescent="0.3">
      <c r="D19">
        <v>480000000</v>
      </c>
    </row>
    <row r="20" spans="4:4" x14ac:dyDescent="0.3">
      <c r="D20">
        <v>470930233</v>
      </c>
    </row>
    <row r="21" spans="4:4" x14ac:dyDescent="0.3">
      <c r="D21">
        <v>480769231</v>
      </c>
    </row>
    <row r="22" spans="4:4" x14ac:dyDescent="0.3">
      <c r="D22">
        <v>476694915</v>
      </c>
    </row>
    <row r="23" spans="4:4" x14ac:dyDescent="0.3">
      <c r="D23">
        <v>471698113</v>
      </c>
    </row>
    <row r="24" spans="4:4" x14ac:dyDescent="0.3">
      <c r="D24">
        <v>469924812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Resultats</vt:lpstr>
      <vt:lpstr>Interpretations</vt:lpstr>
      <vt:lpstr>Resolution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Adrien</cp:lastModifiedBy>
  <dcterms:created xsi:type="dcterms:W3CDTF">2016-07-04T02:34:51Z</dcterms:created>
  <dcterms:modified xsi:type="dcterms:W3CDTF">2016-08-25T15:07:57Z</dcterms:modified>
</cp:coreProperties>
</file>