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0" yWindow="630" windowWidth="18000" windowHeight="10920" tabRatio="716"/>
  </bookViews>
  <sheets>
    <sheet name="couverture" sheetId="1" r:id="rId1"/>
    <sheet name="sommaire" sheetId="2" r:id="rId2"/>
    <sheet name="sommaire suite" sheetId="3" r:id="rId3"/>
    <sheet name="Les chiffres du mois" sheetId="4" r:id="rId4"/>
    <sheet name="tab1écrouées" sheetId="5" r:id="rId5"/>
    <sheet name="tab2évol" sheetId="6" r:id="rId6"/>
    <sheet name="tab3 courbeA" sheetId="7" r:id="rId7"/>
    <sheet name="tab3 courbeB" sheetId="8" r:id="rId8"/>
    <sheet name="tab3 courbeC" sheetId="9" r:id="rId9"/>
    <sheet name="tab4évolnheb" sheetId="10" r:id="rId10"/>
    <sheet name="tab5 courbévol" sheetId="11" r:id="rId11"/>
    <sheet name="tab6 densité" sheetId="12" r:id="rId12"/>
    <sheet name="tab7écrouées DR" sheetId="13" r:id="rId13"/>
    <sheet name="tab8densité DR" sheetId="14" r:id="rId14"/>
    <sheet name="tab9non hébergées DR" sheetId="15" r:id="rId15"/>
    <sheet name="tab10densité.DR.ets" sheetId="16" r:id="rId16"/>
    <sheet name="tab11typed'ets" sheetId="17" r:id="rId17"/>
    <sheet name="tab12 catpénale" sheetId="18" r:id="rId18"/>
    <sheet name="tab13répart.cat.pén." sheetId="19" r:id="rId19"/>
    <sheet name="tab14 Bordeaux" sheetId="20" r:id="rId20"/>
    <sheet name="tab15 Dijon" sheetId="21" r:id="rId21"/>
    <sheet name="tab16 Lille" sheetId="22" r:id="rId22"/>
    <sheet name="tab17 Lyon" sheetId="23" r:id="rId23"/>
    <sheet name="tab18 marseille" sheetId="24" r:id="rId24"/>
    <sheet name="tab19 paris" sheetId="25" r:id="rId25"/>
    <sheet name="tab20 Rennes" sheetId="26" r:id="rId26"/>
    <sheet name="tab21 Strasbourg" sheetId="27" r:id="rId27"/>
    <sheet name="tab22 Toulouse" sheetId="28" r:id="rId28"/>
    <sheet name="tab23 DOM" sheetId="29" r:id="rId29"/>
    <sheet name="tab24 DRsexe" sheetId="30" r:id="rId30"/>
    <sheet name="tab25 mineurs.cat.pén" sheetId="32" r:id="rId31"/>
    <sheet name="tab26mineurs.évol" sheetId="33" r:id="rId32"/>
    <sheet name="tab27 courbe" sheetId="34" r:id="rId33"/>
    <sheet name="tab28 mineurs" sheetId="31" r:id="rId34"/>
    <sheet name="tab29 mineurs.étab" sheetId="35" r:id="rId35"/>
    <sheet name="tab30 mineurs.étab2" sheetId="36" r:id="rId36"/>
    <sheet name="tab31femmes" sheetId="37" r:id="rId37"/>
    <sheet name="tab32femcapén" sheetId="38" r:id="rId38"/>
    <sheet name="tab33femAMP" sheetId="48" r:id="rId39"/>
    <sheet name="tab34évolfem" sheetId="39" r:id="rId40"/>
    <sheet name="tab35courbévolfem" sheetId="40" r:id="rId41"/>
    <sheet name="tab36 femmes.étab" sheetId="46" r:id="rId42"/>
    <sheet name="tab37 femmes.étab2" sheetId="47" r:id="rId43"/>
    <sheet name="tab38AmPeine" sheetId="41" r:id="rId44"/>
    <sheet name="tab39courbe-AmPeine" sheetId="45" r:id="rId45"/>
    <sheet name="tab40heb-nheb_catpen" sheetId="43" r:id="rId46"/>
    <sheet name="tab41densité.120" sheetId="44" r:id="rId47"/>
    <sheet name="tab42LSCparDI" sheetId="49" r:id="rId48"/>
    <sheet name="tab43évolLSC" sheetId="50" r:id="rId49"/>
    <sheet name="tab44SLa" sheetId="51" r:id="rId50"/>
    <sheet name="tab44SLb" sheetId="52" r:id="rId51"/>
    <sheet name="tab45 amp DR" sheetId="54" r:id="rId52"/>
    <sheet name="tab46 Hist AMP" sheetId="56" r:id="rId53"/>
    <sheet name="tab47a AMP DR details" sheetId="57" r:id="rId54"/>
    <sheet name="Tab47b AMP DR details" sheetId="55" r:id="rId55"/>
    <sheet name="Tab47c AMP DR details" sheetId="58" r:id="rId56"/>
  </sheets>
  <definedNames>
    <definedName name="_xlnm._FilterDatabase" localSheetId="46" hidden="1">tab41densité.120!$C$10:$J$276</definedName>
    <definedName name="_xlnm.Print_Titles" localSheetId="46">tab41densité.120!$11:$11</definedName>
    <definedName name="_xlnm.Print_Area" localSheetId="0">couverture!$A$1:$Q$29</definedName>
    <definedName name="_xlnm.Print_Area" localSheetId="1">sommaire!$A$1:$I$30</definedName>
    <definedName name="_xlnm.Print_Area" localSheetId="2">'sommaire suite'!$A$1:$G$27</definedName>
    <definedName name="_xlnm.Print_Area" localSheetId="16">'tab11typed''ets'!$A$1:$E$24</definedName>
    <definedName name="_xlnm.Print_Area" localSheetId="18">tab13répart.cat.pén.!$A$1:$G$27</definedName>
    <definedName name="_xlnm.Print_Area" localSheetId="19">'tab14 Bordeaux'!$A$1:$H$40</definedName>
    <definedName name="_xlnm.Print_Area" localSheetId="20">'tab15 Dijon'!$A$1:$H$37</definedName>
    <definedName name="_xlnm.Print_Area" localSheetId="21">'tab16 Lille'!$A$1:$H$44</definedName>
    <definedName name="_xlnm.Print_Area" localSheetId="22">'tab17 Lyon'!$A$1:$H$44</definedName>
    <definedName name="_xlnm.Print_Area" localSheetId="23">'tab18 marseille'!$A$1:$H$38</definedName>
    <definedName name="_xlnm.Print_Area" localSheetId="24">'tab19 paris'!$A$1:$H$39</definedName>
    <definedName name="_xlnm.Print_Area" localSheetId="25">'tab20 Rennes'!$A$1:$H$46</definedName>
    <definedName name="_xlnm.Print_Area" localSheetId="26">'tab21 Strasbourg'!$A$1:$H$40</definedName>
    <definedName name="_xlnm.Print_Area" localSheetId="27">'tab22 Toulouse'!$A$1:$H$35</definedName>
    <definedName name="_xlnm.Print_Area" localSheetId="28">'tab23 DOM'!$A$1:$H$37</definedName>
    <definedName name="_xlnm.Print_Area" localSheetId="32">'tab27 courbe'!$A$1:$H$41</definedName>
    <definedName name="_xlnm.Print_Area" localSheetId="34">'tab29 mineurs.étab'!$A$1:$H$76</definedName>
    <definedName name="_xlnm.Print_Area" localSheetId="6">'tab3 courbeA'!$A$1:$I$40</definedName>
    <definedName name="_xlnm.Print_Area" localSheetId="7">'tab3 courbeB'!$A$1:$K$40</definedName>
    <definedName name="_xlnm.Print_Area" localSheetId="8">'tab3 courbeC'!$A$1:$J$42</definedName>
    <definedName name="_xlnm.Print_Area" localSheetId="35">'tab30 mineurs.étab2'!$A$1:$H$77</definedName>
    <definedName name="_xlnm.Print_Area" localSheetId="38">tab33femAMP!$A$1:$I$28</definedName>
    <definedName name="_xlnm.Print_Area" localSheetId="41">'tab36 femmes.étab'!$A$1:$G$79</definedName>
    <definedName name="_xlnm.Print_Area" localSheetId="42">'tab37 femmes.étab2'!$A$1:$G$93</definedName>
    <definedName name="_xlnm.Print_Area" localSheetId="43">tab38AmPeine!$A$1:$J$37</definedName>
    <definedName name="_xlnm.Print_Area" localSheetId="44">'tab39courbe-AmPeine'!$A$1:$K$41</definedName>
    <definedName name="_xlnm.Print_Area" localSheetId="46">tab41densité.120!$A$1:$J$111</definedName>
    <definedName name="_xlnm.Print_Area" localSheetId="49">tab44SLa!$A$1:$K$81</definedName>
    <definedName name="_xlnm.Print_Area" localSheetId="50">tab44SLb!$A$1:$K$82</definedName>
    <definedName name="_xlnm.Print_Area" localSheetId="51">'tab45 amp DR'!$A$1:$K$22</definedName>
    <definedName name="_xlnm.Print_Area" localSheetId="52">'tab46 Hist AMP'!$A$1:$I$30</definedName>
    <definedName name="_xlnm.Print_Area" localSheetId="9">tab4évolnheb!$A$1:$H$34</definedName>
    <definedName name="_xlnm.Print_Area" localSheetId="10">'tab5 courbévol'!$A$1:$J$39</definedName>
    <definedName name="_xlnm.Print_Area" localSheetId="11">'tab6 densité'!$A$1:$H$21</definedName>
  </definedNames>
  <calcPr calcId="145621"/>
</workbook>
</file>

<file path=xl/calcChain.xml><?xml version="1.0" encoding="utf-8"?>
<calcChain xmlns="http://schemas.openxmlformats.org/spreadsheetml/2006/main">
  <c r="I52" i="44" l="1"/>
  <c r="I50" i="44"/>
  <c r="I46" i="44"/>
  <c r="I44" i="44"/>
  <c r="I42" i="44"/>
  <c r="I41" i="44"/>
  <c r="I38" i="44"/>
  <c r="I36" i="44"/>
  <c r="I33" i="44"/>
  <c r="I30" i="44"/>
  <c r="I29" i="44"/>
  <c r="I28" i="44"/>
  <c r="I25" i="44"/>
  <c r="I24" i="44"/>
  <c r="I22" i="44"/>
  <c r="I21" i="44"/>
  <c r="I19" i="44"/>
  <c r="I17" i="44"/>
  <c r="G34" i="29"/>
  <c r="G33" i="29"/>
  <c r="G32" i="29"/>
  <c r="G29" i="29"/>
  <c r="G28" i="29"/>
  <c r="G25" i="29"/>
  <c r="G24" i="29"/>
  <c r="G21" i="29"/>
  <c r="G20" i="29"/>
  <c r="G19" i="29"/>
  <c r="G16" i="29"/>
  <c r="G15" i="29"/>
  <c r="G12" i="29"/>
  <c r="G11" i="29"/>
  <c r="G29" i="28"/>
  <c r="G28" i="28"/>
  <c r="G25" i="28"/>
  <c r="G24" i="28"/>
  <c r="G21" i="28"/>
  <c r="G20" i="28"/>
  <c r="G19" i="28"/>
  <c r="G16" i="28"/>
  <c r="G15" i="28"/>
  <c r="G12" i="28"/>
  <c r="G11" i="28"/>
  <c r="G34" i="27"/>
  <c r="G33" i="27"/>
  <c r="G30" i="27"/>
  <c r="G29" i="27"/>
  <c r="G26" i="27"/>
  <c r="G25" i="27"/>
  <c r="G22" i="27"/>
  <c r="G21" i="27"/>
  <c r="G20" i="27"/>
  <c r="G17" i="27"/>
  <c r="G16" i="27"/>
  <c r="G13" i="27"/>
  <c r="G12" i="27"/>
  <c r="G43" i="26"/>
  <c r="G42" i="26"/>
  <c r="G41" i="26"/>
  <c r="G40" i="26"/>
  <c r="G37" i="26"/>
  <c r="G36" i="26"/>
  <c r="G33" i="26"/>
  <c r="G32" i="26"/>
  <c r="G29" i="26"/>
  <c r="G28" i="26"/>
  <c r="G24" i="26"/>
  <c r="G23" i="26"/>
  <c r="G20" i="26"/>
  <c r="G19" i="26"/>
  <c r="G16" i="26"/>
  <c r="G15" i="26"/>
  <c r="G12" i="26"/>
  <c r="G11" i="26"/>
  <c r="G35" i="25"/>
  <c r="G34" i="25"/>
  <c r="G33" i="25"/>
  <c r="G32" i="25"/>
  <c r="G30" i="25"/>
  <c r="G29" i="25"/>
  <c r="G28" i="25"/>
  <c r="G26" i="25"/>
  <c r="G25" i="25"/>
  <c r="G24" i="25"/>
  <c r="G22" i="25"/>
  <c r="G21" i="25"/>
  <c r="G20" i="25"/>
  <c r="G18" i="25"/>
  <c r="G17" i="25"/>
  <c r="G16" i="25"/>
  <c r="G15" i="25"/>
  <c r="G13" i="25"/>
  <c r="G12" i="25"/>
  <c r="G11" i="25"/>
  <c r="G35" i="24"/>
  <c r="G34" i="24"/>
  <c r="G33" i="24"/>
  <c r="G32" i="24"/>
  <c r="G31" i="24"/>
  <c r="G29" i="24"/>
  <c r="G28" i="24"/>
  <c r="G27" i="24"/>
  <c r="G25" i="24"/>
  <c r="G24" i="24"/>
  <c r="G23" i="24"/>
  <c r="G21" i="24"/>
  <c r="G20" i="24"/>
  <c r="G19" i="24"/>
  <c r="G18" i="24"/>
  <c r="G15" i="24"/>
  <c r="G14" i="24"/>
  <c r="G12" i="24"/>
  <c r="G11" i="24"/>
  <c r="G10" i="24"/>
  <c r="G38" i="23"/>
  <c r="G37" i="23"/>
  <c r="G36" i="23"/>
  <c r="G34" i="23"/>
  <c r="G33" i="23"/>
  <c r="G32" i="23"/>
  <c r="G30" i="23"/>
  <c r="G29" i="23"/>
  <c r="G28" i="23"/>
  <c r="G26" i="23"/>
  <c r="G25" i="23"/>
  <c r="G24" i="23"/>
  <c r="G23" i="23"/>
  <c r="G20" i="23"/>
  <c r="G16" i="23"/>
  <c r="G12" i="23"/>
  <c r="G38" i="22"/>
  <c r="G35" i="22"/>
  <c r="G34" i="22"/>
  <c r="G31" i="22"/>
  <c r="G30" i="22"/>
  <c r="G27" i="22"/>
  <c r="G26" i="22"/>
  <c r="G23" i="22"/>
  <c r="G22" i="22"/>
  <c r="G21" i="22"/>
  <c r="G18" i="22"/>
  <c r="G17" i="22"/>
  <c r="G14" i="22"/>
  <c r="G13" i="22"/>
  <c r="G10" i="22"/>
  <c r="G34" i="21"/>
  <c r="G33" i="21"/>
  <c r="G32" i="21"/>
  <c r="G28" i="21"/>
  <c r="G24" i="21"/>
  <c r="G19" i="21"/>
  <c r="G15" i="21"/>
  <c r="G11" i="21"/>
  <c r="G33" i="20"/>
  <c r="G29" i="20"/>
  <c r="G25" i="20"/>
  <c r="G20" i="20"/>
  <c r="G16" i="20"/>
  <c r="G12" i="20"/>
  <c r="G78" i="52"/>
  <c r="G73" i="52"/>
  <c r="G72" i="52"/>
  <c r="G70" i="52"/>
  <c r="G69" i="52"/>
  <c r="H69" i="52"/>
  <c r="G67" i="52"/>
  <c r="H67" i="52"/>
  <c r="G66" i="52"/>
  <c r="G65" i="52"/>
  <c r="G64" i="52"/>
  <c r="G63" i="52"/>
  <c r="G58" i="52"/>
  <c r="H58" i="52"/>
  <c r="G57" i="52"/>
  <c r="G54" i="52"/>
  <c r="G50" i="52"/>
  <c r="G49" i="52"/>
  <c r="G48" i="52"/>
  <c r="H48" i="52"/>
  <c r="G47" i="52"/>
  <c r="G46" i="52"/>
  <c r="G44" i="52"/>
  <c r="G43" i="52"/>
  <c r="G41" i="52"/>
  <c r="G40" i="52"/>
  <c r="G37" i="52"/>
  <c r="G35" i="52"/>
  <c r="G29" i="52"/>
  <c r="G27" i="52"/>
  <c r="G26" i="52"/>
  <c r="G22" i="52"/>
  <c r="G21" i="52"/>
  <c r="G20" i="52"/>
  <c r="H20" i="52"/>
  <c r="G18" i="52"/>
  <c r="G16" i="52"/>
  <c r="G15" i="52"/>
  <c r="H15" i="52" s="1"/>
  <c r="G14" i="52"/>
  <c r="G12" i="52"/>
  <c r="G11" i="52"/>
  <c r="G77" i="51"/>
  <c r="G76" i="51"/>
  <c r="G68" i="51"/>
  <c r="G64" i="51"/>
  <c r="G62" i="51"/>
  <c r="G60" i="51"/>
  <c r="G59" i="51"/>
  <c r="G58" i="51"/>
  <c r="G57" i="51"/>
  <c r="G54" i="51"/>
  <c r="G53" i="51"/>
  <c r="G51" i="51"/>
  <c r="G50" i="51"/>
  <c r="G48" i="51"/>
  <c r="G45" i="51"/>
  <c r="G44" i="51"/>
  <c r="G42" i="51"/>
  <c r="H42" i="51"/>
  <c r="G34" i="51"/>
  <c r="G33" i="51"/>
  <c r="G27" i="51"/>
  <c r="H27" i="51"/>
  <c r="G26" i="51"/>
  <c r="G20" i="51"/>
  <c r="F74" i="47"/>
  <c r="F73" i="47"/>
  <c r="F72" i="47"/>
  <c r="F71" i="47"/>
  <c r="F70" i="47"/>
  <c r="F69" i="47"/>
  <c r="F68" i="47"/>
  <c r="F48" i="47"/>
  <c r="F47" i="47"/>
  <c r="F46" i="47"/>
  <c r="F45" i="47"/>
  <c r="F44" i="47"/>
  <c r="F22" i="47"/>
  <c r="F21" i="47"/>
  <c r="F20" i="47"/>
  <c r="F19" i="47"/>
  <c r="F18" i="47"/>
  <c r="F66" i="46"/>
  <c r="F65" i="46"/>
  <c r="F64" i="46"/>
  <c r="F63" i="46"/>
  <c r="F62" i="46"/>
  <c r="F61" i="46"/>
  <c r="F39" i="46"/>
  <c r="F38" i="46"/>
  <c r="F37" i="46"/>
  <c r="F36" i="46"/>
  <c r="F15" i="46"/>
  <c r="F14" i="46"/>
  <c r="F13" i="46"/>
  <c r="F12" i="46"/>
  <c r="F11" i="46"/>
  <c r="F10" i="46"/>
  <c r="G37" i="36"/>
  <c r="G28" i="36"/>
  <c r="G30" i="35"/>
  <c r="H86" i="58"/>
  <c r="J86" i="58" s="1"/>
  <c r="H84" i="58"/>
  <c r="J84" i="58" s="1"/>
  <c r="H80" i="58"/>
  <c r="J80" i="58" s="1"/>
  <c r="H76" i="58"/>
  <c r="H56" i="58"/>
  <c r="J56" i="58" s="1"/>
  <c r="H55" i="58"/>
  <c r="J55" i="58" s="1"/>
  <c r="H51" i="58"/>
  <c r="J51" i="58" s="1"/>
  <c r="H48" i="58"/>
  <c r="J48" i="58" s="1"/>
  <c r="H45" i="58"/>
  <c r="J45" i="58" s="1"/>
  <c r="H42" i="58"/>
  <c r="J42" i="58" s="1"/>
  <c r="H38" i="58"/>
  <c r="J38" i="58" s="1"/>
  <c r="H34" i="58"/>
  <c r="J34" i="58" s="1"/>
  <c r="H33" i="58"/>
  <c r="J33" i="58" s="1"/>
  <c r="H60" i="55"/>
  <c r="J60" i="55" s="1"/>
  <c r="H58" i="55"/>
  <c r="J58" i="55" s="1"/>
  <c r="H56" i="55"/>
  <c r="J56" i="55" s="1"/>
  <c r="H55" i="55"/>
  <c r="J55" i="55" s="1"/>
  <c r="H47" i="55"/>
  <c r="J47" i="55" s="1"/>
  <c r="H46" i="55"/>
  <c r="J46" i="55" s="1"/>
  <c r="H45" i="55"/>
  <c r="J45" i="55" s="1"/>
  <c r="H44" i="55"/>
  <c r="J44" i="55" s="1"/>
  <c r="H17" i="55"/>
  <c r="J17" i="55" s="1"/>
  <c r="H16" i="55"/>
  <c r="J16" i="55" s="1"/>
  <c r="H8" i="55"/>
  <c r="J8" i="55" s="1"/>
  <c r="H41" i="57"/>
  <c r="J41" i="57" s="1"/>
  <c r="H29" i="57"/>
  <c r="H90" i="58"/>
  <c r="H72" i="58"/>
  <c r="J72" i="58" s="1"/>
  <c r="H71" i="58"/>
  <c r="J71" i="58" s="1"/>
  <c r="H70" i="58"/>
  <c r="J70" i="58" s="1"/>
  <c r="H69" i="58"/>
  <c r="J69" i="58" s="1"/>
  <c r="H68" i="58"/>
  <c r="J68" i="58" s="1"/>
  <c r="H67" i="58"/>
  <c r="J67" i="58" s="1"/>
  <c r="H66" i="58"/>
  <c r="J66" i="58" s="1"/>
  <c r="H62" i="58"/>
  <c r="J62" i="58" s="1"/>
  <c r="H61" i="58"/>
  <c r="J61" i="58" s="1"/>
  <c r="H60" i="58"/>
  <c r="J60" i="58" s="1"/>
  <c r="H59" i="58"/>
  <c r="J59" i="58" s="1"/>
  <c r="H58" i="58"/>
  <c r="H31" i="58"/>
  <c r="J31" i="58" s="1"/>
  <c r="H30" i="58"/>
  <c r="J30" i="58" s="1"/>
  <c r="H29" i="58"/>
  <c r="J29" i="58" s="1"/>
  <c r="H28" i="58"/>
  <c r="J28" i="58" s="1"/>
  <c r="H27" i="58"/>
  <c r="J27" i="58" s="1"/>
  <c r="H26" i="58"/>
  <c r="J26" i="58" s="1"/>
  <c r="H25" i="58"/>
  <c r="J25" i="58" s="1"/>
  <c r="H24" i="58"/>
  <c r="J24" i="58" s="1"/>
  <c r="H23" i="58"/>
  <c r="J23" i="58" s="1"/>
  <c r="H21" i="58"/>
  <c r="J21" i="58" s="1"/>
  <c r="H20" i="58"/>
  <c r="J20" i="58" s="1"/>
  <c r="H19" i="58"/>
  <c r="J19" i="58" s="1"/>
  <c r="H18" i="58"/>
  <c r="J18" i="58" s="1"/>
  <c r="H17" i="58"/>
  <c r="J17" i="58" s="1"/>
  <c r="H15" i="58"/>
  <c r="J15" i="58" s="1"/>
  <c r="H14" i="58"/>
  <c r="J14" i="58" s="1"/>
  <c r="H13" i="58"/>
  <c r="J13" i="58" s="1"/>
  <c r="H12" i="58"/>
  <c r="J12" i="58" s="1"/>
  <c r="H11" i="58"/>
  <c r="J11" i="58" s="1"/>
  <c r="H10" i="58"/>
  <c r="J10" i="58" s="1"/>
  <c r="H8" i="58"/>
  <c r="J8" i="58" s="1"/>
  <c r="H61" i="55"/>
  <c r="J61" i="55" s="1"/>
  <c r="H43" i="55"/>
  <c r="J43" i="55" s="1"/>
  <c r="H42" i="55"/>
  <c r="J42" i="55" s="1"/>
  <c r="H41" i="55"/>
  <c r="J41" i="55" s="1"/>
  <c r="H40" i="55"/>
  <c r="H38" i="55"/>
  <c r="J38" i="55" s="1"/>
  <c r="H37" i="55"/>
  <c r="J37" i="55" s="1"/>
  <c r="H36" i="55"/>
  <c r="J36" i="55" s="1"/>
  <c r="H34" i="55"/>
  <c r="J34" i="55" s="1"/>
  <c r="H33" i="55"/>
  <c r="J33" i="55" s="1"/>
  <c r="H32" i="55"/>
  <c r="J32" i="55" s="1"/>
  <c r="H29" i="55"/>
  <c r="J29" i="55" s="1"/>
  <c r="H27" i="55"/>
  <c r="J27" i="55" s="1"/>
  <c r="H65" i="57"/>
  <c r="J65" i="57" s="1"/>
  <c r="H63" i="57"/>
  <c r="J63" i="57" s="1"/>
  <c r="H60" i="57"/>
  <c r="J60" i="57" s="1"/>
  <c r="H59" i="57"/>
  <c r="J59" i="57" s="1"/>
  <c r="H56" i="57"/>
  <c r="J56" i="57" s="1"/>
  <c r="H55" i="57"/>
  <c r="J55" i="57" s="1"/>
  <c r="H53" i="57"/>
  <c r="J53" i="57" s="1"/>
  <c r="H52" i="57"/>
  <c r="J52" i="57" s="1"/>
  <c r="H51" i="57"/>
  <c r="J51" i="57" s="1"/>
  <c r="H50" i="57"/>
  <c r="J50" i="57" s="1"/>
  <c r="H48" i="57"/>
  <c r="J48" i="57" s="1"/>
  <c r="H27" i="57"/>
  <c r="H24" i="57"/>
  <c r="J24" i="57" s="1"/>
  <c r="H23" i="57"/>
  <c r="J23" i="57" s="1"/>
  <c r="H21" i="57"/>
  <c r="J21" i="57" s="1"/>
  <c r="H20" i="57"/>
  <c r="J20" i="57" s="1"/>
  <c r="H19" i="57"/>
  <c r="H17" i="57"/>
  <c r="H16" i="57"/>
  <c r="J16" i="57" s="1"/>
  <c r="H13" i="57"/>
  <c r="J13" i="57" s="1"/>
  <c r="H12" i="57"/>
  <c r="H11" i="57"/>
  <c r="H9" i="57"/>
  <c r="J9" i="57" s="1"/>
  <c r="H8" i="57"/>
  <c r="J8" i="57" s="1"/>
  <c r="E20" i="17"/>
  <c r="C36" i="4" s="1"/>
  <c r="E16" i="17"/>
  <c r="C32" i="4" s="1"/>
  <c r="D21" i="17"/>
  <c r="C21" i="17"/>
  <c r="G10" i="51"/>
  <c r="G10" i="52"/>
  <c r="H10" i="52" s="1"/>
  <c r="J36" i="50"/>
  <c r="H35" i="41"/>
  <c r="J35" i="41" s="1"/>
  <c r="J35" i="50"/>
  <c r="J32" i="50"/>
  <c r="J31" i="50"/>
  <c r="J28" i="50"/>
  <c r="J27" i="50"/>
  <c r="J23" i="50"/>
  <c r="J19" i="50"/>
  <c r="F18" i="41"/>
  <c r="J16" i="50"/>
  <c r="J15" i="50"/>
  <c r="J12" i="50"/>
  <c r="G34" i="10"/>
  <c r="G30" i="10"/>
  <c r="G28" i="10"/>
  <c r="G26" i="10"/>
  <c r="G22" i="10"/>
  <c r="G20" i="10"/>
  <c r="G18" i="10"/>
  <c r="G12" i="10"/>
  <c r="G10" i="10"/>
  <c r="K24" i="4"/>
  <c r="J19" i="4"/>
  <c r="F9" i="46"/>
  <c r="H26" i="48"/>
  <c r="H14" i="48"/>
  <c r="I11" i="44"/>
  <c r="N45" i="43"/>
  <c r="N44" i="43"/>
  <c r="N41" i="43"/>
  <c r="N40" i="43"/>
  <c r="N39" i="43"/>
  <c r="N38" i="43"/>
  <c r="N37" i="43"/>
  <c r="N35" i="43"/>
  <c r="N34" i="43"/>
  <c r="N32" i="43"/>
  <c r="N31" i="43"/>
  <c r="N30" i="43"/>
  <c r="N29" i="43"/>
  <c r="N28" i="43"/>
  <c r="N27" i="43"/>
  <c r="N26" i="43"/>
  <c r="N24" i="43"/>
  <c r="N23" i="43"/>
  <c r="N22" i="43"/>
  <c r="N21" i="43"/>
  <c r="N19" i="43"/>
  <c r="N18" i="43"/>
  <c r="N17" i="43"/>
  <c r="N15" i="43"/>
  <c r="N14" i="43"/>
  <c r="N12" i="43"/>
  <c r="N11" i="43"/>
  <c r="N10" i="43"/>
  <c r="N9" i="43"/>
  <c r="G33" i="6"/>
  <c r="G32" i="6"/>
  <c r="G31" i="6"/>
  <c r="G30" i="6"/>
  <c r="G25" i="6"/>
  <c r="G24" i="6"/>
  <c r="G23" i="6"/>
  <c r="G22" i="6"/>
  <c r="G21" i="6"/>
  <c r="G20" i="6"/>
  <c r="G17" i="6"/>
  <c r="G15" i="6"/>
  <c r="G13" i="6"/>
  <c r="G12" i="6"/>
  <c r="G10" i="6"/>
  <c r="C16" i="38"/>
  <c r="D14" i="38" s="1"/>
  <c r="C15" i="37"/>
  <c r="E12" i="31"/>
  <c r="G14" i="32"/>
  <c r="F14" i="12"/>
  <c r="C16" i="5"/>
  <c r="G9" i="29"/>
  <c r="G9" i="28"/>
  <c r="D29" i="2"/>
  <c r="G7" i="26"/>
  <c r="G9" i="24"/>
  <c r="D25" i="2"/>
  <c r="D24" i="2"/>
  <c r="D23" i="2"/>
  <c r="G9" i="21"/>
  <c r="D22" i="2"/>
  <c r="G9" i="20"/>
  <c r="D21" i="2"/>
  <c r="H11" i="54"/>
  <c r="J11" i="54" s="1"/>
  <c r="F19" i="49"/>
  <c r="F15" i="49"/>
  <c r="F13" i="49"/>
  <c r="I20" i="54"/>
  <c r="I22" i="54" s="1"/>
  <c r="E16" i="30"/>
  <c r="F16" i="30" s="1"/>
  <c r="D22" i="30"/>
  <c r="E12" i="30"/>
  <c r="E19" i="19"/>
  <c r="F19" i="19" s="1"/>
  <c r="E15" i="19"/>
  <c r="F15" i="19" s="1"/>
  <c r="E12" i="19"/>
  <c r="G19" i="18"/>
  <c r="I19" i="18"/>
  <c r="G14" i="18"/>
  <c r="I14" i="18"/>
  <c r="E26" i="15"/>
  <c r="D26" i="15"/>
  <c r="C26" i="14"/>
  <c r="F17" i="14"/>
  <c r="F14" i="14"/>
  <c r="F13" i="14"/>
  <c r="D9" i="2"/>
  <c r="D4" i="3"/>
  <c r="D12" i="3"/>
  <c r="K9" i="4"/>
  <c r="E14" i="4"/>
  <c r="E11" i="4"/>
  <c r="E9" i="4"/>
  <c r="B6" i="14"/>
  <c r="H37" i="57"/>
  <c r="H51" i="55"/>
  <c r="J51" i="55" s="1"/>
  <c r="F34" i="50"/>
  <c r="F21" i="50"/>
  <c r="G33" i="10"/>
  <c r="G29" i="10"/>
  <c r="G25" i="10"/>
  <c r="G21" i="10"/>
  <c r="G17" i="10"/>
  <c r="G14" i="10"/>
  <c r="K22" i="4"/>
  <c r="F9" i="47"/>
  <c r="C9" i="44"/>
  <c r="N43" i="43"/>
  <c r="N42" i="43"/>
  <c r="N25" i="43"/>
  <c r="N13" i="43"/>
  <c r="G9" i="36"/>
  <c r="G28" i="6"/>
  <c r="E11" i="31"/>
  <c r="C16" i="12"/>
  <c r="D28" i="2"/>
  <c r="D27" i="2"/>
  <c r="F27" i="49"/>
  <c r="E17" i="30"/>
  <c r="E13" i="30"/>
  <c r="F13" i="30" s="1"/>
  <c r="C26" i="15"/>
  <c r="B5" i="46"/>
  <c r="E18" i="17"/>
  <c r="C34" i="4" s="1"/>
  <c r="G15" i="10"/>
  <c r="G27" i="10"/>
  <c r="D26" i="2"/>
  <c r="D10" i="2"/>
  <c r="G19" i="10"/>
  <c r="G11" i="10"/>
  <c r="N33" i="43"/>
  <c r="G23" i="10"/>
  <c r="D12" i="2"/>
  <c r="J76" i="58"/>
  <c r="G31" i="10"/>
  <c r="E17" i="4"/>
  <c r="B23" i="17"/>
  <c r="B28" i="16"/>
  <c r="B27" i="14"/>
  <c r="A39" i="4"/>
  <c r="B5" i="26"/>
  <c r="B9" i="17"/>
  <c r="B9" i="16"/>
  <c r="D15" i="3"/>
  <c r="B7" i="29"/>
  <c r="B7" i="28"/>
  <c r="B7" i="27"/>
  <c r="B7" i="25"/>
  <c r="B7" i="24"/>
  <c r="B7" i="23"/>
  <c r="B7" i="22"/>
  <c r="B7" i="21"/>
  <c r="C5" i="3"/>
  <c r="D27" i="3"/>
  <c r="C27" i="3"/>
  <c r="B27" i="3"/>
  <c r="D26" i="3"/>
  <c r="D25" i="3"/>
  <c r="C26" i="3"/>
  <c r="C25" i="3"/>
  <c r="D24" i="3"/>
  <c r="D23" i="3"/>
  <c r="D22" i="3"/>
  <c r="C24" i="3"/>
  <c r="C23" i="3"/>
  <c r="B22" i="3"/>
  <c r="B23" i="3"/>
  <c r="B24" i="3"/>
  <c r="B25" i="3"/>
  <c r="B26" i="3"/>
  <c r="B27" i="2"/>
  <c r="C27" i="2"/>
  <c r="B28" i="2"/>
  <c r="C28" i="2"/>
  <c r="B29" i="2"/>
  <c r="C29" i="2"/>
  <c r="B30" i="2"/>
  <c r="C30" i="2"/>
  <c r="D30" i="2"/>
  <c r="B9" i="2"/>
  <c r="B10" i="2"/>
  <c r="C26" i="2"/>
  <c r="C25" i="2"/>
  <c r="C24" i="2"/>
  <c r="C23" i="2"/>
  <c r="C22" i="2"/>
  <c r="C21" i="2"/>
  <c r="C20" i="2"/>
  <c r="C19" i="2"/>
  <c r="C18" i="2"/>
  <c r="A38" i="4" s="1"/>
  <c r="C17" i="2"/>
  <c r="C16" i="2"/>
  <c r="C15" i="2"/>
  <c r="C14" i="2"/>
  <c r="C13" i="2"/>
  <c r="C12" i="2"/>
  <c r="C11" i="2"/>
  <c r="C7" i="2"/>
  <c r="C6" i="2"/>
  <c r="C17" i="3"/>
  <c r="C16" i="3"/>
  <c r="C15" i="3"/>
  <c r="C14" i="3"/>
  <c r="C13" i="3"/>
  <c r="C12" i="3"/>
  <c r="C11" i="3"/>
  <c r="C10" i="3"/>
  <c r="C9" i="3"/>
  <c r="C8" i="3"/>
  <c r="C7" i="3"/>
  <c r="C6" i="3"/>
  <c r="C4" i="3"/>
  <c r="C3" i="3"/>
  <c r="C2" i="3"/>
  <c r="C1" i="3"/>
  <c r="C18" i="3"/>
  <c r="A20" i="4" s="1"/>
  <c r="C19" i="3"/>
  <c r="C20" i="3"/>
  <c r="C21" i="3"/>
  <c r="C22" i="3"/>
  <c r="B5" i="3"/>
  <c r="B2" i="3"/>
  <c r="B3" i="3"/>
  <c r="B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8" i="2"/>
  <c r="B7" i="2"/>
  <c r="B6" i="2"/>
  <c r="B5" i="2"/>
  <c r="B4" i="2"/>
  <c r="B3" i="2"/>
  <c r="D21" i="3"/>
  <c r="D20" i="3"/>
  <c r="D19" i="3"/>
  <c r="D18" i="3"/>
  <c r="D17" i="3"/>
  <c r="D16" i="3"/>
  <c r="D14" i="3"/>
  <c r="D13" i="3"/>
  <c r="D11" i="3"/>
  <c r="D10" i="3"/>
  <c r="D9" i="3"/>
  <c r="D8" i="3"/>
  <c r="D7" i="3"/>
  <c r="D6" i="3"/>
  <c r="D3" i="3"/>
  <c r="D2" i="3"/>
  <c r="D5" i="3"/>
  <c r="D1" i="3"/>
  <c r="D20" i="2"/>
  <c r="D19" i="2"/>
  <c r="D18" i="2"/>
  <c r="D17" i="2"/>
  <c r="D16" i="2"/>
  <c r="D15" i="2"/>
  <c r="D14" i="2"/>
  <c r="D13" i="2"/>
  <c r="D11" i="2"/>
  <c r="D7" i="2"/>
  <c r="D6" i="2"/>
  <c r="D5" i="2"/>
  <c r="B9" i="14"/>
  <c r="F22" i="50"/>
  <c r="E24" i="30"/>
  <c r="F24" i="30" s="1"/>
  <c r="D15" i="31"/>
  <c r="H36" i="58"/>
  <c r="J36" i="58" s="1"/>
  <c r="H44" i="58"/>
  <c r="J44" i="58" s="1"/>
  <c r="J8" i="4"/>
  <c r="H52" i="58"/>
  <c r="J52" i="58" s="1"/>
  <c r="H88" i="58"/>
  <c r="J88" i="58" s="1"/>
  <c r="B6" i="12"/>
  <c r="B8" i="12" s="1"/>
  <c r="B6" i="22"/>
  <c r="B4" i="29"/>
  <c r="B5" i="10"/>
  <c r="B5" i="34"/>
  <c r="B6" i="32"/>
  <c r="B5" i="33" s="1"/>
  <c r="B5" i="9"/>
  <c r="B5" i="39"/>
  <c r="F24" i="14"/>
  <c r="F22" i="18"/>
  <c r="B5" i="6"/>
  <c r="B4" i="27"/>
  <c r="B6" i="29"/>
  <c r="B22" i="18"/>
  <c r="B4" i="23"/>
  <c r="B6" i="18"/>
  <c r="B6" i="27"/>
  <c r="B6" i="28"/>
  <c r="B6" i="23"/>
  <c r="B5" i="40"/>
  <c r="G13" i="10"/>
  <c r="H10" i="55"/>
  <c r="J10" i="55" s="1"/>
  <c r="H16" i="54" l="1"/>
  <c r="J16" i="54" s="1"/>
  <c r="H11" i="48"/>
  <c r="J11" i="57"/>
  <c r="J40" i="55"/>
  <c r="G14" i="35"/>
  <c r="G18" i="35"/>
  <c r="G28" i="35"/>
  <c r="G37" i="35"/>
  <c r="G43" i="35"/>
  <c r="G47" i="35"/>
  <c r="G52" i="35"/>
  <c r="G56" i="35"/>
  <c r="G61" i="35"/>
  <c r="G70" i="35"/>
  <c r="G12" i="36"/>
  <c r="G17" i="36"/>
  <c r="G27" i="36"/>
  <c r="G32" i="36"/>
  <c r="G36" i="36"/>
  <c r="G46" i="36"/>
  <c r="G51" i="36"/>
  <c r="G55" i="36"/>
  <c r="G60" i="36"/>
  <c r="G65" i="36"/>
  <c r="G69" i="36"/>
  <c r="F27" i="46"/>
  <c r="F29" i="46"/>
  <c r="F31" i="46"/>
  <c r="F32" i="46"/>
  <c r="F34" i="46"/>
  <c r="F52" i="46"/>
  <c r="F54" i="46"/>
  <c r="F56" i="46"/>
  <c r="F58" i="46"/>
  <c r="F59" i="46"/>
  <c r="F76" i="46"/>
  <c r="F11" i="47"/>
  <c r="F13" i="47"/>
  <c r="F15" i="47"/>
  <c r="F17" i="47"/>
  <c r="F40" i="47"/>
  <c r="F42" i="47"/>
  <c r="G19" i="52"/>
  <c r="H41" i="52"/>
  <c r="G76" i="52"/>
  <c r="I53" i="44"/>
  <c r="I55" i="44"/>
  <c r="I59" i="44"/>
  <c r="I63" i="44"/>
  <c r="I65" i="44"/>
  <c r="I71" i="44"/>
  <c r="I77" i="44"/>
  <c r="I79" i="44"/>
  <c r="I81" i="44"/>
  <c r="I89" i="44"/>
  <c r="I93" i="44"/>
  <c r="I99" i="44"/>
  <c r="I105" i="44"/>
  <c r="E14" i="5"/>
  <c r="E6" i="4"/>
  <c r="F20" i="49"/>
  <c r="H20" i="49" s="1"/>
  <c r="J20" i="49" s="1"/>
  <c r="G8" i="26"/>
  <c r="G27" i="6"/>
  <c r="K26" i="4"/>
  <c r="J13" i="50"/>
  <c r="J17" i="50"/>
  <c r="J21" i="50"/>
  <c r="J25" i="50"/>
  <c r="E15" i="17"/>
  <c r="C31" i="4" s="1"/>
  <c r="E17" i="17"/>
  <c r="C33" i="4" s="1"/>
  <c r="E19" i="17"/>
  <c r="C35" i="4" s="1"/>
  <c r="G11" i="51"/>
  <c r="G13" i="51"/>
  <c r="G15" i="51"/>
  <c r="H15" i="51" s="1"/>
  <c r="G17" i="51"/>
  <c r="H17" i="51" s="1"/>
  <c r="G19" i="51"/>
  <c r="G23" i="51"/>
  <c r="G25" i="51"/>
  <c r="H25" i="51" s="1"/>
  <c r="G49" i="51"/>
  <c r="H51" i="51"/>
  <c r="G72" i="51"/>
  <c r="H11" i="52"/>
  <c r="H16" i="52"/>
  <c r="G32" i="52"/>
  <c r="G61" i="52"/>
  <c r="F16" i="41"/>
  <c r="D19" i="18"/>
  <c r="D22" i="18" s="1"/>
  <c r="H27" i="49"/>
  <c r="J27" i="49" s="1"/>
  <c r="F19" i="14"/>
  <c r="F20" i="14"/>
  <c r="H18" i="41"/>
  <c r="J18" i="41" s="1"/>
  <c r="G23" i="35"/>
  <c r="G33" i="35"/>
  <c r="G38" i="35"/>
  <c r="G42" i="35"/>
  <c r="G66" i="35"/>
  <c r="G13" i="36"/>
  <c r="G22" i="36"/>
  <c r="G41" i="36"/>
  <c r="G50" i="36"/>
  <c r="G59" i="36"/>
  <c r="F28" i="46"/>
  <c r="F30" i="46"/>
  <c r="F33" i="46"/>
  <c r="F35" i="46"/>
  <c r="F53" i="46"/>
  <c r="F55" i="46"/>
  <c r="F57" i="46"/>
  <c r="F60" i="46"/>
  <c r="F10" i="47"/>
  <c r="F12" i="47"/>
  <c r="F14" i="47"/>
  <c r="F16" i="47"/>
  <c r="F39" i="47"/>
  <c r="F41" i="47"/>
  <c r="F43" i="47"/>
  <c r="G56" i="51"/>
  <c r="G19" i="23"/>
  <c r="I69" i="44"/>
  <c r="I83" i="44"/>
  <c r="I85" i="44"/>
  <c r="I87" i="44"/>
  <c r="I91" i="44"/>
  <c r="I95" i="44"/>
  <c r="I97" i="44"/>
  <c r="I103" i="44"/>
  <c r="H48" i="51"/>
  <c r="G61" i="51"/>
  <c r="G63" i="51"/>
  <c r="G23" i="52"/>
  <c r="H23" i="52" s="1"/>
  <c r="G25" i="52"/>
  <c r="H25" i="52" s="1"/>
  <c r="G51" i="52"/>
  <c r="H51" i="52" s="1"/>
  <c r="G55" i="52"/>
  <c r="F49" i="47"/>
  <c r="F50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G22" i="51"/>
  <c r="G40" i="51"/>
  <c r="H64" i="51"/>
  <c r="G65" i="51"/>
  <c r="G67" i="51"/>
  <c r="H26" i="52"/>
  <c r="G31" i="52"/>
  <c r="H35" i="52"/>
  <c r="G36" i="52"/>
  <c r="H36" i="52" s="1"/>
  <c r="G56" i="52"/>
  <c r="G75" i="52"/>
  <c r="G77" i="52"/>
  <c r="H77" i="52" s="1"/>
  <c r="G13" i="20"/>
  <c r="G17" i="20"/>
  <c r="G21" i="20"/>
  <c r="G26" i="20"/>
  <c r="G30" i="20"/>
  <c r="G34" i="20"/>
  <c r="G12" i="21"/>
  <c r="G16" i="21"/>
  <c r="G20" i="21"/>
  <c r="G25" i="21"/>
  <c r="G29" i="21"/>
  <c r="G39" i="22"/>
  <c r="G40" i="22"/>
  <c r="G41" i="22"/>
  <c r="G13" i="23"/>
  <c r="G17" i="23"/>
  <c r="G21" i="23"/>
  <c r="G16" i="24"/>
  <c r="G36" i="25"/>
  <c r="G13" i="26"/>
  <c r="G17" i="26"/>
  <c r="G21" i="26"/>
  <c r="G25" i="26"/>
  <c r="G30" i="26"/>
  <c r="G34" i="26"/>
  <c r="G38" i="26"/>
  <c r="G10" i="27"/>
  <c r="G18" i="27"/>
  <c r="G23" i="27"/>
  <c r="G27" i="27"/>
  <c r="G31" i="27"/>
  <c r="G35" i="27"/>
  <c r="G36" i="27"/>
  <c r="G37" i="27"/>
  <c r="G13" i="28"/>
  <c r="G17" i="28"/>
  <c r="G22" i="28"/>
  <c r="G26" i="28"/>
  <c r="G30" i="28"/>
  <c r="G31" i="28"/>
  <c r="G32" i="28"/>
  <c r="I70" i="44"/>
  <c r="I76" i="44"/>
  <c r="I82" i="44"/>
  <c r="I92" i="44"/>
  <c r="I96" i="44"/>
  <c r="I104" i="44"/>
  <c r="H11" i="51"/>
  <c r="H13" i="51"/>
  <c r="H19" i="51"/>
  <c r="G24" i="51"/>
  <c r="H24" i="51" s="1"/>
  <c r="H34" i="51"/>
  <c r="G35" i="51"/>
  <c r="G39" i="51"/>
  <c r="H54" i="51"/>
  <c r="H61" i="51"/>
  <c r="G71" i="51"/>
  <c r="G73" i="51"/>
  <c r="H73" i="51" s="1"/>
  <c r="G75" i="51"/>
  <c r="H75" i="51" s="1"/>
  <c r="G52" i="52"/>
  <c r="H52" i="52" s="1"/>
  <c r="G27" i="20"/>
  <c r="G31" i="20"/>
  <c r="G35" i="20"/>
  <c r="G36" i="20"/>
  <c r="G37" i="20"/>
  <c r="G13" i="21"/>
  <c r="G17" i="21"/>
  <c r="G21" i="21"/>
  <c r="G26" i="21"/>
  <c r="G30" i="21"/>
  <c r="G11" i="22"/>
  <c r="G10" i="23"/>
  <c r="G14" i="23"/>
  <c r="G18" i="23"/>
  <c r="H24" i="41"/>
  <c r="J24" i="41" s="1"/>
  <c r="C22" i="18"/>
  <c r="F15" i="14"/>
  <c r="E16" i="19"/>
  <c r="F16" i="19" s="1"/>
  <c r="F18" i="49"/>
  <c r="H18" i="49" s="1"/>
  <c r="J18" i="49" s="1"/>
  <c r="H26" i="51"/>
  <c r="H22" i="52"/>
  <c r="H78" i="52"/>
  <c r="G79" i="52"/>
  <c r="I13" i="44"/>
  <c r="J14" i="50"/>
  <c r="J18" i="50"/>
  <c r="F19" i="50"/>
  <c r="F21" i="41"/>
  <c r="J22" i="50"/>
  <c r="J26" i="50"/>
  <c r="F27" i="50"/>
  <c r="J29" i="50"/>
  <c r="J30" i="50"/>
  <c r="J33" i="50"/>
  <c r="J34" i="50"/>
  <c r="H34" i="41"/>
  <c r="J34" i="41" s="1"/>
  <c r="H33" i="57"/>
  <c r="J33" i="57" s="1"/>
  <c r="H34" i="57"/>
  <c r="J34" i="57" s="1"/>
  <c r="H38" i="57"/>
  <c r="J38" i="57" s="1"/>
  <c r="H45" i="57"/>
  <c r="J45" i="57" s="1"/>
  <c r="H14" i="55"/>
  <c r="J14" i="55" s="1"/>
  <c r="H18" i="55"/>
  <c r="J18" i="55" s="1"/>
  <c r="H22" i="55"/>
  <c r="J22" i="55" s="1"/>
  <c r="H24" i="55"/>
  <c r="J24" i="55" s="1"/>
  <c r="H26" i="55"/>
  <c r="J26" i="55" s="1"/>
  <c r="H50" i="55"/>
  <c r="J50" i="55" s="1"/>
  <c r="H54" i="55"/>
  <c r="J54" i="55" s="1"/>
  <c r="H32" i="58"/>
  <c r="J32" i="58" s="1"/>
  <c r="H40" i="58"/>
  <c r="J40" i="58" s="1"/>
  <c r="G10" i="35"/>
  <c r="G15" i="35"/>
  <c r="G19" i="35"/>
  <c r="G20" i="35"/>
  <c r="G24" i="35"/>
  <c r="G25" i="35"/>
  <c r="G29" i="35"/>
  <c r="G34" i="35"/>
  <c r="G39" i="35"/>
  <c r="G44" i="35"/>
  <c r="G48" i="35"/>
  <c r="G53" i="35"/>
  <c r="G57" i="35"/>
  <c r="G62" i="35"/>
  <c r="G63" i="35"/>
  <c r="G67" i="35"/>
  <c r="G71" i="35"/>
  <c r="G72" i="35"/>
  <c r="G73" i="35"/>
  <c r="G14" i="36"/>
  <c r="G18" i="36"/>
  <c r="G23" i="36"/>
  <c r="G33" i="36"/>
  <c r="G42" i="36"/>
  <c r="G47" i="36"/>
  <c r="G52" i="36"/>
  <c r="G56" i="36"/>
  <c r="G61" i="36"/>
  <c r="G66" i="36"/>
  <c r="G70" i="36"/>
  <c r="F21" i="46"/>
  <c r="F22" i="46"/>
  <c r="F23" i="46"/>
  <c r="F24" i="46"/>
  <c r="F25" i="46"/>
  <c r="F26" i="46"/>
  <c r="F46" i="46"/>
  <c r="F47" i="46"/>
  <c r="F48" i="46"/>
  <c r="F49" i="46"/>
  <c r="F50" i="46"/>
  <c r="F51" i="46"/>
  <c r="F75" i="46"/>
  <c r="F30" i="47"/>
  <c r="F31" i="47"/>
  <c r="F32" i="47"/>
  <c r="F33" i="47"/>
  <c r="F34" i="47"/>
  <c r="F35" i="47"/>
  <c r="F36" i="47"/>
  <c r="F37" i="47"/>
  <c r="F38" i="47"/>
  <c r="F59" i="47"/>
  <c r="F60" i="47"/>
  <c r="F61" i="47"/>
  <c r="F62" i="47"/>
  <c r="F63" i="47"/>
  <c r="F64" i="47"/>
  <c r="F65" i="47"/>
  <c r="F66" i="47"/>
  <c r="F67" i="47"/>
  <c r="F90" i="47"/>
  <c r="H23" i="51"/>
  <c r="G55" i="51"/>
  <c r="H57" i="51"/>
  <c r="H58" i="51"/>
  <c r="H60" i="51"/>
  <c r="G70" i="51"/>
  <c r="H72" i="51"/>
  <c r="G34" i="52"/>
  <c r="H34" i="52" s="1"/>
  <c r="G39" i="52"/>
  <c r="H47" i="52"/>
  <c r="H50" i="52"/>
  <c r="H74" i="52"/>
  <c r="C15" i="31"/>
  <c r="E15" i="31" s="1"/>
  <c r="H18" i="54"/>
  <c r="J18" i="54" s="1"/>
  <c r="E16" i="12"/>
  <c r="G14" i="38"/>
  <c r="E14" i="17"/>
  <c r="C30" i="4" s="1"/>
  <c r="F36" i="50"/>
  <c r="F12" i="12"/>
  <c r="G9" i="22"/>
  <c r="D16" i="5"/>
  <c r="E16" i="5" s="1"/>
  <c r="E16" i="32"/>
  <c r="G11" i="6"/>
  <c r="G19" i="6"/>
  <c r="B8" i="16"/>
  <c r="B6" i="31"/>
  <c r="B6" i="5"/>
  <c r="B6" i="15" s="1"/>
  <c r="B6" i="16"/>
  <c r="B5" i="47"/>
  <c r="E10" i="4"/>
  <c r="E12" i="4"/>
  <c r="D26" i="14"/>
  <c r="E14" i="19"/>
  <c r="E17" i="19"/>
  <c r="F17" i="19" s="1"/>
  <c r="E24" i="19"/>
  <c r="E19" i="30"/>
  <c r="F19" i="30" s="1"/>
  <c r="F12" i="49"/>
  <c r="F16" i="49"/>
  <c r="H16" i="49" s="1"/>
  <c r="J16" i="49" s="1"/>
  <c r="F17" i="49"/>
  <c r="H17" i="49" s="1"/>
  <c r="J17" i="49" s="1"/>
  <c r="G9" i="25"/>
  <c r="G9" i="26"/>
  <c r="F26" i="41"/>
  <c r="H16" i="48"/>
  <c r="H17" i="48"/>
  <c r="G28" i="51"/>
  <c r="G30" i="51"/>
  <c r="H30" i="51" s="1"/>
  <c r="G32" i="51"/>
  <c r="H32" i="51" s="1"/>
  <c r="G47" i="51"/>
  <c r="H47" i="51" s="1"/>
  <c r="H49" i="51"/>
  <c r="G52" i="51"/>
  <c r="H52" i="51" s="1"/>
  <c r="G24" i="52"/>
  <c r="H24" i="52" s="1"/>
  <c r="H65" i="52"/>
  <c r="G68" i="52"/>
  <c r="G11" i="35"/>
  <c r="G16" i="35"/>
  <c r="G21" i="35"/>
  <c r="G26" i="35"/>
  <c r="G31" i="35"/>
  <c r="G35" i="35"/>
  <c r="G40" i="35"/>
  <c r="G45" i="35"/>
  <c r="G49" i="35"/>
  <c r="G50" i="35"/>
  <c r="G54" i="35"/>
  <c r="G58" i="35"/>
  <c r="G59" i="35"/>
  <c r="G64" i="35"/>
  <c r="G68" i="35"/>
  <c r="G10" i="36"/>
  <c r="G15" i="36"/>
  <c r="G19" i="36"/>
  <c r="G20" i="36"/>
  <c r="G24" i="36"/>
  <c r="G25" i="36"/>
  <c r="G29" i="36"/>
  <c r="G34" i="36"/>
  <c r="G38" i="36"/>
  <c r="G39" i="36"/>
  <c r="G43" i="36"/>
  <c r="G44" i="36"/>
  <c r="G48" i="36"/>
  <c r="G53" i="36"/>
  <c r="G57" i="36"/>
  <c r="G62" i="36"/>
  <c r="G67" i="36"/>
  <c r="G71" i="36"/>
  <c r="F16" i="46"/>
  <c r="F17" i="46"/>
  <c r="F18" i="46"/>
  <c r="F19" i="46"/>
  <c r="F20" i="46"/>
  <c r="F40" i="46"/>
  <c r="F41" i="46"/>
  <c r="F42" i="46"/>
  <c r="F43" i="46"/>
  <c r="F44" i="46"/>
  <c r="F45" i="46"/>
  <c r="F67" i="46"/>
  <c r="F68" i="46"/>
  <c r="F69" i="46"/>
  <c r="F70" i="46"/>
  <c r="F71" i="46"/>
  <c r="F72" i="46"/>
  <c r="F73" i="46"/>
  <c r="F74" i="46"/>
  <c r="F23" i="47"/>
  <c r="F24" i="47"/>
  <c r="F25" i="47"/>
  <c r="F26" i="47"/>
  <c r="F27" i="47"/>
  <c r="F28" i="47"/>
  <c r="F29" i="47"/>
  <c r="F51" i="47"/>
  <c r="F52" i="47"/>
  <c r="F53" i="47"/>
  <c r="F54" i="47"/>
  <c r="F55" i="47"/>
  <c r="F56" i="47"/>
  <c r="F57" i="47"/>
  <c r="F58" i="47"/>
  <c r="F89" i="47"/>
  <c r="G41" i="51"/>
  <c r="H41" i="51" s="1"/>
  <c r="G43" i="51"/>
  <c r="H43" i="51" s="1"/>
  <c r="H45" i="51"/>
  <c r="G46" i="51"/>
  <c r="H46" i="51" s="1"/>
  <c r="H50" i="51"/>
  <c r="H53" i="51"/>
  <c r="H56" i="51"/>
  <c r="H68" i="51"/>
  <c r="G69" i="51"/>
  <c r="H69" i="51" s="1"/>
  <c r="H71" i="51"/>
  <c r="G17" i="52"/>
  <c r="H17" i="52" s="1"/>
  <c r="H19" i="52"/>
  <c r="H32" i="52"/>
  <c r="G33" i="52"/>
  <c r="H33" i="52" s="1"/>
  <c r="H44" i="52"/>
  <c r="G45" i="52"/>
  <c r="H45" i="52" s="1"/>
  <c r="H57" i="52"/>
  <c r="G60" i="52"/>
  <c r="H61" i="52"/>
  <c r="G62" i="52"/>
  <c r="H62" i="52" s="1"/>
  <c r="H64" i="52"/>
  <c r="G74" i="52"/>
  <c r="H76" i="52"/>
  <c r="H75" i="58"/>
  <c r="J75" i="58" s="1"/>
  <c r="H81" i="58"/>
  <c r="J81" i="58" s="1"/>
  <c r="H82" i="58"/>
  <c r="J82" i="58" s="1"/>
  <c r="G12" i="35"/>
  <c r="G13" i="35"/>
  <c r="G17" i="35"/>
  <c r="G22" i="35"/>
  <c r="G27" i="35"/>
  <c r="G32" i="35"/>
  <c r="G36" i="35"/>
  <c r="G41" i="35"/>
  <c r="G46" i="35"/>
  <c r="G51" i="35"/>
  <c r="G55" i="35"/>
  <c r="G60" i="35"/>
  <c r="G65" i="35"/>
  <c r="G69" i="35"/>
  <c r="G11" i="36"/>
  <c r="G16" i="36"/>
  <c r="G21" i="36"/>
  <c r="G26" i="36"/>
  <c r="G30" i="36"/>
  <c r="G31" i="36"/>
  <c r="G35" i="36"/>
  <c r="G40" i="36"/>
  <c r="G45" i="36"/>
  <c r="G49" i="36"/>
  <c r="G54" i="36"/>
  <c r="G58" i="36"/>
  <c r="G63" i="36"/>
  <c r="G64" i="36"/>
  <c r="G68" i="36"/>
  <c r="G72" i="36"/>
  <c r="G73" i="36"/>
  <c r="G74" i="36"/>
  <c r="G12" i="51"/>
  <c r="H12" i="51" s="1"/>
  <c r="G14" i="51"/>
  <c r="H14" i="51" s="1"/>
  <c r="G16" i="51"/>
  <c r="G18" i="51"/>
  <c r="H22" i="51"/>
  <c r="H28" i="51"/>
  <c r="H35" i="51"/>
  <c r="G36" i="51"/>
  <c r="H36" i="51" s="1"/>
  <c r="G38" i="51"/>
  <c r="H38" i="51" s="1"/>
  <c r="H40" i="51"/>
  <c r="H44" i="51"/>
  <c r="H62" i="51"/>
  <c r="H65" i="51"/>
  <c r="G66" i="51"/>
  <c r="H66" i="51" s="1"/>
  <c r="H67" i="51"/>
  <c r="G74" i="51"/>
  <c r="H74" i="51" s="1"/>
  <c r="H76" i="51"/>
  <c r="H77" i="51"/>
  <c r="G78" i="51"/>
  <c r="H78" i="51" s="1"/>
  <c r="H12" i="52"/>
  <c r="G13" i="52"/>
  <c r="H13" i="52" s="1"/>
  <c r="H27" i="52"/>
  <c r="G28" i="52"/>
  <c r="H28" i="52" s="1"/>
  <c r="H39" i="52"/>
  <c r="G42" i="52"/>
  <c r="H42" i="52" s="1"/>
  <c r="H54" i="52"/>
  <c r="H56" i="52"/>
  <c r="G59" i="52"/>
  <c r="H59" i="52" s="1"/>
  <c r="H68" i="52"/>
  <c r="H70" i="52"/>
  <c r="G71" i="52"/>
  <c r="H71" i="52" s="1"/>
  <c r="H73" i="52"/>
  <c r="H79" i="52"/>
  <c r="G11" i="20"/>
  <c r="G15" i="20"/>
  <c r="G19" i="20"/>
  <c r="G14" i="29"/>
  <c r="G18" i="29"/>
  <c r="G23" i="29"/>
  <c r="G27" i="29"/>
  <c r="G31" i="29"/>
  <c r="F87" i="47"/>
  <c r="F88" i="47"/>
  <c r="H16" i="51"/>
  <c r="H18" i="51"/>
  <c r="H20" i="51"/>
  <c r="G21" i="51"/>
  <c r="H21" i="51" s="1"/>
  <c r="G29" i="51"/>
  <c r="H29" i="51" s="1"/>
  <c r="G31" i="51"/>
  <c r="H31" i="51" s="1"/>
  <c r="H33" i="51"/>
  <c r="G37" i="51"/>
  <c r="H37" i="51" s="1"/>
  <c r="H39" i="51"/>
  <c r="H55" i="51"/>
  <c r="H59" i="51"/>
  <c r="H63" i="51"/>
  <c r="H70" i="51"/>
  <c r="H14" i="52"/>
  <c r="H18" i="52"/>
  <c r="H21" i="52"/>
  <c r="H29" i="52"/>
  <c r="G30" i="52"/>
  <c r="H30" i="52" s="1"/>
  <c r="H31" i="52"/>
  <c r="H37" i="52"/>
  <c r="G38" i="52"/>
  <c r="H38" i="52" s="1"/>
  <c r="H40" i="52"/>
  <c r="H43" i="52"/>
  <c r="H46" i="52"/>
  <c r="H49" i="52"/>
  <c r="G53" i="52"/>
  <c r="H53" i="52" s="1"/>
  <c r="H55" i="52"/>
  <c r="H60" i="52"/>
  <c r="H63" i="52"/>
  <c r="H66" i="52"/>
  <c r="H72" i="52"/>
  <c r="H75" i="52"/>
  <c r="G10" i="20"/>
  <c r="G14" i="20"/>
  <c r="G18" i="20"/>
  <c r="G22" i="20"/>
  <c r="G23" i="20"/>
  <c r="I14" i="44"/>
  <c r="I16" i="44"/>
  <c r="I18" i="44"/>
  <c r="I20" i="44"/>
  <c r="I26" i="44"/>
  <c r="I32" i="44"/>
  <c r="I34" i="44"/>
  <c r="I40" i="44"/>
  <c r="I48" i="44"/>
  <c r="G24" i="20"/>
  <c r="G28" i="20"/>
  <c r="G32" i="20"/>
  <c r="G10" i="21"/>
  <c r="G14" i="21"/>
  <c r="G18" i="21"/>
  <c r="G22" i="21"/>
  <c r="G23" i="21"/>
  <c r="G27" i="21"/>
  <c r="G31" i="21"/>
  <c r="G12" i="22"/>
  <c r="G16" i="22"/>
  <c r="G20" i="22"/>
  <c r="G25" i="22"/>
  <c r="G29" i="22"/>
  <c r="G33" i="22"/>
  <c r="G37" i="22"/>
  <c r="G11" i="23"/>
  <c r="G15" i="23"/>
  <c r="G22" i="23"/>
  <c r="G27" i="23"/>
  <c r="G31" i="23"/>
  <c r="G35" i="23"/>
  <c r="G39" i="23"/>
  <c r="G40" i="23"/>
  <c r="G41" i="23"/>
  <c r="G13" i="24"/>
  <c r="G17" i="24"/>
  <c r="G22" i="24"/>
  <c r="G26" i="24"/>
  <c r="G30" i="24"/>
  <c r="G10" i="25"/>
  <c r="G14" i="25"/>
  <c r="G19" i="25"/>
  <c r="G23" i="25"/>
  <c r="G27" i="25"/>
  <c r="G31" i="25"/>
  <c r="G10" i="26"/>
  <c r="G14" i="26"/>
  <c r="G18" i="26"/>
  <c r="G22" i="26"/>
  <c r="G26" i="26"/>
  <c r="G27" i="26"/>
  <c r="G31" i="26"/>
  <c r="G35" i="26"/>
  <c r="G39" i="26"/>
  <c r="G11" i="27"/>
  <c r="G15" i="27"/>
  <c r="G19" i="27"/>
  <c r="G24" i="27"/>
  <c r="G28" i="27"/>
  <c r="G32" i="27"/>
  <c r="G10" i="28"/>
  <c r="G14" i="28"/>
  <c r="G18" i="28"/>
  <c r="G23" i="28"/>
  <c r="G27" i="28"/>
  <c r="G10" i="29"/>
  <c r="G13" i="29"/>
  <c r="G17" i="29"/>
  <c r="G22" i="29"/>
  <c r="G26" i="29"/>
  <c r="G30" i="29"/>
  <c r="I12" i="44"/>
  <c r="I15" i="44"/>
  <c r="I23" i="44"/>
  <c r="I27" i="44"/>
  <c r="I31" i="44"/>
  <c r="I35" i="44"/>
  <c r="I37" i="44"/>
  <c r="I39" i="44"/>
  <c r="I43" i="44"/>
  <c r="I45" i="44"/>
  <c r="I47" i="44"/>
  <c r="I49" i="44"/>
  <c r="I51" i="44"/>
  <c r="I57" i="44"/>
  <c r="I61" i="44"/>
  <c r="I67" i="44"/>
  <c r="I73" i="44"/>
  <c r="I75" i="44"/>
  <c r="I101" i="44"/>
  <c r="I107" i="44"/>
  <c r="G15" i="22"/>
  <c r="G19" i="22"/>
  <c r="G24" i="22"/>
  <c r="G28" i="22"/>
  <c r="G32" i="22"/>
  <c r="G36" i="22"/>
  <c r="G14" i="27"/>
  <c r="I54" i="44"/>
  <c r="I56" i="44"/>
  <c r="I58" i="44"/>
  <c r="I60" i="44"/>
  <c r="I62" i="44"/>
  <c r="I64" i="44"/>
  <c r="I66" i="44"/>
  <c r="I68" i="44"/>
  <c r="I72" i="44"/>
  <c r="I74" i="44"/>
  <c r="I78" i="44"/>
  <c r="I80" i="44"/>
  <c r="I84" i="44"/>
  <c r="I86" i="44"/>
  <c r="I88" i="44"/>
  <c r="I90" i="44"/>
  <c r="I94" i="44"/>
  <c r="I98" i="44"/>
  <c r="I100" i="44"/>
  <c r="I102" i="44"/>
  <c r="I106" i="44"/>
  <c r="I108" i="44"/>
  <c r="G22" i="18"/>
  <c r="H21" i="41"/>
  <c r="J21" i="41" s="1"/>
  <c r="H15" i="48"/>
  <c r="H18" i="48"/>
  <c r="H19" i="48"/>
  <c r="I19" i="4"/>
  <c r="K19" i="4" s="1"/>
  <c r="H11" i="41"/>
  <c r="J11" i="41" s="1"/>
  <c r="H15" i="41"/>
  <c r="J15" i="41" s="1"/>
  <c r="F16" i="50"/>
  <c r="F20" i="41"/>
  <c r="F27" i="41"/>
  <c r="F28" i="50"/>
  <c r="F32" i="50"/>
  <c r="H31" i="41"/>
  <c r="J31" i="41" s="1"/>
  <c r="F35" i="41"/>
  <c r="H28" i="57"/>
  <c r="J28" i="57" s="1"/>
  <c r="H30" i="57"/>
  <c r="J30" i="57" s="1"/>
  <c r="H31" i="57"/>
  <c r="J31" i="57" s="1"/>
  <c r="H35" i="57"/>
  <c r="J35" i="57" s="1"/>
  <c r="H36" i="57"/>
  <c r="J36" i="57" s="1"/>
  <c r="H39" i="57"/>
  <c r="J39" i="57" s="1"/>
  <c r="H40" i="57"/>
  <c r="J40" i="57" s="1"/>
  <c r="H42" i="57"/>
  <c r="J42" i="57" s="1"/>
  <c r="H43" i="57"/>
  <c r="J43" i="57" s="1"/>
  <c r="H44" i="57"/>
  <c r="J44" i="57" s="1"/>
  <c r="H47" i="57"/>
  <c r="J47" i="57" s="1"/>
  <c r="H66" i="57"/>
  <c r="J66" i="57" s="1"/>
  <c r="H9" i="55"/>
  <c r="J9" i="55" s="1"/>
  <c r="H11" i="55"/>
  <c r="J11" i="55" s="1"/>
  <c r="H12" i="55"/>
  <c r="J12" i="55" s="1"/>
  <c r="H13" i="55"/>
  <c r="J13" i="55" s="1"/>
  <c r="H15" i="55"/>
  <c r="J15" i="55" s="1"/>
  <c r="H19" i="55"/>
  <c r="J19" i="55" s="1"/>
  <c r="H20" i="55"/>
  <c r="J20" i="55" s="1"/>
  <c r="H21" i="55"/>
  <c r="J21" i="55" s="1"/>
  <c r="H23" i="55"/>
  <c r="J23" i="55" s="1"/>
  <c r="H25" i="55"/>
  <c r="J25" i="55" s="1"/>
  <c r="H48" i="55"/>
  <c r="J48" i="55" s="1"/>
  <c r="H49" i="55"/>
  <c r="J49" i="55" s="1"/>
  <c r="H57" i="55"/>
  <c r="J57" i="55" s="1"/>
  <c r="H47" i="58"/>
  <c r="J47" i="58" s="1"/>
  <c r="H49" i="58"/>
  <c r="J49" i="58" s="1"/>
  <c r="H54" i="58"/>
  <c r="J54" i="58" s="1"/>
  <c r="H78" i="58"/>
  <c r="J78" i="58" s="1"/>
  <c r="H79" i="58"/>
  <c r="J79" i="58" s="1"/>
  <c r="H85" i="58"/>
  <c r="J85" i="58" s="1"/>
  <c r="H87" i="58"/>
  <c r="J87" i="58" s="1"/>
  <c r="H89" i="58"/>
  <c r="J89" i="58" s="1"/>
  <c r="K21" i="4"/>
  <c r="H26" i="41"/>
  <c r="J26" i="41" s="1"/>
  <c r="F15" i="50"/>
  <c r="F17" i="41"/>
  <c r="F18" i="50"/>
  <c r="F23" i="50"/>
  <c r="F25" i="41"/>
  <c r="F30" i="50"/>
  <c r="F31" i="50"/>
  <c r="H10" i="51"/>
  <c r="F25" i="50"/>
  <c r="F24" i="41"/>
  <c r="F26" i="50"/>
  <c r="H52" i="55"/>
  <c r="J52" i="55" s="1"/>
  <c r="H53" i="55"/>
  <c r="J53" i="55" s="1"/>
  <c r="H59" i="55"/>
  <c r="J59" i="55" s="1"/>
  <c r="H35" i="58"/>
  <c r="J35" i="58" s="1"/>
  <c r="H37" i="58"/>
  <c r="J37" i="58" s="1"/>
  <c r="H39" i="58"/>
  <c r="J39" i="58" s="1"/>
  <c r="H43" i="58"/>
  <c r="J43" i="58" s="1"/>
  <c r="H46" i="58"/>
  <c r="J46" i="58" s="1"/>
  <c r="H50" i="58"/>
  <c r="J50" i="58" s="1"/>
  <c r="H74" i="58"/>
  <c r="J74" i="58" s="1"/>
  <c r="H77" i="58"/>
  <c r="J77" i="58" s="1"/>
  <c r="H83" i="58"/>
  <c r="J83" i="58" s="1"/>
  <c r="H10" i="57"/>
  <c r="J10" i="57" s="1"/>
  <c r="H14" i="57"/>
  <c r="H25" i="57"/>
  <c r="J25" i="57" s="1"/>
  <c r="H49" i="57"/>
  <c r="J49" i="57" s="1"/>
  <c r="H61" i="57"/>
  <c r="J61" i="57" s="1"/>
  <c r="H64" i="57"/>
  <c r="J64" i="57" s="1"/>
  <c r="H9" i="58"/>
  <c r="J9" i="58" s="1"/>
  <c r="H16" i="58"/>
  <c r="J16" i="58" s="1"/>
  <c r="H63" i="58"/>
  <c r="J63" i="58" s="1"/>
  <c r="H64" i="58"/>
  <c r="J64" i="58" s="1"/>
  <c r="E21" i="17"/>
  <c r="C37" i="4" s="1"/>
  <c r="H13" i="49"/>
  <c r="J13" i="49" s="1"/>
  <c r="H19" i="18"/>
  <c r="J19" i="18" s="1"/>
  <c r="H19" i="49"/>
  <c r="J19" i="49" s="1"/>
  <c r="H13" i="54"/>
  <c r="J13" i="54" s="1"/>
  <c r="H14" i="54"/>
  <c r="J14" i="54" s="1"/>
  <c r="H15" i="54"/>
  <c r="J15" i="54" s="1"/>
  <c r="H17" i="54"/>
  <c r="J17" i="54" s="1"/>
  <c r="H19" i="54"/>
  <c r="J19" i="54" s="1"/>
  <c r="H21" i="54"/>
  <c r="J21" i="54" s="1"/>
  <c r="G14" i="6"/>
  <c r="G16" i="6"/>
  <c r="G18" i="6"/>
  <c r="H12" i="48"/>
  <c r="H13" i="48"/>
  <c r="H23" i="48"/>
  <c r="E8" i="4"/>
  <c r="F12" i="14"/>
  <c r="F16" i="14"/>
  <c r="F18" i="14"/>
  <c r="F22" i="14"/>
  <c r="E20" i="19"/>
  <c r="F20" i="19" s="1"/>
  <c r="E14" i="30"/>
  <c r="F14" i="30" s="1"/>
  <c r="E18" i="30"/>
  <c r="F18" i="30" s="1"/>
  <c r="F14" i="49"/>
  <c r="H14" i="49" s="1"/>
  <c r="J14" i="49" s="1"/>
  <c r="G9" i="27"/>
  <c r="E16" i="4"/>
  <c r="E11" i="37"/>
  <c r="D13" i="38"/>
  <c r="D16" i="38" s="1"/>
  <c r="G29" i="6"/>
  <c r="H27" i="41"/>
  <c r="J27" i="41" s="1"/>
  <c r="H21" i="48"/>
  <c r="C15" i="4"/>
  <c r="H15" i="49"/>
  <c r="J15" i="49" s="1"/>
  <c r="H28" i="41"/>
  <c r="J28" i="41" s="1"/>
  <c r="H14" i="18"/>
  <c r="J14" i="18" s="1"/>
  <c r="J22" i="18" s="1"/>
  <c r="D14" i="18"/>
  <c r="F17" i="30"/>
  <c r="C16" i="32"/>
  <c r="D13" i="32" s="1"/>
  <c r="G13" i="32"/>
  <c r="E12" i="37"/>
  <c r="D15" i="37"/>
  <c r="E15" i="37" s="1"/>
  <c r="F15" i="41"/>
  <c r="F17" i="50"/>
  <c r="F28" i="41"/>
  <c r="F12" i="50"/>
  <c r="F20" i="50"/>
  <c r="I22" i="18"/>
  <c r="F12" i="30"/>
  <c r="D27" i="30"/>
  <c r="F34" i="41"/>
  <c r="F14" i="50"/>
  <c r="F13" i="41"/>
  <c r="F24" i="50"/>
  <c r="F33" i="50"/>
  <c r="B6" i="30"/>
  <c r="B4" i="24"/>
  <c r="B4" i="22"/>
  <c r="B4" i="20"/>
  <c r="B6" i="25"/>
  <c r="B4" i="28"/>
  <c r="B6" i="24"/>
  <c r="B4" i="25"/>
  <c r="I8" i="4"/>
  <c r="F35" i="50"/>
  <c r="H16" i="41"/>
  <c r="J16" i="41" s="1"/>
  <c r="F12" i="19"/>
  <c r="J11" i="4"/>
  <c r="J6" i="4" s="1"/>
  <c r="J13" i="4" s="1"/>
  <c r="E26" i="14"/>
  <c r="F26" i="14" s="1"/>
  <c r="D22" i="19"/>
  <c r="D27" i="19" s="1"/>
  <c r="G9" i="23"/>
  <c r="E16" i="38"/>
  <c r="G13" i="38"/>
  <c r="H20" i="41"/>
  <c r="J20" i="41" s="1"/>
  <c r="F13" i="50"/>
  <c r="J20" i="50"/>
  <c r="F29" i="50"/>
  <c r="J12" i="57"/>
  <c r="J14" i="57"/>
  <c r="J17" i="57"/>
  <c r="J19" i="57"/>
  <c r="J27" i="57"/>
  <c r="J37" i="57"/>
  <c r="H46" i="57"/>
  <c r="J46" i="57" s="1"/>
  <c r="C22" i="30"/>
  <c r="C27" i="30" s="1"/>
  <c r="E22" i="18"/>
  <c r="E15" i="30"/>
  <c r="B6" i="37"/>
  <c r="B5" i="35"/>
  <c r="F24" i="19"/>
  <c r="E20" i="30"/>
  <c r="F20" i="30" s="1"/>
  <c r="H12" i="49"/>
  <c r="J12" i="49" s="1"/>
  <c r="G26" i="6"/>
  <c r="G9" i="35"/>
  <c r="N36" i="43"/>
  <c r="H32" i="57"/>
  <c r="J32" i="57" s="1"/>
  <c r="C22" i="19"/>
  <c r="C27" i="19" s="1"/>
  <c r="B8" i="14"/>
  <c r="K1" i="4"/>
  <c r="B5" i="7"/>
  <c r="B8" i="17"/>
  <c r="B6" i="20"/>
  <c r="B5" i="36"/>
  <c r="B5" i="8"/>
  <c r="B6" i="19"/>
  <c r="B6" i="21"/>
  <c r="B6" i="17"/>
  <c r="B4" i="21"/>
  <c r="F11" i="41"/>
  <c r="E12" i="5"/>
  <c r="H25" i="41"/>
  <c r="J25" i="41" s="1"/>
  <c r="D15" i="4"/>
  <c r="B3" i="26"/>
  <c r="E18" i="19"/>
  <c r="F18" i="19" s="1"/>
  <c r="B5" i="11"/>
  <c r="D16" i="12"/>
  <c r="I11" i="4"/>
  <c r="E13" i="4"/>
  <c r="E13" i="19"/>
  <c r="F13" i="19" s="1"/>
  <c r="F14" i="19"/>
  <c r="F22" i="49"/>
  <c r="H12" i="54"/>
  <c r="G9" i="6"/>
  <c r="G16" i="10"/>
  <c r="G24" i="10"/>
  <c r="G32" i="10"/>
  <c r="N16" i="43"/>
  <c r="N20" i="43"/>
  <c r="J24" i="50"/>
  <c r="J29" i="57"/>
  <c r="J58" i="58"/>
  <c r="H53" i="58"/>
  <c r="J53" i="58" s="1"/>
  <c r="H15" i="57"/>
  <c r="J15" i="57" s="1"/>
  <c r="H18" i="57"/>
  <c r="J18" i="57" s="1"/>
  <c r="H22" i="57"/>
  <c r="J22" i="57" s="1"/>
  <c r="H26" i="57"/>
  <c r="J26" i="57" s="1"/>
  <c r="H28" i="55"/>
  <c r="J28" i="55" s="1"/>
  <c r="H30" i="55"/>
  <c r="J30" i="55" s="1"/>
  <c r="H31" i="55"/>
  <c r="J31" i="55" s="1"/>
  <c r="H35" i="55"/>
  <c r="J35" i="55" s="1"/>
  <c r="H39" i="55"/>
  <c r="J39" i="55" s="1"/>
  <c r="H41" i="58"/>
  <c r="J41" i="58" s="1"/>
  <c r="H57" i="58"/>
  <c r="J57" i="58" s="1"/>
  <c r="H65" i="58"/>
  <c r="J65" i="58" s="1"/>
  <c r="H73" i="58"/>
  <c r="J73" i="58" s="1"/>
  <c r="J90" i="58"/>
  <c r="H54" i="57"/>
  <c r="J54" i="57" s="1"/>
  <c r="H57" i="57"/>
  <c r="J57" i="57" s="1"/>
  <c r="H58" i="57"/>
  <c r="J58" i="57" s="1"/>
  <c r="H62" i="57"/>
  <c r="J62" i="57" s="1"/>
  <c r="H22" i="58"/>
  <c r="J22" i="58" s="1"/>
  <c r="F14" i="32" l="1"/>
  <c r="F13" i="32"/>
  <c r="F16" i="32" s="1"/>
  <c r="F16" i="12"/>
  <c r="H17" i="41"/>
  <c r="J17" i="41" s="1"/>
  <c r="B6" i="13"/>
  <c r="F29" i="41"/>
  <c r="H29" i="41"/>
  <c r="J29" i="41" s="1"/>
  <c r="E15" i="4"/>
  <c r="F31" i="41"/>
  <c r="H22" i="18"/>
  <c r="F30" i="41"/>
  <c r="H30" i="41"/>
  <c r="J30" i="41" s="1"/>
  <c r="F22" i="41"/>
  <c r="H22" i="41"/>
  <c r="J22" i="41" s="1"/>
  <c r="H14" i="41"/>
  <c r="J14" i="41" s="1"/>
  <c r="F14" i="41"/>
  <c r="G16" i="32"/>
  <c r="H14" i="32" s="1"/>
  <c r="D14" i="32"/>
  <c r="D16" i="32" s="1"/>
  <c r="E22" i="30"/>
  <c r="F22" i="30" s="1"/>
  <c r="F24" i="49"/>
  <c r="H24" i="49" s="1"/>
  <c r="J24" i="49" s="1"/>
  <c r="H22" i="49"/>
  <c r="J22" i="49" s="1"/>
  <c r="H12" i="41"/>
  <c r="J12" i="41" s="1"/>
  <c r="F12" i="41"/>
  <c r="F32" i="41"/>
  <c r="H32" i="41"/>
  <c r="J32" i="41" s="1"/>
  <c r="I6" i="4"/>
  <c r="K8" i="4"/>
  <c r="F23" i="41"/>
  <c r="H23" i="41"/>
  <c r="J23" i="41" s="1"/>
  <c r="J12" i="54"/>
  <c r="H20" i="54"/>
  <c r="E22" i="19"/>
  <c r="E27" i="19" s="1"/>
  <c r="F27" i="19" s="1"/>
  <c r="F22" i="19"/>
  <c r="F33" i="41"/>
  <c r="H33" i="41"/>
  <c r="J33" i="41" s="1"/>
  <c r="G16" i="38"/>
  <c r="H14" i="38" s="1"/>
  <c r="H13" i="41"/>
  <c r="J13" i="41" s="1"/>
  <c r="B6" i="48"/>
  <c r="B6" i="38"/>
  <c r="F13" i="38"/>
  <c r="F14" i="38"/>
  <c r="K11" i="4"/>
  <c r="F19" i="41"/>
  <c r="H19" i="41"/>
  <c r="J19" i="41" s="1"/>
  <c r="F15" i="30"/>
  <c r="E27" i="30" l="1"/>
  <c r="F27" i="30" s="1"/>
  <c r="H13" i="32"/>
  <c r="H16" i="32" s="1"/>
  <c r="H13" i="38"/>
  <c r="H16" i="38" s="1"/>
  <c r="H22" i="54"/>
  <c r="J22" i="54" s="1"/>
  <c r="J20" i="54"/>
  <c r="F16" i="38"/>
  <c r="I13" i="4"/>
  <c r="K6" i="4"/>
</calcChain>
</file>

<file path=xl/sharedStrings.xml><?xml version="1.0" encoding="utf-8"?>
<sst xmlns="http://schemas.openxmlformats.org/spreadsheetml/2006/main" count="3211" uniqueCount="695">
  <si>
    <t>Statistique mensuelle</t>
  </si>
  <si>
    <t xml:space="preserve">situation au </t>
  </si>
  <si>
    <t>Direction de l'Administration Pénitentiaire</t>
  </si>
  <si>
    <t>Sommaire</t>
  </si>
  <si>
    <t>Sommaire (suite)</t>
  </si>
  <si>
    <t>Les chiffres du mois</t>
  </si>
  <si>
    <t>Tableau 1</t>
  </si>
  <si>
    <t>Nombre de personnes écrouées</t>
  </si>
  <si>
    <t>Tableau 2</t>
  </si>
  <si>
    <t>Tableau 4</t>
  </si>
  <si>
    <t>Tableau 5</t>
  </si>
  <si>
    <t>Tableau 6</t>
  </si>
  <si>
    <t>Tableau 7</t>
  </si>
  <si>
    <t>Tableau 8</t>
  </si>
  <si>
    <t>Tableau 9</t>
  </si>
  <si>
    <t>Tableau 10</t>
  </si>
  <si>
    <t>Tableau 11</t>
  </si>
  <si>
    <t>Tableau 12</t>
  </si>
  <si>
    <t>Tableau 13</t>
  </si>
  <si>
    <t>Tableau 14</t>
  </si>
  <si>
    <t>Tableau 15</t>
  </si>
  <si>
    <t>Tableau 16</t>
  </si>
  <si>
    <t>Tableau 17</t>
  </si>
  <si>
    <t>Tableau 18</t>
  </si>
  <si>
    <t>Tableau 19</t>
  </si>
  <si>
    <t>Tableau 20</t>
  </si>
  <si>
    <t>Tableau 21</t>
  </si>
  <si>
    <t>Tableau 22</t>
  </si>
  <si>
    <t>Tableau 23</t>
  </si>
  <si>
    <t>Tableau 26</t>
  </si>
  <si>
    <t>Tableau 27</t>
  </si>
  <si>
    <t>Tableau 28</t>
  </si>
  <si>
    <t>Tableau 29</t>
  </si>
  <si>
    <t>Tableau 30</t>
  </si>
  <si>
    <t>Tableau 31</t>
  </si>
  <si>
    <t>Tableau 32</t>
  </si>
  <si>
    <t>Tableau 33</t>
  </si>
  <si>
    <t>Tableau 34</t>
  </si>
  <si>
    <t>Tableau 35</t>
  </si>
  <si>
    <t>Tableau 36</t>
  </si>
  <si>
    <t>Ensemble des personnes sous écrou</t>
  </si>
  <si>
    <t>Ensemble des personnes écrouées en aménagement de peine</t>
  </si>
  <si>
    <t>Evolution annuelle (%)</t>
  </si>
  <si>
    <t>Total</t>
  </si>
  <si>
    <t>dont condamnés en semi-liberté</t>
  </si>
  <si>
    <t>Part des aménagés sur l'ensemble des condamnés écroués (%)</t>
  </si>
  <si>
    <t>dont prévenus</t>
  </si>
  <si>
    <t>dont condamnés en placement extérieur hébergés</t>
  </si>
  <si>
    <t>(détenues ou non hébergées)</t>
  </si>
  <si>
    <t>Champ :</t>
  </si>
  <si>
    <t>Métropole et Outre-Mer</t>
  </si>
  <si>
    <t>Effectif au :</t>
  </si>
  <si>
    <t>Source :</t>
  </si>
  <si>
    <t>Nombre de personnes écrouées détenues</t>
  </si>
  <si>
    <t>Nombre de personnes écrouées non hébergées</t>
  </si>
  <si>
    <t>Métropole</t>
  </si>
  <si>
    <t>Ensemble des établissements pénitentiaires</t>
  </si>
  <si>
    <t>Situation au 1er du mois</t>
  </si>
  <si>
    <t>Prévenus</t>
  </si>
  <si>
    <t>Condamnés</t>
  </si>
  <si>
    <t>Ensemble</t>
  </si>
  <si>
    <t>Variation mensuelle (%)</t>
  </si>
  <si>
    <t>Tableau 3-A</t>
  </si>
  <si>
    <t>Tableau 3-B</t>
  </si>
  <si>
    <t>Tableau 3-C</t>
  </si>
  <si>
    <t>Capacités au :</t>
  </si>
  <si>
    <t>Capacité norme circulaire</t>
  </si>
  <si>
    <t>Capacité opérationnelle</t>
  </si>
  <si>
    <t>Nombre de personnes écrouées  détenues</t>
  </si>
  <si>
    <t>Densité (%)</t>
  </si>
  <si>
    <t>Ensemble de la métropole</t>
  </si>
  <si>
    <t>Capacité norme circulaire (*)</t>
  </si>
  <si>
    <t>Capacité opérationnelle (*)</t>
  </si>
  <si>
    <t>Densité (%) (*)</t>
  </si>
  <si>
    <t>Densité Maisons d'Arrêt et Etablissement pour Mineurs (%)</t>
  </si>
  <si>
    <t>Densité établissements pour peine (%) (**)</t>
  </si>
  <si>
    <t>Densité totale (%) (*)</t>
  </si>
  <si>
    <t>Type d'établissement</t>
  </si>
  <si>
    <t>Nombre de personnes détenues</t>
  </si>
  <si>
    <t>MA et qMA</t>
  </si>
  <si>
    <t>CD et qCD</t>
  </si>
  <si>
    <t>MC et qMC</t>
  </si>
  <si>
    <t>CPA et qCPA</t>
  </si>
  <si>
    <t>CSL et qCSL (**)</t>
  </si>
  <si>
    <t>q = quartier</t>
  </si>
  <si>
    <t>(**) hors places de SL disponibles dans d'autres établissements (MA, qMA, qCD, MC)</t>
  </si>
  <si>
    <t>Catégorie pénale actuelle</t>
  </si>
  <si>
    <t>Outre-Mer</t>
  </si>
  <si>
    <t>Ensemble de la population écrouée détenue</t>
  </si>
  <si>
    <t>Hommes</t>
  </si>
  <si>
    <t>Femmes</t>
  </si>
  <si>
    <t>Taux de prévenus (%)</t>
  </si>
  <si>
    <t>*article D70 du code de procédure pénale</t>
  </si>
  <si>
    <t>Mission Outre-Mer</t>
  </si>
  <si>
    <t>ANTILLES ET GUYANE</t>
  </si>
  <si>
    <t>OCEANS INDIEN ET</t>
  </si>
  <si>
    <t>PACIFIQUE</t>
  </si>
  <si>
    <t xml:space="preserve"> et Saint Pierre et Miquelon</t>
  </si>
  <si>
    <t>Etablissements</t>
  </si>
  <si>
    <t>et quartiers pour peine</t>
  </si>
  <si>
    <t>et Saint Pierre et Miquelon</t>
  </si>
  <si>
    <t>Taux de féminité (%)</t>
  </si>
  <si>
    <t>Bordeaux</t>
  </si>
  <si>
    <t>Dijon</t>
  </si>
  <si>
    <t>Lille</t>
  </si>
  <si>
    <t>Lyon</t>
  </si>
  <si>
    <t>Marseille</t>
  </si>
  <si>
    <t>Paris</t>
  </si>
  <si>
    <t>Rennes</t>
  </si>
  <si>
    <t>Strasbourg</t>
  </si>
  <si>
    <t>Toulouse</t>
  </si>
  <si>
    <t>Nombre de mineurs écroués détenus</t>
  </si>
  <si>
    <t>Proportion de  mineurs écroués détenus (%)</t>
  </si>
  <si>
    <t>Effectifs</t>
  </si>
  <si>
    <t>%</t>
  </si>
  <si>
    <t>Etablissement</t>
  </si>
  <si>
    <t>Nombre de jeunes majeurs occupant des places mineurs</t>
  </si>
  <si>
    <t>Taux d'occupation des places mineurs</t>
  </si>
  <si>
    <t>** : disposant d'un quartier femmes, ces établissements sont autorisés à accueillir des détenues mineures</t>
  </si>
  <si>
    <t>Femmes écrouées</t>
  </si>
  <si>
    <t>Proportion de femmes (%)</t>
  </si>
  <si>
    <t>Ensemble *</t>
  </si>
  <si>
    <t xml:space="preserve">* Dont non hébergées : </t>
  </si>
  <si>
    <t>Prévenues</t>
  </si>
  <si>
    <t>Condamnées</t>
  </si>
  <si>
    <r>
      <t>Capacité norme circulaire</t>
    </r>
    <r>
      <rPr>
        <i/>
        <sz val="10"/>
        <rFont val="Times New Roman"/>
        <family val="1"/>
      </rPr>
      <t xml:space="preserve"> : la circulaire A.P. 88.05G du 17 mai 1998 définit le mode de calcul de la capacité des établissements pénitentiaires.</t>
    </r>
  </si>
  <si>
    <r>
      <t>Capacité opérationnelle</t>
    </r>
    <r>
      <rPr>
        <i/>
        <sz val="10"/>
        <rFont val="Times New Roman"/>
        <family val="1"/>
      </rPr>
      <t xml:space="preserve"> : correspond au nombre de places effectivement disponibles dans les établissements pénitentiaires.</t>
    </r>
  </si>
  <si>
    <t>(**) MC, CD, CPA, qMC, qCD, qCPA et CSL autonomes.</t>
  </si>
  <si>
    <t>** y compris l'E.P.S.N</t>
  </si>
  <si>
    <t>CNE et qCNE</t>
  </si>
  <si>
    <t>Tableau 37</t>
  </si>
  <si>
    <t>Tableau 38</t>
  </si>
  <si>
    <t>Tableau 39</t>
  </si>
  <si>
    <t>Tableau 40</t>
  </si>
  <si>
    <t>DATE</t>
  </si>
  <si>
    <t>PE</t>
  </si>
  <si>
    <t>Semi-Liberté</t>
  </si>
  <si>
    <t>Total aménagés</t>
  </si>
  <si>
    <t>Total condamnés</t>
  </si>
  <si>
    <t>Hébergés</t>
  </si>
  <si>
    <t>Non hébergés</t>
  </si>
  <si>
    <t>France entière</t>
  </si>
  <si>
    <t>Condamnés hébergés</t>
  </si>
  <si>
    <t>Ensemble des hébergés</t>
  </si>
  <si>
    <t>Variation des hébergés (%)</t>
  </si>
  <si>
    <t>Condamnés non hébergés</t>
  </si>
  <si>
    <t>Variation des condamnés non hébergés (%)</t>
  </si>
  <si>
    <t>Ensemble des écroués</t>
  </si>
  <si>
    <t>DISP</t>
  </si>
  <si>
    <t>type</t>
  </si>
  <si>
    <t>nom établissement</t>
  </si>
  <si>
    <t>places circulaires</t>
  </si>
  <si>
    <t>places opérationnelles</t>
  </si>
  <si>
    <t>Total des personnes détenues</t>
  </si>
  <si>
    <t>taux d'occupation</t>
  </si>
  <si>
    <t>Nombre de femmes écrouées détenues</t>
  </si>
  <si>
    <t>Taux d'occupation des places femmes</t>
  </si>
  <si>
    <t>Femmes écrouées sans aménagement de peine</t>
  </si>
  <si>
    <t>Placement sous surveillance électronique (PSE)</t>
  </si>
  <si>
    <t>Semi-liberté</t>
  </si>
  <si>
    <t>Placements à l'extérieur hébergés</t>
  </si>
  <si>
    <t>Ensemble des aménagements de peine</t>
  </si>
  <si>
    <t>Placements à l'extérieur non hébergés</t>
  </si>
  <si>
    <t>Tableau 42</t>
  </si>
  <si>
    <t>Tableau 43</t>
  </si>
  <si>
    <t>(**) : y compris l'E.P.S.N</t>
  </si>
  <si>
    <t>Libération sous contrainte</t>
  </si>
  <si>
    <t xml:space="preserve">CSL et qCSL </t>
  </si>
  <si>
    <t>EPM et QM</t>
  </si>
  <si>
    <t>des personnes écrouées et détenues en France</t>
  </si>
  <si>
    <t>Evolution mensuelle des personnes détenues sur deux années</t>
  </si>
  <si>
    <t>Courbe d'évolution mensuelle des personnes écrouées et détenues depuis 20 ans</t>
  </si>
  <si>
    <t>Nombre de personnes placées sous surveillance électronique</t>
  </si>
  <si>
    <t>Nombre de personnes placées à l'extérieur, sans hébergement par l'AP</t>
  </si>
  <si>
    <t>Dont : Aménagement de peine</t>
  </si>
  <si>
    <t>Dont:                           Libération sous contrainte</t>
  </si>
  <si>
    <t>Dont:                      libération sous contrainte</t>
  </si>
  <si>
    <r>
      <t>Densité carccérale</t>
    </r>
    <r>
      <rPr>
        <i/>
        <sz val="10"/>
        <rFont val="Times New Roman"/>
        <family val="1"/>
      </rPr>
      <t xml:space="preserve"> : ce ratio s'obtient en rapportant le nombre de détenus présents à la capacité opérationnelle.</t>
    </r>
  </si>
  <si>
    <t>Densité carcérale selon le type d'établissement par Direction Interrégionale</t>
  </si>
  <si>
    <t>MA et qMA (hors places mineurs)</t>
  </si>
  <si>
    <t>EPM et qM</t>
  </si>
  <si>
    <t>Répartition des personnes détenues selon la catégorie pénale</t>
  </si>
  <si>
    <t>Répartition des personnes détenues selon la catégorie pénale et par Direction Interrégionale</t>
  </si>
  <si>
    <t>Répartition des personnes détenues par établissement</t>
  </si>
  <si>
    <t>Répartition des personnes détenues par sexe et par Direction Interrégionale</t>
  </si>
  <si>
    <t>Evolution mensuelle par catégorie pénale des écroués détenus et non hébergés</t>
  </si>
  <si>
    <t xml:space="preserve">Effectifs des personnes écrouées </t>
  </si>
  <si>
    <t>Effectifs des personnes détenues et densité carcérale</t>
  </si>
  <si>
    <t>Répartition des personnes écrouées par Direction interrégionale</t>
  </si>
  <si>
    <t>Répartition des personnes détenues et densité carcérale par Direction Interrégionale</t>
  </si>
  <si>
    <t>Répartition des personnes écrouées non hébergées par Direction Interrégionale</t>
  </si>
  <si>
    <t>Effectifs des femmes écrouées</t>
  </si>
  <si>
    <t>Répartition des femmes écrouées selon la catégorie pénale</t>
  </si>
  <si>
    <t>Répartition des femmes détenues par quartier d'établissement</t>
  </si>
  <si>
    <t>Répartition des femmes détenues par établissement</t>
  </si>
  <si>
    <t>Evolution mensuelle des femmes écrouées depuis deux années</t>
  </si>
  <si>
    <t>Direction interrégionnale</t>
  </si>
  <si>
    <t>Total LSC</t>
  </si>
  <si>
    <t>PSE</t>
  </si>
  <si>
    <t>1er du mois</t>
  </si>
  <si>
    <t>LSC-PSE</t>
  </si>
  <si>
    <t>LSC-PE</t>
  </si>
  <si>
    <t>LSC-SL</t>
  </si>
  <si>
    <t>Condamnés écroués en centres autonomes de semi-liberté ou en établissement disposant de places de semi-liberté (partie 1)</t>
  </si>
  <si>
    <t>Personnes écrouées hébergées en places de semi-liberté</t>
  </si>
  <si>
    <t>Centres de semi-liberté ou établissements disposant de places de semi-liberté</t>
  </si>
  <si>
    <t>Places théoriques de semi-liberté*</t>
  </si>
  <si>
    <t>Condamnés en semi-liberté</t>
  </si>
  <si>
    <t>Nombre de personnes écrouées (hors condamnées en semi-liberté) occupant des places de semi-liberté</t>
  </si>
  <si>
    <t>Ensemble des personnes écrouées hébergées en places de semi-liberté</t>
  </si>
  <si>
    <t>Taux d'occupation**</t>
  </si>
  <si>
    <t>Total des condamnés semi-libres y compris ceux hébergés en établissement ne disposant pas de qSL</t>
  </si>
  <si>
    <t>Densité carcérale selon le type de place</t>
  </si>
  <si>
    <t>Condamnés écroués en centres autonomes de semi-liberté ou en établissement disposant de places 
de semi-liberté (partie 2)</t>
  </si>
  <si>
    <t>Etablissements selon la densité carcérale</t>
  </si>
  <si>
    <t>Densité carcérale détaillée par type de place</t>
  </si>
  <si>
    <t>Femmes écrouées disposant d'un aménagement de peine ou d'une LSC</t>
  </si>
  <si>
    <t>dont condamnés hors semi-liberté et placement extérieur hébergé</t>
  </si>
  <si>
    <t>Nombre de places opérationnelles</t>
  </si>
  <si>
    <t>Nombre de Matelas au sol</t>
  </si>
  <si>
    <t xml:space="preserve"> condamnés en semi-liberté</t>
  </si>
  <si>
    <t>condamnés en placement sous surveillance électronique</t>
  </si>
  <si>
    <t>condamnés en placement extérieur</t>
  </si>
  <si>
    <t>condamnés en placement extérieur hébergés</t>
  </si>
  <si>
    <t>condamnés en placement extérieur non hébergés</t>
  </si>
  <si>
    <t>condamnés en semi-liberté</t>
  </si>
  <si>
    <r>
      <t>dont condamnés en placement sous</t>
    </r>
    <r>
      <rPr>
        <sz val="10"/>
        <rFont val="Calibri"/>
        <family val="2"/>
      </rPr>
      <t> </t>
    </r>
    <r>
      <rPr>
        <sz val="10"/>
        <rFont val="Times New Roman"/>
        <family val="1"/>
      </rPr>
      <t>surveillance</t>
    </r>
    <r>
      <rPr>
        <sz val="10"/>
        <rFont val="Calibri"/>
        <family val="2"/>
      </rPr>
      <t> </t>
    </r>
    <r>
      <rPr>
        <sz val="10"/>
        <rFont val="Times New Roman"/>
        <family val="1"/>
      </rPr>
      <t>électronique</t>
    </r>
  </si>
  <si>
    <r>
      <t>dont condamnés en placement extérieur non</t>
    </r>
    <r>
      <rPr>
        <sz val="10"/>
        <rFont val="Calibri"/>
        <family val="2"/>
      </rPr>
      <t> </t>
    </r>
    <r>
      <rPr>
        <sz val="10"/>
        <rFont val="Times New Roman"/>
        <family val="1"/>
      </rPr>
      <t>hébergés</t>
    </r>
  </si>
  <si>
    <t>Ecroués non détenus</t>
  </si>
  <si>
    <t>Ecroués détenus</t>
  </si>
  <si>
    <t>dont</t>
  </si>
  <si>
    <r>
      <t xml:space="preserve">condamnés en placement sous surveillance électronique
</t>
    </r>
    <r>
      <rPr>
        <sz val="11"/>
        <color indexed="12"/>
        <rFont val="Times New Roman"/>
        <family val="1"/>
      </rPr>
      <t>(aménagement de peine)</t>
    </r>
  </si>
  <si>
    <t>Tableau 3a</t>
  </si>
  <si>
    <t>Tableau 3b</t>
  </si>
  <si>
    <t>Tableau 3c</t>
  </si>
  <si>
    <t>Tableau 24</t>
  </si>
  <si>
    <t>Tableau 25</t>
  </si>
  <si>
    <t>Tableau 44a</t>
  </si>
  <si>
    <t>Tableau 44b</t>
  </si>
  <si>
    <t>Tableau 47a</t>
  </si>
  <si>
    <t>Tableau 41</t>
  </si>
  <si>
    <t>Tableau 45</t>
  </si>
  <si>
    <t>Tableau 46</t>
  </si>
  <si>
    <t>Tableau 47b</t>
  </si>
  <si>
    <t>Total Bordeaux</t>
  </si>
  <si>
    <t>Total Marseille</t>
  </si>
  <si>
    <t>Total Outre-mer</t>
  </si>
  <si>
    <t>Total Toulouse</t>
  </si>
  <si>
    <t>Total Strasbourg</t>
  </si>
  <si>
    <t>Total Rennes</t>
  </si>
  <si>
    <t>Total Paris</t>
  </si>
  <si>
    <t>Tableau 47c</t>
  </si>
  <si>
    <t>Nombre de personnes placées à l'extérieur, sans hébergement en aménagement de peine ou LSC</t>
  </si>
  <si>
    <t>Nombre de condamnés écroués en libération sous contrainte par DI</t>
  </si>
  <si>
    <t>Répartition des mineurs écroués selon la catégorie pénale</t>
  </si>
  <si>
    <t>et en le multipliant par 100</t>
  </si>
  <si>
    <t xml:space="preserve">dont PE non hébergés
(y compris LSC)
</t>
  </si>
  <si>
    <t xml:space="preserve">dont PE hébergés
(y compris LSC)
</t>
  </si>
  <si>
    <t xml:space="preserve">dont SL 
(y compris LSC)
</t>
  </si>
  <si>
    <t>Répartition des mineurs détenus par établissement</t>
  </si>
  <si>
    <t>Répartition des mineurs détenus par quartier d'établissement</t>
  </si>
  <si>
    <t>Effectifs des mineurs détenus</t>
  </si>
  <si>
    <t>Nombre de mineurs détenus</t>
  </si>
  <si>
    <t>Evolution mensuelle des mineurs écroués sur deux années</t>
  </si>
  <si>
    <t>Condamnés*</t>
  </si>
  <si>
    <t>* dont mineurs écroués NON détenus</t>
  </si>
  <si>
    <t xml:space="preserve">Nombre de personnes placées sous surveillance électronique
en aménagement de peine
ou LSC </t>
  </si>
  <si>
    <t>Bureau des statistiques et des études (SDME - Me5)</t>
  </si>
  <si>
    <t>DAP - SDME - Me5</t>
  </si>
  <si>
    <t xml:space="preserve">Courbe d'évolution mensuelle du nombre de personnes condamnées </t>
  </si>
  <si>
    <t>Etablissements ou quartiers d'établissements** dont la densité carcérale est supérieure ou égale à 120%</t>
  </si>
  <si>
    <t>Graphique d'évolution du nombre de condamnés en aménagement de peine au 1er jour de chaque mois, depuis 2 ans</t>
  </si>
  <si>
    <t>Libérations sous contrainte sous écrou par type d'aménagement (hors LC)</t>
  </si>
  <si>
    <t>Evolution mensuelle des personnes écrouées non hébergées depuis 2 ans</t>
  </si>
  <si>
    <t>Evolution du nombre de condamnés écroués en libération sous contrainte (LSC) au 1er de chaque mois, par type</t>
  </si>
  <si>
    <t>Total Lille</t>
  </si>
  <si>
    <t>Total Dijon</t>
  </si>
  <si>
    <t>Total Lyon</t>
  </si>
  <si>
    <t>(source DAP - SDSP - SP1)</t>
  </si>
  <si>
    <t>(source DAP - SDSP - SP1 )</t>
  </si>
  <si>
    <t>Nombre de places mineurs (source SDSP - SP1)</t>
  </si>
  <si>
    <t>Nombre de places femmes (source SDSP - SP1)</t>
  </si>
  <si>
    <t xml:space="preserve">(source DAP - SDSP- SP1 ) </t>
  </si>
  <si>
    <r>
      <t xml:space="preserve">Evolution du nombre de condamnés en aménagement de peine au 1er de chaque mois, </t>
    </r>
    <r>
      <rPr>
        <b/>
        <sz val="10"/>
        <rFont val="Times New Roman"/>
        <family val="1"/>
      </rPr>
      <t>hors LSC</t>
    </r>
  </si>
  <si>
    <t>en aménagement de peine hors LSC</t>
  </si>
  <si>
    <t xml:space="preserve">dont PSE
(y compris LSC)
</t>
  </si>
  <si>
    <t>(hors LSC)</t>
  </si>
  <si>
    <r>
      <t xml:space="preserve">Condamnés en aménagement de peine- </t>
    </r>
    <r>
      <rPr>
        <b/>
        <sz val="10"/>
        <rFont val="Times New Roman"/>
        <family val="1"/>
      </rPr>
      <t xml:space="preserve">hors LSC </t>
    </r>
    <r>
      <rPr>
        <b/>
        <sz val="14"/>
        <rFont val="Times New Roman"/>
        <family val="1"/>
      </rPr>
      <t>- (partie 1)</t>
    </r>
  </si>
  <si>
    <r>
      <t xml:space="preserve">Condamnés bénéficiant d'un aménagement de peine- </t>
    </r>
    <r>
      <rPr>
        <b/>
        <sz val="10"/>
        <rFont val="Times New Roman"/>
        <family val="1"/>
      </rPr>
      <t xml:space="preserve">hors LSC </t>
    </r>
    <r>
      <rPr>
        <b/>
        <sz val="14"/>
        <rFont val="Times New Roman"/>
        <family val="1"/>
      </rPr>
      <t>- (partie 2)</t>
    </r>
  </si>
  <si>
    <r>
      <t xml:space="preserve">Condamnés bénéficiant d'un aménagement de peine- </t>
    </r>
    <r>
      <rPr>
        <b/>
        <sz val="10"/>
        <rFont val="Times New Roman"/>
        <family val="1"/>
      </rPr>
      <t xml:space="preserve">hors LSC </t>
    </r>
    <r>
      <rPr>
        <b/>
        <sz val="14"/>
        <rFont val="Times New Roman"/>
        <family val="1"/>
      </rPr>
      <t>- (partie 3)</t>
    </r>
  </si>
  <si>
    <t>Proportion de  prévenus (%)</t>
  </si>
  <si>
    <t>* Les places de semi-liberté recensées par le bureau MI1 ne distinguent pas les places de semi-liberté des placements extérieurs</t>
  </si>
  <si>
    <t>** Le taux d'occupation est calculé en rapportant l'ensemble des personnes hébergées en places de semi-liberté aux places de semi-liberté recensées par MI1</t>
  </si>
  <si>
    <t>Soit 98 établissements ou quartiers d'établissement et 40859 détenus concernés.</t>
  </si>
  <si>
    <t>Répartition des personnes condamnées en aménagement de peine  - hors LSC - par DI</t>
  </si>
  <si>
    <t xml:space="preserve">1er mars 2019 </t>
  </si>
  <si>
    <t>- 6 établissements ou quartiers ont une densité supérieure ou égale à 200 %,</t>
  </si>
  <si>
    <t>- 44 établissements ou quartiers ont une densité supérieure ou égale à 150 et inférieure à 200 %,</t>
  </si>
  <si>
    <t>- 48 établissements ou quartiers ont une densité supérieure ou égale à 120 et inférieure à 150 %,</t>
  </si>
  <si>
    <t>- 30 établissements ou quartiers ont une densité supérieure ou égale à 100 et inférieure à 120 %,</t>
  </si>
  <si>
    <t>- 134 établissements ou quartiers ont une densité inférieure à 100 %</t>
  </si>
  <si>
    <t>mars 2017</t>
  </si>
  <si>
    <t>avril 2017</t>
  </si>
  <si>
    <t>mai 2017</t>
  </si>
  <si>
    <t>juin 2017</t>
  </si>
  <si>
    <t>juillet 2017</t>
  </si>
  <si>
    <t>août 2017</t>
  </si>
  <si>
    <t>septembre 2017</t>
  </si>
  <si>
    <t>octobre 2017</t>
  </si>
  <si>
    <t>novembre 2017</t>
  </si>
  <si>
    <t>décembre 2017</t>
  </si>
  <si>
    <t>janvier 2018</t>
  </si>
  <si>
    <t>février 2018</t>
  </si>
  <si>
    <t>mars 2018</t>
  </si>
  <si>
    <t>avril 2018</t>
  </si>
  <si>
    <t>mai 2018</t>
  </si>
  <si>
    <t>juin 2018</t>
  </si>
  <si>
    <t>juillet 2018</t>
  </si>
  <si>
    <t>août 2018</t>
  </si>
  <si>
    <t>septembre 2018</t>
  </si>
  <si>
    <t>octobre 2018</t>
  </si>
  <si>
    <t>novembre 2018</t>
  </si>
  <si>
    <t>décembre 2018</t>
  </si>
  <si>
    <t>janvier 2019</t>
  </si>
  <si>
    <t>février 2019</t>
  </si>
  <si>
    <t>mars 2019</t>
  </si>
  <si>
    <t>Courbe d'évolution mensuelle des personnes détenues depuis le 1er janvier 2017</t>
  </si>
  <si>
    <t>Evolution mensuelle de la population écrouée détenue depuis le 1er janvier 2016</t>
  </si>
  <si>
    <t>Courbe d'évolution mensuelle des personnes détenues selon la catégorie pénale depuis le 1er janvier 2017</t>
  </si>
  <si>
    <t xml:space="preserve"> Evolution mensuelle du nombre de prévenus
 depuis le 1er janvier 2016</t>
  </si>
  <si>
    <t xml:space="preserve"> Evolution mensuelle du nombre de condamnés,
 depuis le 1er janvier 2016</t>
  </si>
  <si>
    <t>Courbe d'évolution mensuelle des personnes écrouées non hébergées depuis le 1er janvier 2017</t>
  </si>
  <si>
    <t>Evolution mensuelle du nombre de personnes écrouées non hébergées depuis janvier 2017</t>
  </si>
  <si>
    <t>Direction Interrégionale de Bordeaux</t>
  </si>
  <si>
    <t>MA</t>
  </si>
  <si>
    <t>Agen</t>
  </si>
  <si>
    <t>Angoulême</t>
  </si>
  <si>
    <t>Bayonne</t>
  </si>
  <si>
    <t>Guéret</t>
  </si>
  <si>
    <t>Limoges</t>
  </si>
  <si>
    <t>Niort</t>
  </si>
  <si>
    <t>Pau</t>
  </si>
  <si>
    <t>Périgueux</t>
  </si>
  <si>
    <t>Rochefort</t>
  </si>
  <si>
    <t>Saintes</t>
  </si>
  <si>
    <t>Tulle</t>
  </si>
  <si>
    <t>qMA</t>
  </si>
  <si>
    <t>Bordeaux Gradignan</t>
  </si>
  <si>
    <t>Mont-de-Marsan</t>
  </si>
  <si>
    <t>Poitiers-Vivonne</t>
  </si>
  <si>
    <t>Ensemble des Maisons d'Arrêt et qMA</t>
  </si>
  <si>
    <t>CD</t>
  </si>
  <si>
    <t>Bédenac</t>
  </si>
  <si>
    <t>Eysses</t>
  </si>
  <si>
    <t>Mauzac</t>
  </si>
  <si>
    <t>Neuvic</t>
  </si>
  <si>
    <t>Uzerche</t>
  </si>
  <si>
    <t>qCD</t>
  </si>
  <si>
    <t>MC</t>
  </si>
  <si>
    <t>Saint-Martin-de-Ré</t>
  </si>
  <si>
    <t>qCPA</t>
  </si>
  <si>
    <t>qCSL</t>
  </si>
  <si>
    <t>Ensemble des établissements pour peine*</t>
  </si>
  <si>
    <t>Ensemble de la Direction Régionale</t>
  </si>
  <si>
    <t>Direction Interrégionale de Dijon</t>
  </si>
  <si>
    <t>Auxerre</t>
  </si>
  <si>
    <t>Belfort</t>
  </si>
  <si>
    <t>Besançon</t>
  </si>
  <si>
    <t>Blois</t>
  </si>
  <si>
    <t>Bourges</t>
  </si>
  <si>
    <t>Lons-le-Saunier</t>
  </si>
  <si>
    <t>Montbéliard</t>
  </si>
  <si>
    <t>Nevers</t>
  </si>
  <si>
    <t>Tours</t>
  </si>
  <si>
    <t>Vesoul</t>
  </si>
  <si>
    <t>Châteauroux</t>
  </si>
  <si>
    <t>Orléans-Saran</t>
  </si>
  <si>
    <t>Varennes-le-Grand</t>
  </si>
  <si>
    <t>Châteaudun</t>
  </si>
  <si>
    <t>Joux-la-Ville</t>
  </si>
  <si>
    <t>Saint Maur</t>
  </si>
  <si>
    <t>CSL</t>
  </si>
  <si>
    <t>Montargis</t>
  </si>
  <si>
    <t>Direction Interrégionale de Lille</t>
  </si>
  <si>
    <t>Amiens</t>
  </si>
  <si>
    <t>Arras</t>
  </si>
  <si>
    <t>Béthune</t>
  </si>
  <si>
    <t>Douai</t>
  </si>
  <si>
    <t>Dunkerque</t>
  </si>
  <si>
    <t>Valenciennes</t>
  </si>
  <si>
    <t>Beauvais</t>
  </si>
  <si>
    <t>Laon</t>
  </si>
  <si>
    <t>Liancourt</t>
  </si>
  <si>
    <t>Lille-Annoeullin</t>
  </si>
  <si>
    <t>Lille-Loos-Séquedin (Lille-Loos )</t>
  </si>
  <si>
    <t>Longuenesse</t>
  </si>
  <si>
    <t>Maubeuge</t>
  </si>
  <si>
    <t>Vendin Le Vieil</t>
  </si>
  <si>
    <t>Bapaume</t>
  </si>
  <si>
    <t>Château-Thierry</t>
  </si>
  <si>
    <t>qMC</t>
  </si>
  <si>
    <t>Lille-Loos-Séquedin (Haubourdin)</t>
  </si>
  <si>
    <t>EPM</t>
  </si>
  <si>
    <t>Quiévrechain</t>
  </si>
  <si>
    <t>qCNE</t>
  </si>
  <si>
    <t>Lille-Loos-Séquedin</t>
  </si>
  <si>
    <t>Direction Interrégionale de Lyon</t>
  </si>
  <si>
    <t>Aurillac</t>
  </si>
  <si>
    <t>Bonneville</t>
  </si>
  <si>
    <t>Chambéry</t>
  </si>
  <si>
    <t>Le-Puy-en-Velay</t>
  </si>
  <si>
    <t>Lyon Corbas</t>
  </si>
  <si>
    <t>Montluçon</t>
  </si>
  <si>
    <t>Privas</t>
  </si>
  <si>
    <t>Aiton</t>
  </si>
  <si>
    <t>Bourg-en-Bresse</t>
  </si>
  <si>
    <t>Grenoble</t>
  </si>
  <si>
    <t>Moulins Yzeure</t>
  </si>
  <si>
    <t>Riom</t>
  </si>
  <si>
    <t>Saint Etienne-la-Talaudière</t>
  </si>
  <si>
    <t>Saint-Quentin-Fallavier</t>
  </si>
  <si>
    <t>Valence</t>
  </si>
  <si>
    <t>Villefranche-sur-Saône</t>
  </si>
  <si>
    <t>Roanne</t>
  </si>
  <si>
    <t>Rhône</t>
  </si>
  <si>
    <t>Direction Interrégionale de Marseille</t>
  </si>
  <si>
    <t>Ajaccio</t>
  </si>
  <si>
    <t>Digne</t>
  </si>
  <si>
    <t>Draguignan</t>
  </si>
  <si>
    <t>Gap</t>
  </si>
  <si>
    <t>Grasse</t>
  </si>
  <si>
    <t>Nice</t>
  </si>
  <si>
    <t>Aix-Luynes</t>
  </si>
  <si>
    <t>Avignon le Pontet</t>
  </si>
  <si>
    <t>Borgo</t>
  </si>
  <si>
    <t>Marseille-Les-Baumettes</t>
  </si>
  <si>
    <t>Toulon-la-Farlède</t>
  </si>
  <si>
    <t>Casabianda</t>
  </si>
  <si>
    <t>Salon-de-Provence</t>
  </si>
  <si>
    <t>Tarascon</t>
  </si>
  <si>
    <t>Arles</t>
  </si>
  <si>
    <t>Direction Interrégionale de Paris</t>
  </si>
  <si>
    <t>Fleury-Mérogis</t>
  </si>
  <si>
    <t>Nanterre</t>
  </si>
  <si>
    <t>Osny-Pontoise</t>
  </si>
  <si>
    <t>Versailles</t>
  </si>
  <si>
    <t>Villepinte</t>
  </si>
  <si>
    <t>Bois d'Arcy</t>
  </si>
  <si>
    <t>Fresnes (**)</t>
  </si>
  <si>
    <t>Meaux-Chauconin</t>
  </si>
  <si>
    <t>Paris-La-Santé</t>
  </si>
  <si>
    <t>Melun</t>
  </si>
  <si>
    <t>Sud Francilien</t>
  </si>
  <si>
    <t>Poissy</t>
  </si>
  <si>
    <t>Fresnes (Villejuif)</t>
  </si>
  <si>
    <t>Corbeil</t>
  </si>
  <si>
    <t>Gagny</t>
  </si>
  <si>
    <t>Porcheville</t>
  </si>
  <si>
    <t>Direction Interrégionale de Rennes</t>
  </si>
  <si>
    <t>Angers</t>
  </si>
  <si>
    <t>Brest</t>
  </si>
  <si>
    <t>Caen</t>
  </si>
  <si>
    <t>Cherbourg</t>
  </si>
  <si>
    <t>Coutances</t>
  </si>
  <si>
    <t>Evreux</t>
  </si>
  <si>
    <t>Fontenay-le-Comte</t>
  </si>
  <si>
    <t>La Roche-sur-Yon</t>
  </si>
  <si>
    <t>Laval</t>
  </si>
  <si>
    <t>Le Mans-Croisettes</t>
  </si>
  <si>
    <t>Rouen</t>
  </si>
  <si>
    <t>Saint Malo</t>
  </si>
  <si>
    <t>Saint-Brieuc</t>
  </si>
  <si>
    <t>Vannes</t>
  </si>
  <si>
    <t>Le Havre</t>
  </si>
  <si>
    <t>Lorient-Ploemeur</t>
  </si>
  <si>
    <t>Nantes</t>
  </si>
  <si>
    <t>Rennes-Vezin</t>
  </si>
  <si>
    <t>Argentan</t>
  </si>
  <si>
    <t>Val-de-Reuil</t>
  </si>
  <si>
    <t>Alençon-Condé-sur-Sarthe</t>
  </si>
  <si>
    <t>Orvault</t>
  </si>
  <si>
    <t>Direction Interrégionale de Strasbourg</t>
  </si>
  <si>
    <t>Bar-le-Duc</t>
  </si>
  <si>
    <t>Châlons-en-Champagne</t>
  </si>
  <si>
    <t>Charleville-Mézières</t>
  </si>
  <si>
    <t>Chaumont</t>
  </si>
  <si>
    <t>Colmar</t>
  </si>
  <si>
    <t>Epinal</t>
  </si>
  <si>
    <t>Mulhouse</t>
  </si>
  <si>
    <t>Reims</t>
  </si>
  <si>
    <t>Sarreguemines</t>
  </si>
  <si>
    <t>Troyes</t>
  </si>
  <si>
    <t>Metz-Queuleu</t>
  </si>
  <si>
    <t>Nancy Maxéville</t>
  </si>
  <si>
    <t>Ecrouves</t>
  </si>
  <si>
    <t>Montmédy</t>
  </si>
  <si>
    <t>Oermingen</t>
  </si>
  <si>
    <t>Saint-Mihiel</t>
  </si>
  <si>
    <t>Toul</t>
  </si>
  <si>
    <t>Villenauxe-la-Grande</t>
  </si>
  <si>
    <t>Clairvaux</t>
  </si>
  <si>
    <t>Ensisheim</t>
  </si>
  <si>
    <t>Briey</t>
  </si>
  <si>
    <t>Maxéville</t>
  </si>
  <si>
    <t>Souffelweyersheim</t>
  </si>
  <si>
    <t>Direction Interrégionale de Toulouse</t>
  </si>
  <si>
    <t>Albi</t>
  </si>
  <si>
    <t>Carcassonne</t>
  </si>
  <si>
    <t>Foix</t>
  </si>
  <si>
    <t>Mende</t>
  </si>
  <si>
    <t>Montauban</t>
  </si>
  <si>
    <t>Nîmes</t>
  </si>
  <si>
    <t>Rodez</t>
  </si>
  <si>
    <t>Tarbes</t>
  </si>
  <si>
    <t>Béziers</t>
  </si>
  <si>
    <t>Perpignan</t>
  </si>
  <si>
    <t>Toulouse-Seysses</t>
  </si>
  <si>
    <t>Villeneuve-lès-Maguelone</t>
  </si>
  <si>
    <t>Muret</t>
  </si>
  <si>
    <t>Saint-Sulpice-la-Pointe</t>
  </si>
  <si>
    <t>Lannemezan</t>
  </si>
  <si>
    <t>Lavaur</t>
  </si>
  <si>
    <t>Basse-Terre</t>
  </si>
  <si>
    <t>Baie-Mahault</t>
  </si>
  <si>
    <t>Ducos</t>
  </si>
  <si>
    <t>Guyane (Remiré Montjoly)</t>
  </si>
  <si>
    <t>Saint-Pierre</t>
  </si>
  <si>
    <t>Saint-Denis</t>
  </si>
  <si>
    <t>Saint-Pierre-et-Miquelon</t>
  </si>
  <si>
    <t>Majicavo</t>
  </si>
  <si>
    <t>Mata Utu</t>
  </si>
  <si>
    <t>Faa'a Nuutania</t>
  </si>
  <si>
    <t>Nouméa</t>
  </si>
  <si>
    <t>Le Port (Plaine les Galets)</t>
  </si>
  <si>
    <t>Tatutu de Papeari</t>
  </si>
  <si>
    <t>Taiohae</t>
  </si>
  <si>
    <t>Uturoa-Raiatea</t>
  </si>
  <si>
    <t>Courbe d'évolution mensuelle des mineurs écroués depuis le 1er janvier 2017</t>
  </si>
  <si>
    <t>Evolution mensuelle des mineurs détenus depuis le 1er janvier  2017</t>
  </si>
  <si>
    <t>CP</t>
  </si>
  <si>
    <t>Ensemble de la DI de Bordeaux</t>
  </si>
  <si>
    <t>Ensemble de la DI de Dijon</t>
  </si>
  <si>
    <t>Ensemble de la DI de Lille</t>
  </si>
  <si>
    <t>Ensemble de la DI de Lyon</t>
  </si>
  <si>
    <t>Marseille-Les-Baumettes **</t>
  </si>
  <si>
    <t>Ensemble de la DI de Marseille</t>
  </si>
  <si>
    <t>Ensemble de la DI de Paris</t>
  </si>
  <si>
    <t>Ensemble de la DI de Rennes</t>
  </si>
  <si>
    <t>Ensemble de la DI de Strasbourg</t>
  </si>
  <si>
    <t>Ensemble de la DI de Toulouse</t>
  </si>
  <si>
    <t>Remire-Montjoly</t>
  </si>
  <si>
    <t>Ensemble de la DI de Outre-mer</t>
  </si>
  <si>
    <t>ENSEMBLE</t>
  </si>
  <si>
    <t>Outre-mer</t>
  </si>
  <si>
    <t>Courbe d'évolution mensuelle des femmes écrouées depuis le 1er janvier 2017</t>
  </si>
  <si>
    <t>Orléans Saran</t>
  </si>
  <si>
    <t>Fresnes</t>
  </si>
  <si>
    <t>75</t>
  </si>
  <si>
    <t>354</t>
  </si>
  <si>
    <t>350</t>
  </si>
  <si>
    <t>83</t>
  </si>
  <si>
    <t>66</t>
  </si>
  <si>
    <t>305</t>
  </si>
  <si>
    <t>52</t>
  </si>
  <si>
    <t>85</t>
  </si>
  <si>
    <t>47</t>
  </si>
  <si>
    <t>101</t>
  </si>
  <si>
    <t>39</t>
  </si>
  <si>
    <t>275</t>
  </si>
  <si>
    <t>114</t>
  </si>
  <si>
    <t>116</t>
  </si>
  <si>
    <t>105</t>
  </si>
  <si>
    <t>186</t>
  </si>
  <si>
    <t>41</t>
  </si>
  <si>
    <t>145</t>
  </si>
  <si>
    <t>193</t>
  </si>
  <si>
    <t>50</t>
  </si>
  <si>
    <t>307</t>
  </si>
  <si>
    <t>270</t>
  </si>
  <si>
    <t>180</t>
  </si>
  <si>
    <t>384</t>
  </si>
  <si>
    <t>368</t>
  </si>
  <si>
    <t>189</t>
  </si>
  <si>
    <t>477</t>
  </si>
  <si>
    <t>584</t>
  </si>
  <si>
    <t>201</t>
  </si>
  <si>
    <t>212</t>
  </si>
  <si>
    <t>219</t>
  </si>
  <si>
    <t>187</t>
  </si>
  <si>
    <t>171</t>
  </si>
  <si>
    <t>93</t>
  </si>
  <si>
    <t>232</t>
  </si>
  <si>
    <t>35</t>
  </si>
  <si>
    <t>688</t>
  </si>
  <si>
    <t>22</t>
  </si>
  <si>
    <t>136</t>
  </si>
  <si>
    <t>287</t>
  </si>
  <si>
    <t>237</t>
  </si>
  <si>
    <t>1111</t>
  </si>
  <si>
    <t>53</t>
  </si>
  <si>
    <t>394</t>
  </si>
  <si>
    <t>574</t>
  </si>
  <si>
    <t>24</t>
  </si>
  <si>
    <t>614</t>
  </si>
  <si>
    <t>363</t>
  </si>
  <si>
    <t>503</t>
  </si>
  <si>
    <t>2956</t>
  </si>
  <si>
    <t>1404</t>
  </si>
  <si>
    <t>48</t>
  </si>
  <si>
    <t>385</t>
  </si>
  <si>
    <t>592</t>
  </si>
  <si>
    <t>579</t>
  </si>
  <si>
    <t>100</t>
  </si>
  <si>
    <t>583</t>
  </si>
  <si>
    <t>266</t>
  </si>
  <si>
    <t>254</t>
  </si>
  <si>
    <t>269</t>
  </si>
  <si>
    <t>162</t>
  </si>
  <si>
    <t>71</t>
  </si>
  <si>
    <t>56</t>
  </si>
  <si>
    <t>399</t>
  </si>
  <si>
    <t>570</t>
  </si>
  <si>
    <t>92</t>
  </si>
  <si>
    <t>120</t>
  </si>
  <si>
    <t>403</t>
  </si>
  <si>
    <t>277</t>
  </si>
  <si>
    <t>453</t>
  </si>
  <si>
    <t>445</t>
  </si>
  <si>
    <t>389</t>
  </si>
  <si>
    <t>64</t>
  </si>
  <si>
    <t>67</t>
  </si>
  <si>
    <t>65</t>
  </si>
  <si>
    <t>49</t>
  </si>
  <si>
    <t>144</t>
  </si>
  <si>
    <t>200</t>
  </si>
  <si>
    <t>196</t>
  </si>
  <si>
    <t>99</t>
  </si>
  <si>
    <t>72</t>
  </si>
  <si>
    <t>655</t>
  </si>
  <si>
    <t>607</t>
  </si>
  <si>
    <t>265</t>
  </si>
  <si>
    <t>129</t>
  </si>
  <si>
    <t>371</t>
  </si>
  <si>
    <t>7</t>
  </si>
  <si>
    <t>157</t>
  </si>
  <si>
    <t>293</t>
  </si>
  <si>
    <t>164</t>
  </si>
  <si>
    <t>218</t>
  </si>
  <si>
    <t>Bordeaux Gradignan (qcpa)</t>
  </si>
  <si>
    <t>Mont-de-Marsan (qcsl)</t>
  </si>
  <si>
    <t>Poitiers-Vivonne (qcsl)</t>
  </si>
  <si>
    <t>Châteauroux (qma)</t>
  </si>
  <si>
    <t>Varennes-le-Grand (qma)</t>
  </si>
  <si>
    <t>Orléans Saran (qcsl)</t>
  </si>
  <si>
    <t>Beauvais (qcsl)</t>
  </si>
  <si>
    <t>Lille-Loos-Séquedin (qcsl)</t>
  </si>
  <si>
    <t>Longuenesse (qcpa)</t>
  </si>
  <si>
    <t>Longuenesse (qcsl)</t>
  </si>
  <si>
    <t>Moulins Yzeure (qma)</t>
  </si>
  <si>
    <t>Saint-Quentin-Fallavier (qma)</t>
  </si>
  <si>
    <t>Bourg-en-Bresse (qcsl)</t>
  </si>
  <si>
    <t>Grenoble (qcsl)</t>
  </si>
  <si>
    <t>Riom (qcsl)</t>
  </si>
  <si>
    <t>Saint Etienne-la-Talaudière (qcsl)</t>
  </si>
  <si>
    <t>Villefranche-sur-Saône (qcsl)</t>
  </si>
  <si>
    <t>Borgo (qma)</t>
  </si>
  <si>
    <t>Aix-Luynes (qcpa)</t>
  </si>
  <si>
    <t>Avignon le Pontet (qcsl)</t>
  </si>
  <si>
    <t>Marseille-Les-Baumettes (qcpa)</t>
  </si>
  <si>
    <t>Toulon-la-Farlède (qcsl)</t>
  </si>
  <si>
    <t>Fresnes (qma)</t>
  </si>
  <si>
    <t>Bois d'Arcy (qcsl)</t>
  </si>
  <si>
    <t>Fresnes (qcpa)</t>
  </si>
  <si>
    <t>Fresnes (qcsl)</t>
  </si>
  <si>
    <t>Meaux-Chauconin (qcpa)</t>
  </si>
  <si>
    <t>Paris-La-Santé (qcsl)</t>
  </si>
  <si>
    <t>Le Havre (qma)</t>
  </si>
  <si>
    <t>Lorient-Ploemeur (qma)</t>
  </si>
  <si>
    <t>Rennes (qma)</t>
  </si>
  <si>
    <t>Alençon-Condé-sur-Sarthe (qcpa)</t>
  </si>
  <si>
    <t>Caen (qcsl)</t>
  </si>
  <si>
    <t>Nantes (qcsl)</t>
  </si>
  <si>
    <t>Rennes-Vezin (qcsl)</t>
  </si>
  <si>
    <t>Metz-Queuleu (qcpa)</t>
  </si>
  <si>
    <t>Béziers (qma)</t>
  </si>
  <si>
    <t>Perpignan (qma)</t>
  </si>
  <si>
    <t>Toulouse-Seysses (qcsl)</t>
  </si>
  <si>
    <t>Villeneuve-lès-Maguelone (qcsl)</t>
  </si>
  <si>
    <t>Baie-Mahault (qma)</t>
  </si>
  <si>
    <t>Ducos (qcd)</t>
  </si>
  <si>
    <t>Faa'a Nuutania (qma)</t>
  </si>
  <si>
    <t>Nouméa (qma)</t>
  </si>
  <si>
    <t>Remire-Montjoly (qma)</t>
  </si>
  <si>
    <t>Saint-Denis (qma)</t>
  </si>
  <si>
    <t>Le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</si>
</sst>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\ _F_-;\-* #,##0.00\ _F_-;_-* &quot;-&quot;??\ _F_-;_-@_-"/>
    <numFmt numFmtId="167" formatCode="_-* #,##0\ _F_-;\-* #,##0\ _F_-;_-* &quot;-&quot;??\ _F_-;_-@_-"/>
    <numFmt numFmtId="168" formatCode="_-* #,##0.0\ _F_-;\-* #,##0.0\ _F_-;_-* &quot;-&quot;??\ _F_-;_-@_-"/>
    <numFmt numFmtId="169" formatCode="0.0%"/>
    <numFmt numFmtId="170" formatCode="0.0"/>
    <numFmt numFmtId="171" formatCode="&quot;&quot;;General"/>
    <numFmt numFmtId="172" formatCode="0;0;&quot;-&quot;"/>
    <numFmt numFmtId="173" formatCode="0_)"/>
    <numFmt numFmtId="174" formatCode="#,#00.0%"/>
    <numFmt numFmtId="175" formatCode="0.0;0.0;&quot;-&quot;"/>
    <numFmt numFmtId="176" formatCode="0.00_)"/>
  </numFmts>
  <fonts count="50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24"/>
      <name val="Times New Roman"/>
      <family val="1"/>
    </font>
    <font>
      <b/>
      <sz val="30"/>
      <name val="Times New Roman"/>
      <family val="1"/>
    </font>
    <font>
      <sz val="18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1"/>
      <name val="Arial"/>
      <family val="2"/>
    </font>
    <font>
      <b/>
      <sz val="10"/>
      <name val="Times New Roman"/>
      <family val="1"/>
    </font>
    <font>
      <b/>
      <i/>
      <sz val="14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sz val="8"/>
      <color indexed="9"/>
      <name val="Times New Roman"/>
      <family val="1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name val="Times New Roman"/>
      <family val="1"/>
    </font>
    <font>
      <sz val="11"/>
      <color indexed="9"/>
      <name val="Times New Roman"/>
      <family val="1"/>
    </font>
    <font>
      <b/>
      <sz val="11"/>
      <name val="Times New Roman"/>
      <family val="1"/>
    </font>
    <font>
      <i/>
      <sz val="8"/>
      <name val="Times New Roman"/>
      <family val="1"/>
    </font>
    <font>
      <i/>
      <sz val="8"/>
      <name val="Arial"/>
      <family val="2"/>
    </font>
    <font>
      <i/>
      <sz val="9"/>
      <name val="Arial"/>
      <family val="2"/>
    </font>
    <font>
      <i/>
      <sz val="9"/>
      <color indexed="8"/>
      <name val="Times New Roman"/>
      <family val="1"/>
    </font>
    <font>
      <sz val="10"/>
      <name val="Arial"/>
      <family val="2"/>
    </font>
    <font>
      <sz val="7"/>
      <name val="Times New Roman"/>
      <family val="1"/>
    </font>
    <font>
      <b/>
      <sz val="7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9"/>
      <name val="Times New Roman"/>
      <family val="1"/>
    </font>
    <font>
      <b/>
      <sz val="12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1"/>
      <color indexed="12"/>
      <name val="Times New Roman"/>
      <family val="1"/>
    </font>
    <font>
      <sz val="10"/>
      <name val="Calibri"/>
      <family val="2"/>
    </font>
    <font>
      <b/>
      <sz val="11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Courier"/>
      <family val="3"/>
    </font>
    <font>
      <i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2"/>
      <color theme="0" tint="-0.249977111117893"/>
      <name val="Times New Roman"/>
      <family val="1"/>
    </font>
    <font>
      <sz val="10"/>
      <color theme="0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164" fontId="32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47" fillId="0" borderId="0" applyFont="0" applyFill="0" applyBorder="0" applyAlignment="0" applyProtection="0"/>
    <xf numFmtId="166" fontId="32" fillId="0" borderId="0" applyFont="0" applyFill="0" applyBorder="0" applyAlignment="0" applyProtection="0"/>
    <xf numFmtId="0" fontId="32" fillId="0" borderId="0"/>
    <xf numFmtId="0" fontId="32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32" fillId="0" borderId="0"/>
    <xf numFmtId="176" fontId="44" fillId="0" borderId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832">
    <xf numFmtId="0" fontId="0" fillId="0" borderId="0" xfId="0"/>
    <xf numFmtId="0" fontId="2" fillId="0" borderId="0" xfId="10" applyFont="1" applyFill="1"/>
    <xf numFmtId="0" fontId="2" fillId="0" borderId="0" xfId="0" applyFont="1" applyFill="1"/>
    <xf numFmtId="0" fontId="3" fillId="0" borderId="0" xfId="10" applyFont="1" applyFill="1"/>
    <xf numFmtId="49" fontId="4" fillId="0" borderId="0" xfId="10" applyNumberFormat="1" applyFont="1" applyFill="1" applyBorder="1" applyAlignment="1">
      <alignment horizontal="centerContinuous"/>
    </xf>
    <xf numFmtId="0" fontId="5" fillId="0" borderId="1" xfId="10" applyFont="1" applyFill="1" applyBorder="1" applyAlignment="1">
      <alignment horizontal="left"/>
    </xf>
    <xf numFmtId="0" fontId="2" fillId="0" borderId="1" xfId="10" applyFont="1" applyFill="1" applyBorder="1" applyAlignment="1">
      <alignment horizontal="centerContinuous"/>
    </xf>
    <xf numFmtId="0" fontId="2" fillId="0" borderId="0" xfId="10" applyFont="1" applyFill="1" applyAlignment="1">
      <alignment horizontal="centerContinuous"/>
    </xf>
    <xf numFmtId="0" fontId="6" fillId="0" borderId="0" xfId="10" applyFont="1" applyFill="1"/>
    <xf numFmtId="0" fontId="7" fillId="0" borderId="0" xfId="10" applyFont="1" applyFill="1"/>
    <xf numFmtId="0" fontId="7" fillId="0" borderId="0" xfId="10" applyFont="1" applyFill="1" applyAlignment="1">
      <alignment horizontal="left"/>
    </xf>
    <xf numFmtId="0" fontId="2" fillId="0" borderId="0" xfId="10" applyFont="1" applyFill="1" applyAlignment="1">
      <alignment horizontal="left"/>
    </xf>
    <xf numFmtId="0" fontId="8" fillId="0" borderId="0" xfId="10" applyFont="1" applyFill="1" applyAlignment="1">
      <alignment horizontal="left" vertical="center"/>
    </xf>
    <xf numFmtId="0" fontId="9" fillId="0" borderId="0" xfId="10" applyFont="1" applyFill="1" applyAlignment="1">
      <alignment horizontal="center" vertical="center"/>
    </xf>
    <xf numFmtId="0" fontId="9" fillId="0" borderId="0" xfId="10" applyFont="1" applyFill="1" applyAlignment="1">
      <alignment horizontal="left" vertical="center"/>
    </xf>
    <xf numFmtId="0" fontId="9" fillId="0" borderId="0" xfId="1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10" applyFont="1" applyFill="1" applyAlignment="1">
      <alignment horizontal="left" vertical="center"/>
    </xf>
    <xf numFmtId="0" fontId="11" fillId="0" borderId="0" xfId="10" applyFont="1" applyFill="1" applyAlignment="1">
      <alignment horizontal="center" vertical="center"/>
    </xf>
    <xf numFmtId="0" fontId="11" fillId="0" borderId="0" xfId="10" applyFont="1" applyFill="1" applyAlignment="1">
      <alignment horizontal="left" vertical="center"/>
    </xf>
    <xf numFmtId="0" fontId="11" fillId="0" borderId="0" xfId="1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7" fillId="0" borderId="0" xfId="10" applyFont="1" applyFill="1" applyAlignment="1">
      <alignment horizontal="centerContinuous" vertical="center"/>
    </xf>
    <xf numFmtId="0" fontId="7" fillId="0" borderId="0" xfId="1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1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1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/>
    <xf numFmtId="0" fontId="2" fillId="0" borderId="0" xfId="10" quotePrefix="1" applyFont="1" applyFill="1" applyBorder="1"/>
    <xf numFmtId="0" fontId="2" fillId="0" borderId="0" xfId="0" quotePrefix="1" applyFont="1" applyFill="1"/>
    <xf numFmtId="0" fontId="10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5" fillId="0" borderId="2" xfId="0" applyFont="1" applyFill="1" applyBorder="1" applyAlignment="1">
      <alignment horizontal="right" vertical="center"/>
    </xf>
    <xf numFmtId="0" fontId="16" fillId="0" borderId="3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vertical="center"/>
    </xf>
    <xf numFmtId="0" fontId="15" fillId="0" borderId="7" xfId="0" applyFont="1" applyFill="1" applyBorder="1" applyAlignment="1">
      <alignment horizontal="right" vertical="center"/>
    </xf>
    <xf numFmtId="0" fontId="16" fillId="0" borderId="7" xfId="0" applyFont="1" applyFill="1" applyBorder="1" applyAlignment="1">
      <alignment horizontal="left" vertical="center"/>
    </xf>
    <xf numFmtId="0" fontId="16" fillId="0" borderId="7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/>
    </xf>
    <xf numFmtId="167" fontId="16" fillId="0" borderId="10" xfId="2" applyNumberFormat="1" applyFont="1" applyFill="1" applyBorder="1" applyAlignment="1">
      <alignment vertical="center"/>
    </xf>
    <xf numFmtId="167" fontId="16" fillId="0" borderId="11" xfId="2" applyNumberFormat="1" applyFont="1" applyFill="1" applyBorder="1" applyAlignment="1">
      <alignment vertical="center"/>
    </xf>
    <xf numFmtId="167" fontId="16" fillId="0" borderId="12" xfId="2" applyNumberFormat="1" applyFont="1" applyFill="1" applyBorder="1" applyAlignment="1">
      <alignment vertical="center"/>
    </xf>
    <xf numFmtId="0" fontId="19" fillId="0" borderId="13" xfId="0" applyFont="1" applyFill="1" applyBorder="1" applyAlignment="1">
      <alignment horizontal="left" vertical="center"/>
    </xf>
    <xf numFmtId="167" fontId="2" fillId="0" borderId="13" xfId="2" applyNumberFormat="1" applyFont="1" applyFill="1" applyBorder="1" applyAlignment="1">
      <alignment vertical="center"/>
    </xf>
    <xf numFmtId="167" fontId="2" fillId="0" borderId="14" xfId="2" applyNumberFormat="1" applyFont="1" applyFill="1" applyBorder="1" applyAlignment="1">
      <alignment vertical="center"/>
    </xf>
    <xf numFmtId="167" fontId="2" fillId="0" borderId="15" xfId="2" applyNumberFormat="1" applyFont="1" applyFill="1" applyBorder="1" applyAlignment="1">
      <alignment vertical="center"/>
    </xf>
    <xf numFmtId="0" fontId="19" fillId="0" borderId="14" xfId="0" applyFont="1" applyFill="1" applyBorder="1" applyAlignment="1">
      <alignment horizontal="left" vertical="center"/>
    </xf>
    <xf numFmtId="167" fontId="16" fillId="0" borderId="14" xfId="2" applyNumberFormat="1" applyFont="1" applyFill="1" applyBorder="1" applyAlignment="1">
      <alignment vertical="center"/>
    </xf>
    <xf numFmtId="0" fontId="15" fillId="0" borderId="14" xfId="0" applyFont="1" applyFill="1" applyBorder="1" applyAlignment="1">
      <alignment horizontal="left" vertical="center"/>
    </xf>
    <xf numFmtId="0" fontId="15" fillId="0" borderId="16" xfId="0" applyFont="1" applyFill="1" applyBorder="1" applyAlignment="1">
      <alignment horizontal="left" vertical="center"/>
    </xf>
    <xf numFmtId="167" fontId="15" fillId="0" borderId="16" xfId="2" applyNumberFormat="1" applyFont="1" applyFill="1" applyBorder="1" applyAlignment="1">
      <alignment vertical="center"/>
    </xf>
    <xf numFmtId="167" fontId="15" fillId="0" borderId="3" xfId="2" applyNumberFormat="1" applyFont="1" applyFill="1" applyBorder="1" applyAlignment="1">
      <alignment vertical="center"/>
    </xf>
    <xf numFmtId="167" fontId="15" fillId="0" borderId="17" xfId="2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167" fontId="17" fillId="0" borderId="0" xfId="2" applyNumberFormat="1" applyFont="1" applyFill="1" applyBorder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/>
    <xf numFmtId="0" fontId="16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right" vertical="center"/>
    </xf>
    <xf numFmtId="0" fontId="20" fillId="0" borderId="0" xfId="0" applyFont="1" applyFill="1" applyAlignment="1"/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/>
    <xf numFmtId="3" fontId="18" fillId="0" borderId="14" xfId="2" applyNumberFormat="1" applyFont="1" applyFill="1" applyBorder="1" applyAlignment="1">
      <alignment horizontal="left"/>
    </xf>
    <xf numFmtId="3" fontId="2" fillId="0" borderId="14" xfId="2" applyNumberFormat="1" applyFont="1" applyFill="1" applyBorder="1" applyAlignment="1">
      <alignment horizontal="center"/>
    </xf>
    <xf numFmtId="170" fontId="2" fillId="0" borderId="13" xfId="0" applyNumberFormat="1" applyFont="1" applyFill="1" applyBorder="1" applyAlignment="1">
      <alignment horizontal="center"/>
    </xf>
    <xf numFmtId="3" fontId="18" fillId="0" borderId="16" xfId="2" applyNumberFormat="1" applyFont="1" applyFill="1" applyBorder="1" applyAlignment="1">
      <alignment horizontal="left"/>
    </xf>
    <xf numFmtId="3" fontId="2" fillId="0" borderId="3" xfId="2" applyNumberFormat="1" applyFont="1" applyFill="1" applyBorder="1" applyAlignment="1">
      <alignment horizontal="center"/>
    </xf>
    <xf numFmtId="3" fontId="2" fillId="0" borderId="16" xfId="2" applyNumberFormat="1" applyFont="1" applyFill="1" applyBorder="1" applyAlignment="1">
      <alignment horizontal="center"/>
    </xf>
    <xf numFmtId="170" fontId="2" fillId="0" borderId="16" xfId="0" applyNumberFormat="1" applyFont="1" applyFill="1" applyBorder="1" applyAlignment="1">
      <alignment horizontal="center"/>
    </xf>
    <xf numFmtId="17" fontId="2" fillId="0" borderId="0" xfId="0" quotePrefix="1" applyNumberFormat="1" applyFont="1" applyFill="1" applyBorder="1" applyAlignment="1">
      <alignment horizontal="right"/>
    </xf>
    <xf numFmtId="3" fontId="2" fillId="0" borderId="0" xfId="2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/>
    <xf numFmtId="0" fontId="2" fillId="0" borderId="0" xfId="0" applyFont="1" applyFill="1" applyAlignment="1"/>
    <xf numFmtId="0" fontId="21" fillId="0" borderId="0" xfId="0" applyFont="1" applyFill="1" applyAlignment="1">
      <alignment horizontal="left"/>
    </xf>
    <xf numFmtId="0" fontId="21" fillId="0" borderId="0" xfId="0" applyFont="1" applyFill="1" applyBorder="1" applyAlignment="1">
      <alignment horizontal="left"/>
    </xf>
    <xf numFmtId="0" fontId="16" fillId="0" borderId="0" xfId="0" applyFont="1" applyFill="1" applyBorder="1" applyAlignment="1"/>
    <xf numFmtId="169" fontId="16" fillId="0" borderId="0" xfId="13" applyNumberFormat="1" applyFont="1" applyFill="1" applyAlignment="1"/>
    <xf numFmtId="0" fontId="0" fillId="0" borderId="1" xfId="0" applyBorder="1"/>
    <xf numFmtId="0" fontId="0" fillId="0" borderId="6" xfId="0" applyBorder="1"/>
    <xf numFmtId="0" fontId="22" fillId="0" borderId="0" xfId="0" applyFont="1" applyFill="1" applyAlignment="1" applyProtection="1">
      <alignment horizontal="left" vertical="center" wrapText="1"/>
    </xf>
    <xf numFmtId="0" fontId="23" fillId="0" borderId="0" xfId="0" applyFont="1"/>
    <xf numFmtId="0" fontId="17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6" fillId="0" borderId="14" xfId="0" applyFont="1" applyFill="1" applyBorder="1" applyAlignment="1"/>
    <xf numFmtId="17" fontId="16" fillId="0" borderId="0" xfId="0" applyNumberFormat="1" applyFont="1" applyFill="1" applyAlignment="1"/>
    <xf numFmtId="0" fontId="24" fillId="0" borderId="0" xfId="0" applyFont="1"/>
    <xf numFmtId="0" fontId="25" fillId="0" borderId="0" xfId="0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left" vertical="center"/>
    </xf>
    <xf numFmtId="168" fontId="16" fillId="0" borderId="10" xfId="0" applyNumberFormat="1" applyFont="1" applyFill="1" applyBorder="1" applyAlignment="1">
      <alignment vertical="center"/>
    </xf>
    <xf numFmtId="0" fontId="18" fillId="0" borderId="13" xfId="0" applyFont="1" applyFill="1" applyBorder="1" applyAlignment="1">
      <alignment horizontal="left" vertical="center"/>
    </xf>
    <xf numFmtId="167" fontId="16" fillId="0" borderId="13" xfId="2" applyNumberFormat="1" applyFont="1" applyFill="1" applyBorder="1" applyAlignment="1">
      <alignment vertical="center"/>
    </xf>
    <xf numFmtId="168" fontId="16" fillId="0" borderId="13" xfId="2" applyNumberFormat="1" applyFont="1" applyFill="1" applyBorder="1" applyAlignment="1">
      <alignment vertical="center"/>
    </xf>
    <xf numFmtId="0" fontId="17" fillId="0" borderId="14" xfId="0" applyFont="1" applyFill="1" applyBorder="1" applyAlignment="1">
      <alignment horizontal="left" vertical="center"/>
    </xf>
    <xf numFmtId="168" fontId="2" fillId="0" borderId="13" xfId="0" applyNumberFormat="1" applyFont="1" applyFill="1" applyBorder="1" applyAlignment="1">
      <alignment vertical="center"/>
    </xf>
    <xf numFmtId="0" fontId="17" fillId="0" borderId="16" xfId="0" applyFont="1" applyFill="1" applyBorder="1" applyAlignment="1">
      <alignment horizontal="left" vertical="center" wrapText="1"/>
    </xf>
    <xf numFmtId="168" fontId="15" fillId="0" borderId="16" xfId="0" applyNumberFormat="1" applyFont="1" applyFill="1" applyBorder="1" applyAlignment="1">
      <alignment vertical="center"/>
    </xf>
    <xf numFmtId="168" fontId="17" fillId="0" borderId="0" xfId="0" applyNumberFormat="1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18" xfId="0" applyFont="1" applyFill="1" applyBorder="1" applyAlignment="1">
      <alignment vertical="center"/>
    </xf>
    <xf numFmtId="167" fontId="19" fillId="0" borderId="19" xfId="2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167" fontId="16" fillId="0" borderId="19" xfId="2" applyNumberFormat="1" applyFont="1" applyFill="1" applyBorder="1" applyAlignment="1">
      <alignment vertical="center"/>
    </xf>
    <xf numFmtId="0" fontId="17" fillId="0" borderId="20" xfId="0" applyFont="1" applyFill="1" applyBorder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16" fillId="0" borderId="1" xfId="0" applyFont="1" applyFill="1" applyBorder="1" applyAlignment="1"/>
    <xf numFmtId="0" fontId="16" fillId="0" borderId="6" xfId="0" applyFont="1" applyFill="1" applyBorder="1" applyAlignment="1"/>
    <xf numFmtId="0" fontId="25" fillId="0" borderId="0" xfId="0" applyFont="1" applyFill="1" applyAlignment="1"/>
    <xf numFmtId="14" fontId="18" fillId="0" borderId="11" xfId="0" applyNumberFormat="1" applyFont="1" applyFill="1" applyBorder="1" applyAlignment="1">
      <alignment vertical="center"/>
    </xf>
    <xf numFmtId="167" fontId="16" fillId="0" borderId="13" xfId="2" applyNumberFormat="1" applyFont="1" applyFill="1" applyBorder="1" applyAlignment="1"/>
    <xf numFmtId="167" fontId="19" fillId="0" borderId="19" xfId="2" applyNumberFormat="1" applyFont="1" applyFill="1" applyBorder="1" applyAlignment="1"/>
    <xf numFmtId="167" fontId="16" fillId="0" borderId="19" xfId="2" applyNumberFormat="1" applyFont="1" applyFill="1" applyBorder="1" applyAlignment="1"/>
    <xf numFmtId="167" fontId="15" fillId="0" borderId="16" xfId="2" applyNumberFormat="1" applyFont="1" applyFill="1" applyBorder="1" applyAlignment="1"/>
    <xf numFmtId="168" fontId="15" fillId="0" borderId="21" xfId="0" applyNumberFormat="1" applyFont="1" applyFill="1" applyBorder="1" applyAlignment="1"/>
    <xf numFmtId="0" fontId="21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169" fontId="16" fillId="0" borderId="13" xfId="13" applyNumberFormat="1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9" xfId="0" applyFont="1" applyFill="1" applyBorder="1" applyAlignment="1">
      <alignment vertical="center"/>
    </xf>
    <xf numFmtId="169" fontId="19" fillId="0" borderId="19" xfId="13" applyNumberFormat="1" applyFont="1" applyFill="1" applyBorder="1" applyAlignment="1">
      <alignment vertical="center"/>
    </xf>
    <xf numFmtId="168" fontId="16" fillId="0" borderId="13" xfId="0" applyNumberFormat="1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169" fontId="15" fillId="0" borderId="21" xfId="13" applyNumberFormat="1" applyFont="1" applyFill="1" applyBorder="1" applyAlignment="1">
      <alignment vertical="center"/>
    </xf>
    <xf numFmtId="0" fontId="19" fillId="0" borderId="8" xfId="0" applyFont="1" applyFill="1" applyBorder="1" applyAlignment="1">
      <alignment horizontal="center" vertical="center" wrapText="1"/>
    </xf>
    <xf numFmtId="0" fontId="26" fillId="0" borderId="0" xfId="0" applyFont="1" applyFill="1" applyAlignment="1"/>
    <xf numFmtId="167" fontId="16" fillId="0" borderId="14" xfId="2" applyNumberFormat="1" applyFont="1" applyFill="1" applyBorder="1" applyAlignment="1"/>
    <xf numFmtId="170" fontId="26" fillId="0" borderId="0" xfId="0" applyNumberFormat="1" applyFont="1" applyFill="1" applyAlignment="1">
      <alignment horizontal="right"/>
    </xf>
    <xf numFmtId="0" fontId="18" fillId="0" borderId="14" xfId="0" applyFont="1" applyFill="1" applyBorder="1" applyAlignment="1"/>
    <xf numFmtId="168" fontId="16" fillId="0" borderId="13" xfId="2" applyNumberFormat="1" applyFont="1" applyFill="1" applyBorder="1" applyAlignment="1"/>
    <xf numFmtId="0" fontId="18" fillId="0" borderId="13" xfId="0" applyFont="1" applyFill="1" applyBorder="1" applyAlignment="1"/>
    <xf numFmtId="0" fontId="15" fillId="0" borderId="21" xfId="0" applyFont="1" applyFill="1" applyBorder="1" applyAlignment="1"/>
    <xf numFmtId="167" fontId="15" fillId="0" borderId="21" xfId="2" applyNumberFormat="1" applyFont="1" applyFill="1" applyBorder="1" applyAlignment="1"/>
    <xf numFmtId="168" fontId="15" fillId="0" borderId="21" xfId="2" applyNumberFormat="1" applyFont="1" applyFill="1" applyBorder="1" applyAlignment="1"/>
    <xf numFmtId="0" fontId="21" fillId="0" borderId="0" xfId="0" applyFont="1" applyFill="1" applyAlignment="1"/>
    <xf numFmtId="170" fontId="16" fillId="0" borderId="0" xfId="0" applyNumberFormat="1" applyFont="1" applyFill="1" applyBorder="1" applyAlignment="1"/>
    <xf numFmtId="0" fontId="2" fillId="0" borderId="1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vertical="center"/>
    </xf>
    <xf numFmtId="3" fontId="27" fillId="0" borderId="13" xfId="2" applyNumberFormat="1" applyFont="1" applyFill="1" applyBorder="1" applyAlignment="1" applyProtection="1">
      <alignment horizontal="center" vertical="center"/>
    </xf>
    <xf numFmtId="3" fontId="27" fillId="0" borderId="13" xfId="2" applyNumberFormat="1" applyFont="1" applyFill="1" applyBorder="1" applyAlignment="1">
      <alignment horizontal="center" vertical="center"/>
    </xf>
    <xf numFmtId="3" fontId="16" fillId="0" borderId="13" xfId="2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3" fontId="16" fillId="0" borderId="13" xfId="2" applyNumberFormat="1" applyFont="1" applyFill="1" applyBorder="1" applyAlignment="1" applyProtection="1">
      <alignment horizontal="center" vertical="center"/>
      <protection locked="0"/>
    </xf>
    <xf numFmtId="3" fontId="15" fillId="0" borderId="13" xfId="2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3" fontId="27" fillId="0" borderId="23" xfId="2" applyNumberFormat="1" applyFont="1" applyFill="1" applyBorder="1" applyAlignment="1" applyProtection="1">
      <alignment horizontal="center" vertical="center"/>
    </xf>
    <xf numFmtId="3" fontId="27" fillId="0" borderId="23" xfId="2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3" fontId="15" fillId="0" borderId="8" xfId="2" applyNumberFormat="1" applyFont="1" applyFill="1" applyBorder="1" applyAlignment="1">
      <alignment horizontal="center" vertical="center"/>
    </xf>
    <xf numFmtId="170" fontId="16" fillId="0" borderId="0" xfId="0" applyNumberFormat="1" applyFont="1" applyFill="1" applyAlignment="1">
      <alignment vertical="center"/>
    </xf>
    <xf numFmtId="17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167" fontId="16" fillId="0" borderId="13" xfId="0" applyNumberFormat="1" applyFont="1" applyFill="1" applyBorder="1" applyAlignment="1">
      <alignment vertical="center"/>
    </xf>
    <xf numFmtId="167" fontId="19" fillId="0" borderId="13" xfId="0" applyNumberFormat="1" applyFont="1" applyFill="1" applyBorder="1" applyAlignment="1">
      <alignment vertical="center"/>
    </xf>
    <xf numFmtId="168" fontId="19" fillId="0" borderId="19" xfId="2" applyNumberFormat="1" applyFont="1" applyFill="1" applyBorder="1" applyAlignment="1">
      <alignment vertical="center"/>
    </xf>
    <xf numFmtId="167" fontId="16" fillId="0" borderId="23" xfId="0" applyNumberFormat="1" applyFont="1" applyFill="1" applyBorder="1" applyAlignment="1">
      <alignment vertical="center"/>
    </xf>
    <xf numFmtId="168" fontId="16" fillId="0" borderId="19" xfId="2" applyNumberFormat="1" applyFont="1" applyFill="1" applyBorder="1" applyAlignment="1">
      <alignment vertical="center"/>
    </xf>
    <xf numFmtId="167" fontId="15" fillId="0" borderId="21" xfId="0" applyNumberFormat="1" applyFont="1" applyFill="1" applyBorder="1" applyAlignment="1">
      <alignment vertical="center"/>
    </xf>
    <xf numFmtId="168" fontId="15" fillId="0" borderId="21" xfId="2" applyNumberFormat="1" applyFont="1" applyFill="1" applyBorder="1" applyAlignment="1">
      <alignment vertical="center"/>
    </xf>
    <xf numFmtId="0" fontId="28" fillId="0" borderId="0" xfId="0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3" fillId="0" borderId="10" xfId="0" applyNumberFormat="1" applyFont="1" applyFill="1" applyBorder="1" applyAlignment="1">
      <alignment vertical="center"/>
    </xf>
    <xf numFmtId="0" fontId="2" fillId="0" borderId="14" xfId="0" applyNumberFormat="1" applyFont="1" applyFill="1" applyBorder="1" applyAlignment="1">
      <alignment vertical="center"/>
    </xf>
    <xf numFmtId="0" fontId="2" fillId="0" borderId="24" xfId="0" applyNumberFormat="1" applyFont="1" applyFill="1" applyBorder="1" applyAlignment="1">
      <alignment vertical="center"/>
    </xf>
    <xf numFmtId="168" fontId="19" fillId="0" borderId="19" xfId="0" applyNumberFormat="1" applyFont="1" applyFill="1" applyBorder="1" applyAlignment="1">
      <alignment vertical="center"/>
    </xf>
    <xf numFmtId="168" fontId="16" fillId="0" borderId="19" xfId="0" applyNumberFormat="1" applyFont="1" applyFill="1" applyBorder="1" applyAlignment="1">
      <alignment vertical="center"/>
    </xf>
    <xf numFmtId="0" fontId="27" fillId="0" borderId="0" xfId="0" applyFont="1" applyFill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6" fillId="0" borderId="13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167" fontId="15" fillId="0" borderId="16" xfId="0" applyNumberFormat="1" applyFont="1" applyFill="1" applyBorder="1" applyAlignment="1">
      <alignment vertical="center"/>
    </xf>
    <xf numFmtId="0" fontId="16" fillId="0" borderId="8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17" fontId="18" fillId="0" borderId="10" xfId="0" quotePrefix="1" applyNumberFormat="1" applyFont="1" applyFill="1" applyBorder="1" applyAlignment="1">
      <alignment vertical="center"/>
    </xf>
    <xf numFmtId="3" fontId="2" fillId="0" borderId="10" xfId="0" applyNumberFormat="1" applyFont="1" applyFill="1" applyBorder="1" applyAlignment="1">
      <alignment horizontal="center" vertical="center"/>
    </xf>
    <xf numFmtId="169" fontId="2" fillId="0" borderId="13" xfId="13" applyNumberFormat="1" applyFont="1" applyFill="1" applyBorder="1" applyAlignment="1">
      <alignment horizontal="center" vertical="center"/>
    </xf>
    <xf numFmtId="17" fontId="18" fillId="0" borderId="13" xfId="0" quotePrefix="1" applyNumberFormat="1" applyFont="1" applyFill="1" applyBorder="1" applyAlignment="1">
      <alignment vertical="center"/>
    </xf>
    <xf numFmtId="3" fontId="2" fillId="0" borderId="13" xfId="0" applyNumberFormat="1" applyFont="1" applyFill="1" applyBorder="1" applyAlignment="1">
      <alignment horizontal="center" vertical="center"/>
    </xf>
    <xf numFmtId="17" fontId="18" fillId="0" borderId="16" xfId="0" quotePrefix="1" applyNumberFormat="1" applyFont="1" applyFill="1" applyBorder="1" applyAlignment="1">
      <alignment vertical="center"/>
    </xf>
    <xf numFmtId="3" fontId="2" fillId="0" borderId="16" xfId="0" applyNumberFormat="1" applyFont="1" applyFill="1" applyBorder="1" applyAlignment="1">
      <alignment horizontal="center" vertical="center"/>
    </xf>
    <xf numFmtId="169" fontId="2" fillId="0" borderId="16" xfId="1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2" fillId="0" borderId="0" xfId="0" applyFont="1"/>
    <xf numFmtId="0" fontId="26" fillId="0" borderId="0" xfId="0" applyFont="1" applyFill="1" applyAlignment="1">
      <alignment vertical="center"/>
    </xf>
    <xf numFmtId="0" fontId="2" fillId="0" borderId="1" xfId="0" applyFont="1" applyBorder="1"/>
    <xf numFmtId="0" fontId="2" fillId="0" borderId="6" xfId="0" applyFont="1" applyBorder="1"/>
    <xf numFmtId="0" fontId="20" fillId="0" borderId="1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20" fillId="0" borderId="11" xfId="0" applyFont="1" applyFill="1" applyBorder="1" applyAlignment="1">
      <alignment vertical="center" wrapText="1"/>
    </xf>
    <xf numFmtId="171" fontId="20" fillId="0" borderId="25" xfId="0" applyNumberFormat="1" applyFont="1" applyFill="1" applyBorder="1" applyAlignment="1">
      <alignment vertical="center"/>
    </xf>
    <xf numFmtId="3" fontId="20" fillId="0" borderId="13" xfId="0" applyNumberFormat="1" applyFont="1" applyFill="1" applyBorder="1" applyAlignment="1">
      <alignment horizontal="center" vertical="center"/>
    </xf>
    <xf numFmtId="9" fontId="20" fillId="0" borderId="13" xfId="13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 wrapText="1"/>
    </xf>
    <xf numFmtId="9" fontId="20" fillId="0" borderId="10" xfId="13" applyNumberFormat="1" applyFont="1" applyFill="1" applyBorder="1" applyAlignment="1">
      <alignment horizontal="center" vertical="center"/>
    </xf>
    <xf numFmtId="9" fontId="20" fillId="0" borderId="23" xfId="13" applyNumberFormat="1" applyFont="1" applyFill="1" applyBorder="1" applyAlignment="1">
      <alignment horizontal="center" vertical="center"/>
    </xf>
    <xf numFmtId="9" fontId="17" fillId="0" borderId="23" xfId="13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167" fontId="15" fillId="0" borderId="0" xfId="0" applyNumberFormat="1" applyFont="1" applyFill="1" applyBorder="1" applyAlignment="1">
      <alignment vertical="center"/>
    </xf>
    <xf numFmtId="168" fontId="15" fillId="0" borderId="0" xfId="0" applyNumberFormat="1" applyFont="1" applyFill="1" applyBorder="1" applyAlignment="1">
      <alignment vertical="center"/>
    </xf>
    <xf numFmtId="3" fontId="2" fillId="0" borderId="14" xfId="0" applyNumberFormat="1" applyFont="1" applyFill="1" applyBorder="1" applyAlignment="1">
      <alignment horizontal="center" vertical="center"/>
    </xf>
    <xf numFmtId="169" fontId="2" fillId="0" borderId="14" xfId="13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vertical="center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2" fillId="0" borderId="0" xfId="0" applyFont="1" applyFill="1" applyBorder="1" applyAlignment="1"/>
    <xf numFmtId="0" fontId="18" fillId="0" borderId="14" xfId="0" applyNumberFormat="1" applyFont="1" applyFill="1" applyBorder="1" applyAlignment="1">
      <alignment horizontal="center" vertical="center"/>
    </xf>
    <xf numFmtId="0" fontId="18" fillId="0" borderId="14" xfId="0" applyNumberFormat="1" applyFont="1" applyFill="1" applyBorder="1" applyAlignment="1">
      <alignment vertical="center"/>
    </xf>
    <xf numFmtId="0" fontId="13" fillId="0" borderId="14" xfId="0" applyNumberFormat="1" applyFont="1" applyFill="1" applyBorder="1" applyAlignment="1">
      <alignment vertical="center"/>
    </xf>
    <xf numFmtId="0" fontId="2" fillId="0" borderId="26" xfId="0" applyNumberFormat="1" applyFont="1" applyFill="1" applyBorder="1" applyAlignment="1">
      <alignment vertical="center"/>
    </xf>
    <xf numFmtId="0" fontId="18" fillId="0" borderId="24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6" fillId="0" borderId="0" xfId="5" applyFont="1" applyFill="1" applyAlignment="1">
      <alignment vertical="center"/>
    </xf>
    <xf numFmtId="0" fontId="10" fillId="0" borderId="0" xfId="5" applyFont="1" applyFill="1" applyAlignment="1">
      <alignment horizontal="left" vertical="center"/>
    </xf>
    <xf numFmtId="0" fontId="16" fillId="0" borderId="0" xfId="5" applyFont="1" applyFill="1" applyAlignment="1"/>
    <xf numFmtId="0" fontId="32" fillId="0" borderId="0" xfId="5"/>
    <xf numFmtId="0" fontId="20" fillId="2" borderId="0" xfId="5" applyFont="1" applyFill="1" applyAlignment="1" applyProtection="1">
      <alignment horizontal="left" vertical="center"/>
    </xf>
    <xf numFmtId="0" fontId="15" fillId="0" borderId="2" xfId="5" applyFont="1" applyFill="1" applyBorder="1" applyAlignment="1">
      <alignment horizontal="right" vertical="center"/>
    </xf>
    <xf numFmtId="0" fontId="16" fillId="0" borderId="3" xfId="5" applyFont="1" applyFill="1" applyBorder="1" applyAlignment="1">
      <alignment horizontal="left" vertical="center"/>
    </xf>
    <xf numFmtId="0" fontId="16" fillId="0" borderId="1" xfId="5" applyFont="1" applyFill="1" applyBorder="1" applyAlignment="1">
      <alignment horizontal="left" vertical="center"/>
    </xf>
    <xf numFmtId="0" fontId="15" fillId="0" borderId="4" xfId="5" applyFont="1" applyFill="1" applyBorder="1" applyAlignment="1">
      <alignment horizontal="right" vertical="center"/>
    </xf>
    <xf numFmtId="0" fontId="16" fillId="0" borderId="5" xfId="5" applyFont="1" applyFill="1" applyBorder="1" applyAlignment="1">
      <alignment horizontal="left" vertical="center"/>
    </xf>
    <xf numFmtId="0" fontId="16" fillId="0" borderId="6" xfId="5" applyFont="1" applyFill="1" applyBorder="1" applyAlignment="1">
      <alignment horizontal="left" vertical="center"/>
    </xf>
    <xf numFmtId="0" fontId="15" fillId="0" borderId="0" xfId="5" applyFont="1" applyFill="1" applyBorder="1" applyAlignment="1">
      <alignment horizontal="right" vertical="center"/>
    </xf>
    <xf numFmtId="0" fontId="16" fillId="0" borderId="0" xfId="5" applyFont="1" applyFill="1" applyBorder="1" applyAlignment="1">
      <alignment horizontal="left" vertical="center"/>
    </xf>
    <xf numFmtId="0" fontId="27" fillId="0" borderId="10" xfId="5" applyFont="1" applyBorder="1" applyAlignment="1">
      <alignment horizontal="center"/>
    </xf>
    <xf numFmtId="0" fontId="27" fillId="0" borderId="11" xfId="5" applyFont="1" applyBorder="1" applyAlignment="1">
      <alignment horizontal="center"/>
    </xf>
    <xf numFmtId="0" fontId="27" fillId="0" borderId="10" xfId="5" applyFont="1" applyBorder="1" applyAlignment="1">
      <alignment horizontal="center" wrapText="1"/>
    </xf>
    <xf numFmtId="9" fontId="8" fillId="0" borderId="10" xfId="14" applyFont="1" applyBorder="1" applyAlignment="1">
      <alignment horizontal="center"/>
    </xf>
    <xf numFmtId="0" fontId="2" fillId="0" borderId="16" xfId="5" applyFont="1" applyBorder="1"/>
    <xf numFmtId="0" fontId="25" fillId="0" borderId="8" xfId="5" applyFont="1" applyBorder="1" applyAlignment="1">
      <alignment horizontal="center"/>
    </xf>
    <xf numFmtId="0" fontId="2" fillId="0" borderId="3" xfId="5" applyFont="1" applyBorder="1"/>
    <xf numFmtId="9" fontId="2" fillId="0" borderId="16" xfId="14" applyFont="1" applyBorder="1" applyAlignment="1">
      <alignment horizontal="center"/>
    </xf>
    <xf numFmtId="14" fontId="16" fillId="0" borderId="13" xfId="5" applyNumberFormat="1" applyFont="1" applyBorder="1" applyAlignment="1">
      <alignment horizontal="right"/>
    </xf>
    <xf numFmtId="14" fontId="16" fillId="0" borderId="16" xfId="5" applyNumberFormat="1" applyFont="1" applyBorder="1"/>
    <xf numFmtId="14" fontId="16" fillId="0" borderId="0" xfId="5" applyNumberFormat="1" applyFont="1" applyBorder="1"/>
    <xf numFmtId="0" fontId="16" fillId="0" borderId="0" xfId="5" applyFont="1" applyBorder="1"/>
    <xf numFmtId="0" fontId="16" fillId="0" borderId="0" xfId="5" applyFont="1" applyBorder="1" applyAlignment="1">
      <alignment horizontal="right"/>
    </xf>
    <xf numFmtId="3" fontId="16" fillId="0" borderId="0" xfId="5" applyNumberFormat="1" applyFont="1" applyBorder="1" applyAlignment="1">
      <alignment horizontal="right"/>
    </xf>
    <xf numFmtId="170" fontId="2" fillId="0" borderId="0" xfId="5" applyNumberFormat="1" applyFont="1" applyBorder="1" applyAlignment="1">
      <alignment horizontal="right"/>
    </xf>
    <xf numFmtId="0" fontId="32" fillId="0" borderId="0" xfId="5" applyBorder="1"/>
    <xf numFmtId="0" fontId="32" fillId="0" borderId="1" xfId="5" applyBorder="1"/>
    <xf numFmtId="0" fontId="32" fillId="0" borderId="6" xfId="5" applyBorder="1"/>
    <xf numFmtId="0" fontId="27" fillId="0" borderId="0" xfId="5" applyFont="1" applyFill="1" applyAlignment="1">
      <alignment vertical="center"/>
    </xf>
    <xf numFmtId="0" fontId="2" fillId="0" borderId="1" xfId="5" applyFont="1" applyFill="1" applyBorder="1" applyAlignment="1">
      <alignment horizontal="left" vertical="center"/>
    </xf>
    <xf numFmtId="0" fontId="2" fillId="0" borderId="6" xfId="5" applyFont="1" applyFill="1" applyBorder="1" applyAlignment="1">
      <alignment horizontal="left" vertical="center"/>
    </xf>
    <xf numFmtId="0" fontId="2" fillId="0" borderId="27" xfId="5" applyFont="1" applyBorder="1" applyAlignment="1">
      <alignment horizontal="center" vertical="center" wrapText="1"/>
    </xf>
    <xf numFmtId="0" fontId="2" fillId="0" borderId="28" xfId="5" applyFont="1" applyBorder="1" applyAlignment="1">
      <alignment horizontal="center" vertical="center" wrapText="1"/>
    </xf>
    <xf numFmtId="0" fontId="2" fillId="0" borderId="29" xfId="5" applyFont="1" applyBorder="1" applyAlignment="1">
      <alignment horizontal="center" vertical="center" wrapText="1"/>
    </xf>
    <xf numFmtId="0" fontId="18" fillId="0" borderId="29" xfId="5" applyFont="1" applyBorder="1" applyAlignment="1">
      <alignment horizontal="center" vertical="center" wrapText="1"/>
    </xf>
    <xf numFmtId="17" fontId="2" fillId="0" borderId="30" xfId="5" applyNumberFormat="1" applyFont="1" applyBorder="1" applyAlignment="1">
      <alignment horizontal="right"/>
    </xf>
    <xf numFmtId="3" fontId="2" fillId="0" borderId="30" xfId="5" applyNumberFormat="1" applyFont="1" applyBorder="1" applyAlignment="1">
      <alignment horizontal="center"/>
    </xf>
    <xf numFmtId="3" fontId="2" fillId="0" borderId="31" xfId="5" applyNumberFormat="1" applyFont="1" applyBorder="1" applyAlignment="1">
      <alignment horizontal="center"/>
    </xf>
    <xf numFmtId="3" fontId="2" fillId="0" borderId="0" xfId="5" applyNumberFormat="1" applyFont="1" applyAlignment="1">
      <alignment horizontal="center"/>
    </xf>
    <xf numFmtId="170" fontId="18" fillId="0" borderId="31" xfId="5" applyNumberFormat="1" applyFont="1" applyBorder="1" applyAlignment="1">
      <alignment horizontal="center"/>
    </xf>
    <xf numFmtId="3" fontId="20" fillId="0" borderId="32" xfId="5" applyNumberFormat="1" applyFont="1" applyBorder="1" applyAlignment="1">
      <alignment horizontal="center"/>
    </xf>
    <xf numFmtId="3" fontId="2" fillId="0" borderId="32" xfId="5" applyNumberFormat="1" applyFont="1" applyBorder="1" applyAlignment="1">
      <alignment horizontal="center"/>
    </xf>
    <xf numFmtId="17" fontId="2" fillId="0" borderId="33" xfId="5" applyNumberFormat="1" applyFont="1" applyBorder="1" applyAlignment="1">
      <alignment horizontal="right"/>
    </xf>
    <xf numFmtId="3" fontId="2" fillId="0" borderId="34" xfId="5" applyNumberFormat="1" applyFont="1" applyBorder="1" applyAlignment="1">
      <alignment horizontal="center"/>
    </xf>
    <xf numFmtId="3" fontId="2" fillId="0" borderId="35" xfId="5" applyNumberFormat="1" applyFont="1" applyBorder="1" applyAlignment="1">
      <alignment horizontal="center"/>
    </xf>
    <xf numFmtId="3" fontId="2" fillId="0" borderId="36" xfId="5" applyNumberFormat="1" applyFont="1" applyBorder="1" applyAlignment="1">
      <alignment horizontal="center"/>
    </xf>
    <xf numFmtId="170" fontId="18" fillId="0" borderId="34" xfId="5" applyNumberFormat="1" applyFont="1" applyBorder="1" applyAlignment="1">
      <alignment horizontal="center"/>
    </xf>
    <xf numFmtId="3" fontId="20" fillId="0" borderId="35" xfId="5" applyNumberFormat="1" applyFont="1" applyBorder="1" applyAlignment="1">
      <alignment horizontal="center"/>
    </xf>
    <xf numFmtId="0" fontId="16" fillId="0" borderId="0" xfId="5" applyFont="1" applyFill="1" applyBorder="1" applyAlignment="1">
      <alignment vertical="center"/>
    </xf>
    <xf numFmtId="0" fontId="15" fillId="0" borderId="4" xfId="5" quotePrefix="1" applyFont="1" applyFill="1" applyBorder="1" applyAlignment="1">
      <alignment horizontal="right" vertical="center"/>
    </xf>
    <xf numFmtId="0" fontId="25" fillId="0" borderId="0" xfId="5" applyFont="1" applyFill="1" applyAlignment="1"/>
    <xf numFmtId="0" fontId="16" fillId="0" borderId="0" xfId="5" applyFont="1" applyFill="1" applyBorder="1" applyAlignment="1"/>
    <xf numFmtId="0" fontId="25" fillId="0" borderId="0" xfId="5" applyFont="1" applyFill="1" applyBorder="1" applyAlignment="1">
      <alignment horizontal="center" vertical="center"/>
    </xf>
    <xf numFmtId="0" fontId="23" fillId="0" borderId="0" xfId="5" applyFont="1"/>
    <xf numFmtId="0" fontId="35" fillId="0" borderId="0" xfId="5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centerContinuous"/>
    </xf>
    <xf numFmtId="0" fontId="2" fillId="0" borderId="1" xfId="0" applyFont="1" applyFill="1" applyBorder="1"/>
    <xf numFmtId="0" fontId="18" fillId="0" borderId="16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0" fillId="0" borderId="7" xfId="0" applyFont="1" applyFill="1" applyBorder="1" applyAlignment="1">
      <alignment vertical="center" wrapText="1"/>
    </xf>
    <xf numFmtId="171" fontId="20" fillId="0" borderId="7" xfId="0" applyNumberFormat="1" applyFont="1" applyFill="1" applyBorder="1" applyAlignment="1">
      <alignment vertical="center"/>
    </xf>
    <xf numFmtId="3" fontId="20" fillId="0" borderId="7" xfId="0" applyNumberFormat="1" applyFont="1" applyFill="1" applyBorder="1" applyAlignment="1">
      <alignment horizontal="center" vertical="center"/>
    </xf>
    <xf numFmtId="9" fontId="20" fillId="0" borderId="7" xfId="13" applyNumberFormat="1" applyFont="1" applyFill="1" applyBorder="1" applyAlignment="1">
      <alignment horizontal="center" vertical="center"/>
    </xf>
    <xf numFmtId="0" fontId="0" fillId="0" borderId="0" xfId="0" quotePrefix="1" applyNumberFormat="1"/>
    <xf numFmtId="3" fontId="16" fillId="0" borderId="13" xfId="13" applyNumberFormat="1" applyFont="1" applyFill="1" applyBorder="1" applyAlignment="1">
      <alignment vertical="center"/>
    </xf>
    <xf numFmtId="0" fontId="33" fillId="0" borderId="10" xfId="5" applyFont="1" applyBorder="1" applyAlignment="1">
      <alignment horizontal="center" vertical="center" wrapText="1"/>
    </xf>
    <xf numFmtId="0" fontId="34" fillId="2" borderId="10" xfId="5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/>
    <xf numFmtId="0" fontId="2" fillId="0" borderId="11" xfId="0" applyFont="1" applyFill="1" applyBorder="1" applyAlignment="1">
      <alignment vertical="center"/>
    </xf>
    <xf numFmtId="0" fontId="2" fillId="0" borderId="37" xfId="0" applyFont="1" applyFill="1" applyBorder="1" applyAlignment="1">
      <alignment vertical="center"/>
    </xf>
    <xf numFmtId="167" fontId="2" fillId="0" borderId="13" xfId="0" applyNumberFormat="1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167" fontId="2" fillId="0" borderId="10" xfId="0" applyNumberFormat="1" applyFont="1" applyFill="1" applyBorder="1" applyAlignment="1">
      <alignment vertical="center"/>
    </xf>
    <xf numFmtId="168" fontId="2" fillId="0" borderId="10" xfId="0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38" xfId="0" applyFont="1" applyFill="1" applyBorder="1" applyAlignment="1">
      <alignment vertical="center"/>
    </xf>
    <xf numFmtId="167" fontId="2" fillId="0" borderId="23" xfId="0" applyNumberFormat="1" applyFont="1" applyFill="1" applyBorder="1" applyAlignment="1">
      <alignment vertical="center"/>
    </xf>
    <xf numFmtId="168" fontId="2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vertical="center"/>
    </xf>
    <xf numFmtId="0" fontId="17" fillId="0" borderId="38" xfId="0" applyFont="1" applyFill="1" applyBorder="1" applyAlignment="1">
      <alignment vertical="center"/>
    </xf>
    <xf numFmtId="167" fontId="17" fillId="0" borderId="23" xfId="0" applyNumberFormat="1" applyFont="1" applyFill="1" applyBorder="1" applyAlignment="1">
      <alignment vertical="center"/>
    </xf>
    <xf numFmtId="168" fontId="17" fillId="0" borderId="23" xfId="0" applyNumberFormat="1" applyFont="1" applyFill="1" applyBorder="1" applyAlignment="1">
      <alignment vertical="center"/>
    </xf>
    <xf numFmtId="0" fontId="29" fillId="0" borderId="7" xfId="0" applyFont="1" applyBorder="1"/>
    <xf numFmtId="0" fontId="0" fillId="0" borderId="7" xfId="0" applyBorder="1"/>
    <xf numFmtId="0" fontId="29" fillId="0" borderId="0" xfId="0" applyFont="1"/>
    <xf numFmtId="0" fontId="2" fillId="0" borderId="13" xfId="0" applyNumberFormat="1" applyFont="1" applyFill="1" applyBorder="1" applyAlignment="1">
      <alignment vertical="center"/>
    </xf>
    <xf numFmtId="0" fontId="2" fillId="0" borderId="39" xfId="0" applyNumberFormat="1" applyFont="1" applyFill="1" applyBorder="1" applyAlignment="1">
      <alignment vertical="center"/>
    </xf>
    <xf numFmtId="167" fontId="2" fillId="0" borderId="39" xfId="0" applyNumberFormat="1" applyFont="1" applyFill="1" applyBorder="1" applyAlignment="1">
      <alignment vertical="center"/>
    </xf>
    <xf numFmtId="168" fontId="2" fillId="0" borderId="39" xfId="0" applyNumberFormat="1" applyFont="1" applyFill="1" applyBorder="1" applyAlignment="1">
      <alignment vertical="center"/>
    </xf>
    <xf numFmtId="0" fontId="20" fillId="0" borderId="11" xfId="0" applyFont="1" applyFill="1" applyBorder="1" applyAlignment="1">
      <alignment vertical="center"/>
    </xf>
    <xf numFmtId="171" fontId="20" fillId="0" borderId="37" xfId="0" applyNumberFormat="1" applyFont="1" applyFill="1" applyBorder="1" applyAlignment="1">
      <alignment vertical="center"/>
    </xf>
    <xf numFmtId="3" fontId="20" fillId="0" borderId="10" xfId="0" applyNumberFormat="1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vertical="center"/>
    </xf>
    <xf numFmtId="0" fontId="20" fillId="0" borderId="22" xfId="0" applyFont="1" applyFill="1" applyBorder="1" applyAlignment="1">
      <alignment vertical="center"/>
    </xf>
    <xf numFmtId="171" fontId="20" fillId="0" borderId="38" xfId="0" applyNumberFormat="1" applyFont="1" applyFill="1" applyBorder="1" applyAlignment="1">
      <alignment vertical="center"/>
    </xf>
    <xf numFmtId="3" fontId="20" fillId="0" borderId="23" xfId="0" applyNumberFormat="1" applyFont="1" applyFill="1" applyBorder="1" applyAlignment="1">
      <alignment horizontal="center" vertical="center"/>
    </xf>
    <xf numFmtId="171" fontId="17" fillId="0" borderId="38" xfId="0" applyNumberFormat="1" applyFont="1" applyFill="1" applyBorder="1" applyAlignment="1">
      <alignment vertical="center"/>
    </xf>
    <xf numFmtId="3" fontId="17" fillId="0" borderId="23" xfId="0" applyNumberFormat="1" applyFont="1" applyFill="1" applyBorder="1" applyAlignment="1">
      <alignment horizontal="center" vertical="center"/>
    </xf>
    <xf numFmtId="0" fontId="30" fillId="0" borderId="7" xfId="0" applyFont="1" applyBorder="1"/>
    <xf numFmtId="0" fontId="2" fillId="0" borderId="22" xfId="0" applyNumberFormat="1" applyFont="1" applyFill="1" applyBorder="1" applyAlignment="1">
      <alignment vertical="center"/>
    </xf>
    <xf numFmtId="0" fontId="2" fillId="0" borderId="23" xfId="0" applyNumberFormat="1" applyFont="1" applyFill="1" applyBorder="1" applyAlignment="1">
      <alignment vertical="center"/>
    </xf>
    <xf numFmtId="0" fontId="2" fillId="0" borderId="11" xfId="0" applyNumberFormat="1" applyFont="1" applyFill="1" applyBorder="1" applyAlignment="1">
      <alignment vertical="center"/>
    </xf>
    <xf numFmtId="0" fontId="2" fillId="0" borderId="10" xfId="0" applyNumberFormat="1" applyFont="1" applyFill="1" applyBorder="1" applyAlignment="1">
      <alignment vertical="center"/>
    </xf>
    <xf numFmtId="0" fontId="17" fillId="0" borderId="22" xfId="0" applyNumberFormat="1" applyFont="1" applyFill="1" applyBorder="1" applyAlignment="1">
      <alignment vertical="center"/>
    </xf>
    <xf numFmtId="0" fontId="17" fillId="0" borderId="23" xfId="0" applyNumberFormat="1" applyFont="1" applyFill="1" applyBorder="1" applyAlignment="1">
      <alignment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36" fillId="0" borderId="0" xfId="0" applyFont="1"/>
    <xf numFmtId="0" fontId="20" fillId="0" borderId="0" xfId="0" applyFont="1"/>
    <xf numFmtId="0" fontId="20" fillId="2" borderId="0" xfId="0" applyFont="1" applyFill="1" applyAlignment="1" applyProtection="1">
      <alignment horizontal="left" vertical="center"/>
    </xf>
    <xf numFmtId="0" fontId="20" fillId="0" borderId="0" xfId="0" applyFont="1" applyAlignment="1" applyProtection="1">
      <alignment horizontal="center" vertical="center"/>
    </xf>
    <xf numFmtId="0" fontId="7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horizontal="center" vertical="center" wrapText="1"/>
    </xf>
    <xf numFmtId="0" fontId="20" fillId="0" borderId="0" xfId="0" applyFont="1" applyBorder="1" applyAlignment="1" applyProtection="1">
      <alignment horizontal="center" vertical="center"/>
    </xf>
    <xf numFmtId="0" fontId="18" fillId="0" borderId="11" xfId="5" applyFont="1" applyFill="1" applyBorder="1" applyAlignment="1"/>
    <xf numFmtId="0" fontId="21" fillId="0" borderId="0" xfId="5" applyFont="1" applyFill="1" applyAlignment="1"/>
    <xf numFmtId="0" fontId="10" fillId="0" borderId="0" xfId="7" applyFont="1" applyFill="1" applyAlignment="1">
      <alignment horizontal="left" vertical="center"/>
    </xf>
    <xf numFmtId="0" fontId="32" fillId="0" borderId="0" xfId="6"/>
    <xf numFmtId="0" fontId="16" fillId="0" borderId="0" xfId="6" applyFont="1" applyFill="1" applyAlignment="1">
      <alignment vertical="center"/>
    </xf>
    <xf numFmtId="0" fontId="10" fillId="0" borderId="0" xfId="6" applyFont="1" applyFill="1" applyAlignment="1">
      <alignment horizontal="left" vertical="center"/>
    </xf>
    <xf numFmtId="0" fontId="16" fillId="0" borderId="0" xfId="6" applyFont="1" applyFill="1" applyAlignment="1"/>
    <xf numFmtId="0" fontId="15" fillId="0" borderId="2" xfId="6" applyFont="1" applyFill="1" applyBorder="1" applyAlignment="1">
      <alignment horizontal="right" vertical="center"/>
    </xf>
    <xf numFmtId="0" fontId="16" fillId="0" borderId="3" xfId="6" applyFont="1" applyFill="1" applyBorder="1" applyAlignment="1">
      <alignment horizontal="left" vertical="center"/>
    </xf>
    <xf numFmtId="0" fontId="16" fillId="0" borderId="1" xfId="6" applyFont="1" applyFill="1" applyBorder="1" applyAlignment="1">
      <alignment horizontal="left" vertical="center"/>
    </xf>
    <xf numFmtId="0" fontId="15" fillId="0" borderId="4" xfId="6" applyFont="1" applyFill="1" applyBorder="1" applyAlignment="1">
      <alignment horizontal="right" vertical="center"/>
    </xf>
    <xf numFmtId="0" fontId="16" fillId="0" borderId="5" xfId="6" applyFont="1" applyFill="1" applyBorder="1" applyAlignment="1">
      <alignment horizontal="left" vertical="center"/>
    </xf>
    <xf numFmtId="0" fontId="16" fillId="0" borderId="6" xfId="6" applyFont="1" applyFill="1" applyBorder="1" applyAlignment="1">
      <alignment horizontal="left" vertical="center"/>
    </xf>
    <xf numFmtId="0" fontId="15" fillId="0" borderId="0" xfId="6" applyFont="1" applyFill="1" applyBorder="1" applyAlignment="1">
      <alignment horizontal="right" vertical="center"/>
    </xf>
    <xf numFmtId="0" fontId="16" fillId="0" borderId="0" xfId="6" applyFont="1" applyFill="1" applyBorder="1" applyAlignment="1">
      <alignment horizontal="left" vertical="center"/>
    </xf>
    <xf numFmtId="0" fontId="18" fillId="0" borderId="11" xfId="7" applyFont="1" applyFill="1" applyBorder="1" applyAlignment="1">
      <alignment vertical="center"/>
    </xf>
    <xf numFmtId="0" fontId="18" fillId="0" borderId="14" xfId="7" applyFont="1" applyFill="1" applyBorder="1" applyAlignment="1">
      <alignment vertical="center"/>
    </xf>
    <xf numFmtId="0" fontId="18" fillId="0" borderId="18" xfId="7" applyFont="1" applyFill="1" applyBorder="1" applyAlignment="1">
      <alignment vertical="center"/>
    </xf>
    <xf numFmtId="0" fontId="2" fillId="0" borderId="14" xfId="7" applyFont="1" applyFill="1" applyBorder="1" applyAlignment="1">
      <alignment vertical="center"/>
    </xf>
    <xf numFmtId="0" fontId="17" fillId="0" borderId="20" xfId="7" applyFont="1" applyFill="1" applyBorder="1" applyAlignment="1">
      <alignment vertical="center"/>
    </xf>
    <xf numFmtId="173" fontId="20" fillId="2" borderId="14" xfId="11" applyNumberFormat="1" applyFont="1" applyFill="1" applyBorder="1" applyAlignment="1" applyProtection="1">
      <alignment horizontal="left" vertical="center"/>
    </xf>
    <xf numFmtId="169" fontId="20" fillId="0" borderId="13" xfId="14" applyNumberFormat="1" applyFont="1" applyBorder="1" applyAlignment="1" applyProtection="1">
      <alignment horizontal="center" vertical="center"/>
    </xf>
    <xf numFmtId="0" fontId="18" fillId="0" borderId="40" xfId="7" applyFont="1" applyFill="1" applyBorder="1" applyAlignment="1">
      <alignment horizontal="center" vertical="center" wrapText="1"/>
    </xf>
    <xf numFmtId="0" fontId="18" fillId="0" borderId="41" xfId="7" applyFont="1" applyFill="1" applyBorder="1" applyAlignment="1">
      <alignment horizontal="center" vertical="center" wrapText="1"/>
    </xf>
    <xf numFmtId="0" fontId="18" fillId="0" borderId="42" xfId="7" applyFont="1" applyFill="1" applyBorder="1" applyAlignment="1">
      <alignment horizontal="center" vertical="center" wrapText="1"/>
    </xf>
    <xf numFmtId="0" fontId="16" fillId="0" borderId="43" xfId="0" applyFont="1" applyFill="1" applyBorder="1" applyAlignment="1"/>
    <xf numFmtId="0" fontId="16" fillId="0" borderId="44" xfId="0" applyFont="1" applyFill="1" applyBorder="1" applyAlignment="1"/>
    <xf numFmtId="3" fontId="16" fillId="0" borderId="13" xfId="5" applyNumberFormat="1" applyFont="1" applyBorder="1" applyAlignment="1">
      <alignment horizontal="center" vertical="center"/>
    </xf>
    <xf numFmtId="3" fontId="16" fillId="0" borderId="14" xfId="5" applyNumberFormat="1" applyFont="1" applyBorder="1" applyAlignment="1">
      <alignment horizontal="center" vertical="center"/>
    </xf>
    <xf numFmtId="170" fontId="2" fillId="0" borderId="13" xfId="5" applyNumberFormat="1" applyFont="1" applyBorder="1" applyAlignment="1">
      <alignment horizontal="center" vertical="center"/>
    </xf>
    <xf numFmtId="3" fontId="16" fillId="0" borderId="16" xfId="5" applyNumberFormat="1" applyFont="1" applyBorder="1" applyAlignment="1">
      <alignment horizontal="center" vertical="center"/>
    </xf>
    <xf numFmtId="3" fontId="16" fillId="0" borderId="3" xfId="5" applyNumberFormat="1" applyFont="1" applyBorder="1" applyAlignment="1">
      <alignment horizontal="center" vertical="center"/>
    </xf>
    <xf numFmtId="170" fontId="2" fillId="0" borderId="16" xfId="5" applyNumberFormat="1" applyFont="1" applyBorder="1" applyAlignment="1">
      <alignment horizontal="center" vertical="center"/>
    </xf>
    <xf numFmtId="3" fontId="16" fillId="0" borderId="13" xfId="5" applyNumberFormat="1" applyFont="1" applyFill="1" applyBorder="1" applyAlignment="1">
      <alignment horizontal="center" vertical="center"/>
    </xf>
    <xf numFmtId="168" fontId="15" fillId="0" borderId="10" xfId="0" applyNumberFormat="1" applyFont="1" applyFill="1" applyBorder="1" applyAlignment="1"/>
    <xf numFmtId="168" fontId="15" fillId="0" borderId="13" xfId="0" applyNumberFormat="1" applyFont="1" applyFill="1" applyBorder="1" applyAlignment="1"/>
    <xf numFmtId="168" fontId="15" fillId="0" borderId="23" xfId="0" applyNumberFormat="1" applyFont="1" applyFill="1" applyBorder="1" applyAlignment="1"/>
    <xf numFmtId="0" fontId="13" fillId="2" borderId="8" xfId="0" applyFont="1" applyFill="1" applyBorder="1" applyAlignment="1" applyProtection="1">
      <alignment horizontal="center" vertical="center" wrapText="1"/>
    </xf>
    <xf numFmtId="0" fontId="17" fillId="0" borderId="0" xfId="0" applyFont="1" applyBorder="1"/>
    <xf numFmtId="0" fontId="17" fillId="0" borderId="0" xfId="0" applyFont="1" applyFill="1" applyBorder="1" applyAlignment="1">
      <alignment vertical="center"/>
    </xf>
    <xf numFmtId="173" fontId="17" fillId="2" borderId="22" xfId="11" applyNumberFormat="1" applyFont="1" applyFill="1" applyBorder="1" applyAlignment="1" applyProtection="1">
      <alignment horizontal="left" vertical="center"/>
    </xf>
    <xf numFmtId="173" fontId="20" fillId="2" borderId="22" xfId="11" applyNumberFormat="1" applyFont="1" applyFill="1" applyBorder="1" applyAlignment="1" applyProtection="1">
      <alignment horizontal="left" vertical="center"/>
    </xf>
    <xf numFmtId="0" fontId="20" fillId="0" borderId="25" xfId="0" applyFont="1" applyBorder="1" applyAlignment="1" applyProtection="1">
      <alignment horizontal="center" vertical="center"/>
    </xf>
    <xf numFmtId="0" fontId="17" fillId="0" borderId="38" xfId="0" applyFont="1" applyBorder="1" applyAlignment="1" applyProtection="1">
      <alignment horizontal="center" vertical="center"/>
    </xf>
    <xf numFmtId="169" fontId="17" fillId="0" borderId="23" xfId="14" applyNumberFormat="1" applyFont="1" applyBorder="1" applyAlignment="1" applyProtection="1">
      <alignment horizontal="center" vertical="center"/>
    </xf>
    <xf numFmtId="0" fontId="17" fillId="0" borderId="45" xfId="0" applyFont="1" applyBorder="1" applyAlignment="1" applyProtection="1">
      <alignment horizontal="center" vertical="center"/>
    </xf>
    <xf numFmtId="0" fontId="20" fillId="0" borderId="38" xfId="0" applyFont="1" applyBorder="1" applyAlignment="1" applyProtection="1">
      <alignment horizontal="center" vertical="center"/>
    </xf>
    <xf numFmtId="169" fontId="20" fillId="0" borderId="23" xfId="14" applyNumberFormat="1" applyFont="1" applyBorder="1" applyAlignment="1" applyProtection="1">
      <alignment horizontal="center" vertical="center"/>
    </xf>
    <xf numFmtId="0" fontId="20" fillId="0" borderId="45" xfId="0" applyFont="1" applyBorder="1" applyAlignment="1" applyProtection="1">
      <alignment horizontal="center" vertical="center"/>
    </xf>
    <xf numFmtId="0" fontId="30" fillId="0" borderId="0" xfId="0" applyFont="1" applyBorder="1"/>
    <xf numFmtId="173" fontId="20" fillId="0" borderId="13" xfId="0" applyNumberFormat="1" applyFont="1" applyBorder="1" applyAlignment="1" applyProtection="1">
      <alignment horizontal="center" vertical="center"/>
    </xf>
    <xf numFmtId="173" fontId="17" fillId="0" borderId="23" xfId="0" applyNumberFormat="1" applyFont="1" applyBorder="1" applyAlignment="1" applyProtection="1">
      <alignment horizontal="center" vertical="center"/>
    </xf>
    <xf numFmtId="173" fontId="20" fillId="0" borderId="23" xfId="0" applyNumberFormat="1" applyFont="1" applyBorder="1" applyAlignment="1" applyProtection="1">
      <alignment horizontal="center" vertical="center"/>
    </xf>
    <xf numFmtId="172" fontId="16" fillId="0" borderId="46" xfId="0" applyNumberFormat="1" applyFont="1" applyFill="1" applyBorder="1" applyAlignment="1"/>
    <xf numFmtId="3" fontId="16" fillId="0" borderId="46" xfId="0" applyNumberFormat="1" applyFont="1" applyFill="1" applyBorder="1" applyAlignment="1"/>
    <xf numFmtId="172" fontId="16" fillId="0" borderId="47" xfId="0" applyNumberFormat="1" applyFont="1" applyFill="1" applyBorder="1" applyAlignment="1"/>
    <xf numFmtId="172" fontId="16" fillId="0" borderId="48" xfId="0" applyNumberFormat="1" applyFont="1" applyFill="1" applyBorder="1" applyAlignment="1"/>
    <xf numFmtId="0" fontId="16" fillId="0" borderId="48" xfId="0" applyFont="1" applyFill="1" applyBorder="1" applyAlignment="1"/>
    <xf numFmtId="172" fontId="16" fillId="0" borderId="49" xfId="0" applyNumberFormat="1" applyFont="1" applyFill="1" applyBorder="1" applyAlignment="1"/>
    <xf numFmtId="0" fontId="25" fillId="0" borderId="8" xfId="6" applyFont="1" applyFill="1" applyBorder="1" applyAlignment="1">
      <alignment horizontal="center" vertical="center"/>
    </xf>
    <xf numFmtId="0" fontId="20" fillId="0" borderId="8" xfId="6" applyFont="1" applyFill="1" applyBorder="1" applyAlignment="1">
      <alignment horizontal="center" vertical="center"/>
    </xf>
    <xf numFmtId="0" fontId="2" fillId="2" borderId="8" xfId="0" applyFont="1" applyFill="1" applyBorder="1" applyAlignment="1" applyProtection="1">
      <alignment horizontal="center" vertical="center" wrapText="1"/>
    </xf>
    <xf numFmtId="173" fontId="20" fillId="2" borderId="14" xfId="11" applyNumberFormat="1" applyFont="1" applyFill="1" applyBorder="1" applyAlignment="1" applyProtection="1">
      <alignment horizontal="center" vertical="center"/>
    </xf>
    <xf numFmtId="173" fontId="20" fillId="2" borderId="10" xfId="11" applyNumberFormat="1" applyFont="1" applyFill="1" applyBorder="1" applyAlignment="1" applyProtection="1">
      <alignment horizontal="center" vertical="center"/>
    </xf>
    <xf numFmtId="173" fontId="20" fillId="2" borderId="13" xfId="11" applyNumberFormat="1" applyFont="1" applyFill="1" applyBorder="1" applyAlignment="1" applyProtection="1">
      <alignment horizontal="center" vertical="center"/>
    </xf>
    <xf numFmtId="173" fontId="17" fillId="2" borderId="22" xfId="11" applyNumberFormat="1" applyFont="1" applyFill="1" applyBorder="1" applyAlignment="1" applyProtection="1">
      <alignment horizontal="center" vertical="center"/>
    </xf>
    <xf numFmtId="173" fontId="17" fillId="2" borderId="23" xfId="11" applyNumberFormat="1" applyFont="1" applyFill="1" applyBorder="1" applyAlignment="1" applyProtection="1">
      <alignment horizontal="center" vertical="center"/>
    </xf>
    <xf numFmtId="173" fontId="20" fillId="2" borderId="22" xfId="11" applyNumberFormat="1" applyFont="1" applyFill="1" applyBorder="1" applyAlignment="1" applyProtection="1">
      <alignment horizontal="center" vertical="center"/>
    </xf>
    <xf numFmtId="173" fontId="20" fillId="2" borderId="23" xfId="11" applyNumberFormat="1" applyFont="1" applyFill="1" applyBorder="1" applyAlignment="1" applyProtection="1">
      <alignment horizontal="center" vertical="center"/>
    </xf>
    <xf numFmtId="0" fontId="20" fillId="0" borderId="0" xfId="6" applyFont="1" applyFill="1" applyAlignment="1" applyProtection="1">
      <alignment horizontal="left" vertical="center"/>
    </xf>
    <xf numFmtId="3" fontId="16" fillId="0" borderId="13" xfId="6" applyNumberFormat="1" applyFont="1" applyFill="1" applyBorder="1" applyAlignment="1">
      <alignment horizontal="center"/>
    </xf>
    <xf numFmtId="3" fontId="16" fillId="0" borderId="14" xfId="6" applyNumberFormat="1" applyFont="1" applyFill="1" applyBorder="1" applyAlignment="1">
      <alignment horizontal="center"/>
    </xf>
    <xf numFmtId="170" fontId="2" fillId="0" borderId="13" xfId="6" applyNumberFormat="1" applyFont="1" applyBorder="1" applyAlignment="1">
      <alignment horizontal="center"/>
    </xf>
    <xf numFmtId="3" fontId="18" fillId="0" borderId="18" xfId="7" applyNumberFormat="1" applyFont="1" applyFill="1" applyBorder="1" applyAlignment="1">
      <alignment horizontal="center" vertical="center"/>
    </xf>
    <xf numFmtId="2" fontId="18" fillId="0" borderId="19" xfId="7" applyNumberFormat="1" applyFont="1" applyFill="1" applyBorder="1" applyAlignment="1">
      <alignment horizontal="center" vertical="center"/>
    </xf>
    <xf numFmtId="3" fontId="17" fillId="0" borderId="20" xfId="7" applyNumberFormat="1" applyFont="1" applyFill="1" applyBorder="1" applyAlignment="1">
      <alignment horizontal="center" vertical="center"/>
    </xf>
    <xf numFmtId="4" fontId="17" fillId="0" borderId="21" xfId="7" applyNumberFormat="1" applyFont="1" applyFill="1" applyBorder="1" applyAlignment="1">
      <alignment horizontal="center" vertical="center"/>
    </xf>
    <xf numFmtId="14" fontId="16" fillId="0" borderId="13" xfId="6" applyNumberFormat="1" applyFont="1" applyFill="1" applyBorder="1" applyAlignment="1">
      <alignment horizontal="center" vertical="center"/>
    </xf>
    <xf numFmtId="3" fontId="16" fillId="0" borderId="14" xfId="6" applyNumberFormat="1" applyFont="1" applyFill="1" applyBorder="1" applyAlignment="1">
      <alignment horizontal="center" vertical="center"/>
    </xf>
    <xf numFmtId="14" fontId="16" fillId="0" borderId="16" xfId="6" applyNumberFormat="1" applyFont="1" applyFill="1" applyBorder="1" applyAlignment="1">
      <alignment horizontal="center" vertical="center"/>
    </xf>
    <xf numFmtId="0" fontId="10" fillId="0" borderId="0" xfId="7" applyFont="1" applyFill="1" applyAlignment="1">
      <alignment vertical="center" wrapText="1"/>
    </xf>
    <xf numFmtId="0" fontId="0" fillId="0" borderId="45" xfId="0" applyBorder="1"/>
    <xf numFmtId="0" fontId="37" fillId="0" borderId="0" xfId="0" applyFont="1"/>
    <xf numFmtId="0" fontId="37" fillId="0" borderId="0" xfId="0" applyFont="1" applyAlignment="1">
      <alignment horizontal="right"/>
    </xf>
    <xf numFmtId="0" fontId="38" fillId="0" borderId="0" xfId="0" applyFont="1"/>
    <xf numFmtId="14" fontId="16" fillId="0" borderId="10" xfId="0" applyNumberFormat="1" applyFont="1" applyBorder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16" fillId="0" borderId="18" xfId="0" applyFont="1" applyBorder="1"/>
    <xf numFmtId="0" fontId="16" fillId="0" borderId="50" xfId="0" applyFont="1" applyBorder="1"/>
    <xf numFmtId="3" fontId="2" fillId="0" borderId="0" xfId="0" applyNumberFormat="1" applyFont="1"/>
    <xf numFmtId="0" fontId="2" fillId="0" borderId="0" xfId="5" applyFont="1"/>
    <xf numFmtId="14" fontId="2" fillId="0" borderId="10" xfId="0" applyNumberFormat="1" applyFont="1" applyFill="1" applyBorder="1" applyAlignment="1">
      <alignment horizontal="center" vertical="center" wrapText="1"/>
    </xf>
    <xf numFmtId="0" fontId="27" fillId="0" borderId="5" xfId="6" applyFont="1" applyBorder="1" applyAlignment="1">
      <alignment horizontal="left" vertical="center"/>
    </xf>
    <xf numFmtId="0" fontId="27" fillId="0" borderId="4" xfId="6" applyFont="1" applyBorder="1" applyAlignment="1">
      <alignment horizontal="left" vertical="center"/>
    </xf>
    <xf numFmtId="0" fontId="16" fillId="0" borderId="14" xfId="5" applyFont="1" applyBorder="1"/>
    <xf numFmtId="0" fontId="16" fillId="0" borderId="25" xfId="5" applyFont="1" applyBorder="1"/>
    <xf numFmtId="0" fontId="38" fillId="0" borderId="0" xfId="6" applyFont="1"/>
    <xf numFmtId="3" fontId="17" fillId="0" borderId="0" xfId="0" applyNumberFormat="1" applyFont="1" applyFill="1" applyAlignment="1">
      <alignment horizontal="left"/>
    </xf>
    <xf numFmtId="3" fontId="17" fillId="0" borderId="0" xfId="6" applyNumberFormat="1" applyFont="1" applyFill="1" applyAlignment="1">
      <alignment horizontal="left"/>
    </xf>
    <xf numFmtId="0" fontId="18" fillId="0" borderId="0" xfId="0" applyFont="1"/>
    <xf numFmtId="0" fontId="19" fillId="0" borderId="0" xfId="0" applyFont="1" applyFill="1" applyAlignment="1">
      <alignment vertical="center"/>
    </xf>
    <xf numFmtId="167" fontId="19" fillId="0" borderId="0" xfId="0" applyNumberFormat="1" applyFont="1" applyFill="1" applyAlignment="1">
      <alignment vertical="center"/>
    </xf>
    <xf numFmtId="172" fontId="16" fillId="0" borderId="13" xfId="6" applyNumberFormat="1" applyFont="1" applyFill="1" applyBorder="1" applyAlignment="1">
      <alignment horizontal="center" vertical="center"/>
    </xf>
    <xf numFmtId="172" fontId="16" fillId="0" borderId="14" xfId="6" applyNumberFormat="1" applyFont="1" applyFill="1" applyBorder="1" applyAlignment="1">
      <alignment horizontal="center" vertical="center"/>
    </xf>
    <xf numFmtId="175" fontId="2" fillId="0" borderId="10" xfId="6" applyNumberFormat="1" applyFont="1" applyBorder="1" applyAlignment="1">
      <alignment horizontal="center" vertical="center"/>
    </xf>
    <xf numFmtId="175" fontId="2" fillId="0" borderId="13" xfId="6" applyNumberFormat="1" applyFont="1" applyBorder="1" applyAlignment="1">
      <alignment horizontal="center" vertical="center"/>
    </xf>
    <xf numFmtId="175" fontId="2" fillId="0" borderId="16" xfId="6" applyNumberFormat="1" applyFont="1" applyBorder="1" applyAlignment="1">
      <alignment horizontal="center" vertical="center"/>
    </xf>
    <xf numFmtId="172" fontId="16" fillId="0" borderId="16" xfId="6" applyNumberFormat="1" applyFont="1" applyFill="1" applyBorder="1" applyAlignment="1">
      <alignment horizontal="center" vertical="center"/>
    </xf>
    <xf numFmtId="172" fontId="16" fillId="0" borderId="3" xfId="6" applyNumberFormat="1" applyFont="1" applyFill="1" applyBorder="1" applyAlignment="1">
      <alignment horizontal="center" vertical="center"/>
    </xf>
    <xf numFmtId="3" fontId="16" fillId="0" borderId="3" xfId="6" applyNumberFormat="1" applyFont="1" applyFill="1" applyBorder="1" applyAlignment="1">
      <alignment horizontal="center" vertical="center"/>
    </xf>
    <xf numFmtId="0" fontId="48" fillId="0" borderId="0" xfId="0" applyFont="1" applyFill="1" applyAlignment="1">
      <alignment vertical="center"/>
    </xf>
    <xf numFmtId="0" fontId="49" fillId="0" borderId="0" xfId="0" applyFont="1" applyFill="1"/>
    <xf numFmtId="0" fontId="49" fillId="0" borderId="0" xfId="5" applyFont="1"/>
    <xf numFmtId="14" fontId="16" fillId="0" borderId="11" xfId="0" applyNumberFormat="1" applyFont="1" applyBorder="1" applyAlignment="1">
      <alignment horizontal="center" vertical="center" wrapText="1"/>
    </xf>
    <xf numFmtId="169" fontId="16" fillId="0" borderId="4" xfId="13" applyNumberFormat="1" applyFont="1" applyBorder="1" applyAlignment="1">
      <alignment horizontal="center" vertical="center"/>
    </xf>
    <xf numFmtId="169" fontId="16" fillId="0" borderId="25" xfId="13" applyNumberFormat="1" applyFont="1" applyBorder="1" applyAlignment="1">
      <alignment horizontal="center" vertical="center"/>
    </xf>
    <xf numFmtId="169" fontId="16" fillId="0" borderId="50" xfId="13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169" fontId="16" fillId="0" borderId="51" xfId="13" applyNumberFormat="1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 wrapText="1"/>
    </xf>
    <xf numFmtId="0" fontId="2" fillId="0" borderId="37" xfId="6" applyFont="1" applyBorder="1" applyAlignment="1">
      <alignment horizontal="center" vertical="center" wrapText="1"/>
    </xf>
    <xf numFmtId="169" fontId="16" fillId="0" borderId="52" xfId="13" applyNumberFormat="1" applyFont="1" applyBorder="1" applyAlignment="1">
      <alignment horizontal="center" vertical="center"/>
    </xf>
    <xf numFmtId="0" fontId="16" fillId="0" borderId="16" xfId="6" applyNumberFormat="1" applyFont="1" applyFill="1" applyBorder="1" applyAlignment="1">
      <alignment horizontal="center" vertical="center"/>
    </xf>
    <xf numFmtId="172" fontId="16" fillId="0" borderId="8" xfId="0" applyNumberFormat="1" applyFont="1" applyFill="1" applyBorder="1" applyAlignment="1">
      <alignment horizontal="center" vertical="center"/>
    </xf>
    <xf numFmtId="0" fontId="18" fillId="0" borderId="11" xfId="0" applyFont="1" applyFill="1" applyBorder="1" applyAlignment="1"/>
    <xf numFmtId="168" fontId="16" fillId="0" borderId="10" xfId="2" applyNumberFormat="1" applyFont="1" applyFill="1" applyBorder="1" applyAlignment="1"/>
    <xf numFmtId="14" fontId="16" fillId="0" borderId="10" xfId="5" applyNumberFormat="1" applyFont="1" applyBorder="1" applyAlignment="1">
      <alignment horizontal="right"/>
    </xf>
    <xf numFmtId="3" fontId="16" fillId="0" borderId="10" xfId="5" applyNumberFormat="1" applyFont="1" applyBorder="1" applyAlignment="1">
      <alignment horizontal="center" vertical="center"/>
    </xf>
    <xf numFmtId="3" fontId="16" fillId="0" borderId="10" xfId="5" applyNumberFormat="1" applyFont="1" applyFill="1" applyBorder="1" applyAlignment="1">
      <alignment horizontal="center" vertical="center"/>
    </xf>
    <xf numFmtId="3" fontId="16" fillId="0" borderId="11" xfId="5" applyNumberFormat="1" applyFont="1" applyBorder="1" applyAlignment="1">
      <alignment horizontal="center" vertical="center"/>
    </xf>
    <xf numFmtId="3" fontId="16" fillId="0" borderId="16" xfId="5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" fillId="0" borderId="0" xfId="5" applyFont="1" applyAlignment="1"/>
    <xf numFmtId="0" fontId="16" fillId="3" borderId="37" xfId="0" applyFont="1" applyFill="1" applyBorder="1" applyAlignment="1">
      <alignment horizontal="center" vertical="center"/>
    </xf>
    <xf numFmtId="169" fontId="16" fillId="0" borderId="53" xfId="13" applyNumberFormat="1" applyFont="1" applyBorder="1" applyAlignment="1">
      <alignment horizontal="center" vertical="center"/>
    </xf>
    <xf numFmtId="169" fontId="16" fillId="0" borderId="21" xfId="13" applyNumberFormat="1" applyFont="1" applyBorder="1" applyAlignment="1">
      <alignment horizontal="center" vertical="center"/>
    </xf>
    <xf numFmtId="172" fontId="16" fillId="0" borderId="54" xfId="6" applyNumberFormat="1" applyFont="1" applyFill="1" applyBorder="1" applyAlignment="1">
      <alignment horizontal="center" vertical="center" wrapText="1"/>
    </xf>
    <xf numFmtId="169" fontId="16" fillId="0" borderId="54" xfId="13" applyNumberFormat="1" applyFont="1" applyBorder="1" applyAlignment="1">
      <alignment horizontal="center" vertical="center" wrapText="1"/>
    </xf>
    <xf numFmtId="3" fontId="27" fillId="0" borderId="6" xfId="0" applyNumberFormat="1" applyFont="1" applyBorder="1" applyAlignment="1">
      <alignment horizontal="right" vertical="center" indent="1"/>
    </xf>
    <xf numFmtId="3" fontId="27" fillId="0" borderId="0" xfId="0" applyNumberFormat="1" applyFont="1" applyBorder="1" applyAlignment="1">
      <alignment horizontal="right" vertical="center" indent="1"/>
    </xf>
    <xf numFmtId="3" fontId="16" fillId="0" borderId="53" xfId="0" applyNumberFormat="1" applyFont="1" applyBorder="1" applyAlignment="1">
      <alignment horizontal="right" vertical="center" indent="1"/>
    </xf>
    <xf numFmtId="3" fontId="16" fillId="0" borderId="21" xfId="0" applyNumberFormat="1" applyFont="1" applyBorder="1" applyAlignment="1">
      <alignment horizontal="right" vertical="center" indent="1"/>
    </xf>
    <xf numFmtId="3" fontId="16" fillId="0" borderId="0" xfId="0" applyNumberFormat="1" applyFont="1" applyBorder="1" applyAlignment="1">
      <alignment horizontal="right" vertical="center" indent="1"/>
    </xf>
    <xf numFmtId="3" fontId="16" fillId="0" borderId="55" xfId="0" applyNumberFormat="1" applyFont="1" applyBorder="1" applyAlignment="1">
      <alignment horizontal="right" vertical="center" indent="1"/>
    </xf>
    <xf numFmtId="3" fontId="16" fillId="0" borderId="55" xfId="0" applyNumberFormat="1" applyFont="1" applyFill="1" applyBorder="1" applyAlignment="1">
      <alignment horizontal="right" vertical="center" indent="1"/>
    </xf>
    <xf numFmtId="3" fontId="16" fillId="0" borderId="56" xfId="0" applyNumberFormat="1" applyFont="1" applyBorder="1" applyAlignment="1">
      <alignment horizontal="right" vertical="center" indent="1"/>
    </xf>
    <xf numFmtId="3" fontId="16" fillId="0" borderId="8" xfId="0" applyNumberFormat="1" applyFont="1" applyBorder="1" applyAlignment="1">
      <alignment horizontal="right" vertical="center" indent="1"/>
    </xf>
    <xf numFmtId="3" fontId="16" fillId="0" borderId="13" xfId="0" applyNumberFormat="1" applyFont="1" applyBorder="1" applyAlignment="1">
      <alignment horizontal="right" vertical="center" indent="1"/>
    </xf>
    <xf numFmtId="3" fontId="16" fillId="0" borderId="54" xfId="0" applyNumberFormat="1" applyFont="1" applyBorder="1" applyAlignment="1">
      <alignment horizontal="right" vertical="center" indent="1"/>
    </xf>
    <xf numFmtId="3" fontId="16" fillId="0" borderId="54" xfId="0" applyNumberFormat="1" applyFont="1" applyFill="1" applyBorder="1" applyAlignment="1">
      <alignment horizontal="right" vertical="center" indent="1"/>
    </xf>
    <xf numFmtId="3" fontId="27" fillId="0" borderId="57" xfId="0" applyNumberFormat="1" applyFont="1" applyBorder="1" applyAlignment="1">
      <alignment horizontal="right" vertical="center" indent="1"/>
    </xf>
    <xf numFmtId="3" fontId="16" fillId="0" borderId="57" xfId="0" applyNumberFormat="1" applyFont="1" applyBorder="1" applyAlignment="1">
      <alignment horizontal="right" vertical="center" indent="1"/>
    </xf>
    <xf numFmtId="3" fontId="16" fillId="0" borderId="19" xfId="0" applyNumberFormat="1" applyFont="1" applyBorder="1" applyAlignment="1">
      <alignment horizontal="right" vertical="center" indent="1"/>
    </xf>
    <xf numFmtId="3" fontId="27" fillId="0" borderId="6" xfId="0" applyNumberFormat="1" applyFont="1" applyFill="1" applyBorder="1" applyAlignment="1">
      <alignment horizontal="right" vertical="center" indent="1"/>
    </xf>
    <xf numFmtId="3" fontId="16" fillId="0" borderId="54" xfId="6" applyNumberFormat="1" applyFont="1" applyFill="1" applyBorder="1" applyAlignment="1">
      <alignment horizontal="right" vertical="center" wrapText="1" indent="1"/>
    </xf>
    <xf numFmtId="9" fontId="32" fillId="0" borderId="0" xfId="13" applyFont="1"/>
    <xf numFmtId="9" fontId="32" fillId="0" borderId="6" xfId="13" applyFont="1" applyBorder="1"/>
    <xf numFmtId="9" fontId="33" fillId="0" borderId="10" xfId="13" applyFont="1" applyBorder="1" applyAlignment="1">
      <alignment horizontal="center" vertical="center" wrapText="1"/>
    </xf>
    <xf numFmtId="9" fontId="0" fillId="0" borderId="0" xfId="13" applyFont="1"/>
    <xf numFmtId="0" fontId="25" fillId="0" borderId="8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vertical="center"/>
    </xf>
    <xf numFmtId="171" fontId="25" fillId="0" borderId="37" xfId="0" applyNumberFormat="1" applyFont="1" applyFill="1" applyBorder="1" applyAlignment="1">
      <alignment vertical="center"/>
    </xf>
    <xf numFmtId="3" fontId="25" fillId="0" borderId="10" xfId="0" applyNumberFormat="1" applyFont="1" applyFill="1" applyBorder="1" applyAlignment="1">
      <alignment horizontal="center" vertical="center"/>
    </xf>
    <xf numFmtId="9" fontId="25" fillId="0" borderId="10" xfId="13" applyNumberFormat="1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vertical="center"/>
    </xf>
    <xf numFmtId="171" fontId="25" fillId="0" borderId="25" xfId="0" applyNumberFormat="1" applyFont="1" applyFill="1" applyBorder="1" applyAlignment="1">
      <alignment vertical="center"/>
    </xf>
    <xf numFmtId="3" fontId="25" fillId="0" borderId="13" xfId="0" applyNumberFormat="1" applyFont="1" applyFill="1" applyBorder="1" applyAlignment="1">
      <alignment horizontal="center" vertical="center"/>
    </xf>
    <xf numFmtId="9" fontId="25" fillId="0" borderId="13" xfId="13" applyNumberFormat="1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vertical="center"/>
    </xf>
    <xf numFmtId="171" fontId="25" fillId="0" borderId="38" xfId="0" applyNumberFormat="1" applyFont="1" applyFill="1" applyBorder="1" applyAlignment="1">
      <alignment vertical="center"/>
    </xf>
    <xf numFmtId="3" fontId="25" fillId="0" borderId="23" xfId="0" applyNumberFormat="1" applyFont="1" applyFill="1" applyBorder="1" applyAlignment="1">
      <alignment horizontal="center" vertical="center"/>
    </xf>
    <xf numFmtId="9" fontId="25" fillId="0" borderId="23" xfId="13" applyNumberFormat="1" applyFont="1" applyFill="1" applyBorder="1" applyAlignment="1">
      <alignment horizontal="center" vertical="center"/>
    </xf>
    <xf numFmtId="0" fontId="10" fillId="0" borderId="0" xfId="7" applyFont="1" applyFill="1" applyAlignment="1">
      <alignment horizontal="left" vertical="center" wrapText="1"/>
    </xf>
    <xf numFmtId="0" fontId="2" fillId="0" borderId="11" xfId="5" applyFont="1" applyBorder="1"/>
    <xf numFmtId="0" fontId="2" fillId="0" borderId="7" xfId="5" applyFont="1" applyBorder="1"/>
    <xf numFmtId="0" fontId="11" fillId="0" borderId="10" xfId="5" applyFont="1" applyBorder="1" applyAlignment="1">
      <alignment horizontal="center"/>
    </xf>
    <xf numFmtId="0" fontId="2" fillId="0" borderId="1" xfId="5" applyFont="1" applyBorder="1"/>
    <xf numFmtId="0" fontId="11" fillId="0" borderId="13" xfId="5" applyFont="1" applyBorder="1" applyAlignment="1">
      <alignment horizontal="center"/>
    </xf>
    <xf numFmtId="0" fontId="2" fillId="0" borderId="37" xfId="5" applyFont="1" applyBorder="1" applyAlignment="1">
      <alignment horizontal="right"/>
    </xf>
    <xf numFmtId="0" fontId="2" fillId="0" borderId="0" xfId="5" applyFont="1" applyAlignment="1">
      <alignment horizontal="right"/>
    </xf>
    <xf numFmtId="3" fontId="2" fillId="0" borderId="11" xfId="5" applyNumberFormat="1" applyFont="1" applyBorder="1" applyAlignment="1">
      <alignment horizontal="right"/>
    </xf>
    <xf numFmtId="169" fontId="2" fillId="0" borderId="10" xfId="14" applyNumberFormat="1" applyFont="1" applyBorder="1"/>
    <xf numFmtId="0" fontId="2" fillId="0" borderId="14" xfId="5" applyFont="1" applyBorder="1"/>
    <xf numFmtId="0" fontId="2" fillId="0" borderId="25" xfId="5" applyFont="1" applyBorder="1" applyAlignment="1">
      <alignment horizontal="right"/>
    </xf>
    <xf numFmtId="3" fontId="2" fillId="0" borderId="14" xfId="5" applyNumberFormat="1" applyFont="1" applyBorder="1" applyAlignment="1">
      <alignment horizontal="right"/>
    </xf>
    <xf numFmtId="169" fontId="2" fillId="0" borderId="13" xfId="14" applyNumberFormat="1" applyFont="1" applyBorder="1"/>
    <xf numFmtId="0" fontId="2" fillId="0" borderId="2" xfId="5" applyFont="1" applyBorder="1" applyAlignment="1">
      <alignment horizontal="right"/>
    </xf>
    <xf numFmtId="3" fontId="2" fillId="0" borderId="3" xfId="5" applyNumberFormat="1" applyFont="1" applyBorder="1" applyAlignment="1">
      <alignment horizontal="right"/>
    </xf>
    <xf numFmtId="0" fontId="27" fillId="0" borderId="11" xfId="5" applyFont="1" applyBorder="1"/>
    <xf numFmtId="3" fontId="13" fillId="0" borderId="10" xfId="5" applyNumberFormat="1" applyFont="1" applyBorder="1" applyAlignment="1">
      <alignment horizontal="right"/>
    </xf>
    <xf numFmtId="3" fontId="13" fillId="0" borderId="11" xfId="5" applyNumberFormat="1" applyFont="1" applyBorder="1" applyAlignment="1">
      <alignment horizontal="right"/>
    </xf>
    <xf numFmtId="169" fontId="2" fillId="0" borderId="8" xfId="14" applyNumberFormat="1" applyFont="1" applyBorder="1"/>
    <xf numFmtId="0" fontId="13" fillId="0" borderId="5" xfId="5" applyFont="1" applyBorder="1"/>
    <xf numFmtId="0" fontId="2" fillId="0" borderId="4" xfId="5" applyFont="1" applyBorder="1" applyAlignment="1">
      <alignment horizontal="right"/>
    </xf>
    <xf numFmtId="0" fontId="27" fillId="0" borderId="3" xfId="5" applyFont="1" applyBorder="1"/>
    <xf numFmtId="3" fontId="13" fillId="0" borderId="8" xfId="5" applyNumberFormat="1" applyFont="1" applyBorder="1" applyAlignment="1">
      <alignment horizontal="right"/>
    </xf>
    <xf numFmtId="3" fontId="13" fillId="0" borderId="5" xfId="5" applyNumberFormat="1" applyFont="1" applyBorder="1" applyAlignment="1">
      <alignment horizontal="right"/>
    </xf>
    <xf numFmtId="0" fontId="41" fillId="0" borderId="0" xfId="5" applyFont="1" applyBorder="1" applyAlignment="1">
      <alignment horizontal="center"/>
    </xf>
    <xf numFmtId="0" fontId="41" fillId="0" borderId="0" xfId="5" applyFont="1" applyBorder="1" applyAlignment="1">
      <alignment horizontal="center" wrapText="1"/>
    </xf>
    <xf numFmtId="9" fontId="42" fillId="0" borderId="0" xfId="14" applyFont="1" applyBorder="1" applyAlignment="1">
      <alignment horizontal="center"/>
    </xf>
    <xf numFmtId="0" fontId="43" fillId="0" borderId="0" xfId="5" applyFont="1" applyBorder="1" applyAlignment="1">
      <alignment horizontal="center"/>
    </xf>
    <xf numFmtId="9" fontId="32" fillId="0" borderId="0" xfId="14" applyBorder="1" applyAlignment="1">
      <alignment horizontal="center"/>
    </xf>
    <xf numFmtId="14" fontId="16" fillId="0" borderId="0" xfId="5" applyNumberFormat="1" applyFont="1" applyBorder="1" applyAlignment="1">
      <alignment horizontal="right"/>
    </xf>
    <xf numFmtId="0" fontId="12" fillId="0" borderId="0" xfId="5" applyFont="1" applyBorder="1" applyAlignment="1">
      <alignment horizontal="right"/>
    </xf>
    <xf numFmtId="3" fontId="12" fillId="0" borderId="0" xfId="5" applyNumberFormat="1" applyFont="1" applyBorder="1" applyAlignment="1">
      <alignment horizontal="right"/>
    </xf>
    <xf numFmtId="170" fontId="32" fillId="0" borderId="0" xfId="5" applyNumberFormat="1" applyBorder="1" applyAlignment="1">
      <alignment horizontal="right"/>
    </xf>
    <xf numFmtId="0" fontId="12" fillId="0" borderId="0" xfId="5" applyFont="1" applyBorder="1"/>
    <xf numFmtId="0" fontId="21" fillId="0" borderId="0" xfId="5" applyFont="1" applyFill="1" applyAlignment="1">
      <alignment horizontal="left"/>
    </xf>
    <xf numFmtId="0" fontId="2" fillId="0" borderId="0" xfId="5" applyFont="1" applyBorder="1"/>
    <xf numFmtId="173" fontId="20" fillId="0" borderId="11" xfId="12" applyNumberFormat="1" applyFont="1" applyFill="1" applyBorder="1" applyAlignment="1" applyProtection="1">
      <alignment horizontal="left" vertical="center"/>
    </xf>
    <xf numFmtId="173" fontId="20" fillId="0" borderId="37" xfId="12" applyNumberFormat="1" applyFont="1" applyFill="1" applyBorder="1" applyAlignment="1" applyProtection="1">
      <alignment horizontal="left" vertical="center"/>
    </xf>
    <xf numFmtId="169" fontId="2" fillId="0" borderId="10" xfId="14" applyNumberFormat="1" applyFont="1" applyBorder="1" applyAlignment="1">
      <alignment horizontal="right"/>
    </xf>
    <xf numFmtId="173" fontId="20" fillId="0" borderId="14" xfId="12" applyNumberFormat="1" applyFont="1" applyFill="1" applyBorder="1" applyAlignment="1" applyProtection="1">
      <alignment horizontal="left" vertical="center"/>
    </xf>
    <xf numFmtId="173" fontId="20" fillId="0" borderId="25" xfId="12" applyNumberFormat="1" applyFont="1" applyFill="1" applyBorder="1" applyAlignment="1" applyProtection="1">
      <alignment horizontal="left" vertical="center"/>
    </xf>
    <xf numFmtId="0" fontId="2" fillId="0" borderId="0" xfId="5" applyFont="1" applyBorder="1" applyAlignment="1">
      <alignment horizontal="right"/>
    </xf>
    <xf numFmtId="169" fontId="2" fillId="0" borderId="13" xfId="14" applyNumberFormat="1" applyFont="1" applyBorder="1" applyAlignment="1">
      <alignment horizontal="right"/>
    </xf>
    <xf numFmtId="0" fontId="0" fillId="0" borderId="0" xfId="0" applyAlignment="1"/>
    <xf numFmtId="0" fontId="2" fillId="0" borderId="6" xfId="5" applyFont="1" applyBorder="1"/>
    <xf numFmtId="0" fontId="32" fillId="0" borderId="0" xfId="0" applyFont="1"/>
    <xf numFmtId="0" fontId="45" fillId="0" borderId="0" xfId="0" applyFont="1"/>
    <xf numFmtId="3" fontId="32" fillId="0" borderId="0" xfId="5" applyNumberFormat="1" applyBorder="1"/>
    <xf numFmtId="173" fontId="20" fillId="0" borderId="37" xfId="12" applyNumberFormat="1" applyFont="1" applyFill="1" applyBorder="1" applyAlignment="1" applyProtection="1">
      <alignment horizontal="left" vertical="center"/>
      <protection hidden="1"/>
    </xf>
    <xf numFmtId="173" fontId="20" fillId="0" borderId="25" xfId="12" applyNumberFormat="1" applyFont="1" applyFill="1" applyBorder="1" applyAlignment="1" applyProtection="1">
      <alignment horizontal="left" vertical="center"/>
      <protection hidden="1"/>
    </xf>
    <xf numFmtId="173" fontId="20" fillId="0" borderId="0" xfId="12" applyNumberFormat="1" applyFont="1" applyFill="1" applyBorder="1" applyAlignment="1" applyProtection="1">
      <alignment horizontal="left" vertical="center"/>
    </xf>
    <xf numFmtId="173" fontId="20" fillId="0" borderId="7" xfId="12" applyNumberFormat="1" applyFont="1" applyFill="1" applyBorder="1" applyAlignment="1" applyProtection="1">
      <alignment horizontal="left" vertical="center"/>
    </xf>
    <xf numFmtId="169" fontId="17" fillId="0" borderId="8" xfId="14" applyNumberFormat="1" applyFont="1" applyBorder="1" applyAlignment="1">
      <alignment horizontal="right"/>
    </xf>
    <xf numFmtId="0" fontId="36" fillId="0" borderId="1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173" fontId="20" fillId="0" borderId="3" xfId="12" applyNumberFormat="1" applyFont="1" applyFill="1" applyBorder="1" applyAlignment="1" applyProtection="1">
      <alignment horizontal="left" vertical="center"/>
    </xf>
    <xf numFmtId="173" fontId="20" fillId="0" borderId="2" xfId="12" applyNumberFormat="1" applyFont="1" applyFill="1" applyBorder="1" applyAlignment="1" applyProtection="1">
      <alignment horizontal="left" vertical="center"/>
    </xf>
    <xf numFmtId="0" fontId="15" fillId="0" borderId="1" xfId="6" applyFont="1" applyFill="1" applyBorder="1" applyAlignment="1">
      <alignment horizontal="right" vertical="center"/>
    </xf>
    <xf numFmtId="3" fontId="19" fillId="0" borderId="14" xfId="2" applyNumberFormat="1" applyFont="1" applyFill="1" applyBorder="1" applyAlignment="1">
      <alignment horizontal="left"/>
    </xf>
    <xf numFmtId="3" fontId="16" fillId="0" borderId="43" xfId="7" applyNumberFormat="1" applyFont="1" applyFill="1" applyBorder="1" applyAlignment="1"/>
    <xf numFmtId="3" fontId="16" fillId="0" borderId="44" xfId="7" applyNumberFormat="1" applyFont="1" applyFill="1" applyBorder="1" applyAlignment="1"/>
    <xf numFmtId="3" fontId="19" fillId="0" borderId="5" xfId="2" applyNumberFormat="1" applyFont="1" applyFill="1" applyBorder="1" applyAlignment="1">
      <alignment horizontal="left"/>
    </xf>
    <xf numFmtId="0" fontId="16" fillId="0" borderId="40" xfId="0" applyFont="1" applyFill="1" applyBorder="1" applyAlignment="1"/>
    <xf numFmtId="172" fontId="16" fillId="0" borderId="41" xfId="0" applyNumberFormat="1" applyFont="1" applyFill="1" applyBorder="1" applyAlignment="1"/>
    <xf numFmtId="3" fontId="16" fillId="0" borderId="40" xfId="7" applyNumberFormat="1" applyFont="1" applyFill="1" applyBorder="1" applyAlignment="1"/>
    <xf numFmtId="0" fontId="16" fillId="0" borderId="41" xfId="0" applyFont="1" applyFill="1" applyBorder="1" applyAlignment="1"/>
    <xf numFmtId="172" fontId="16" fillId="0" borderId="42" xfId="0" applyNumberFormat="1" applyFont="1" applyFill="1" applyBorder="1" applyAlignment="1"/>
    <xf numFmtId="169" fontId="16" fillId="0" borderId="8" xfId="13" applyNumberFormat="1" applyFont="1" applyBorder="1" applyAlignment="1">
      <alignment horizontal="center" vertical="center"/>
    </xf>
    <xf numFmtId="0" fontId="46" fillId="0" borderId="0" xfId="0" applyFont="1"/>
    <xf numFmtId="174" fontId="20" fillId="0" borderId="25" xfId="0" applyNumberFormat="1" applyFont="1" applyFill="1" applyBorder="1" applyAlignment="1">
      <alignment horizontal="center" vertical="center"/>
    </xf>
    <xf numFmtId="174" fontId="20" fillId="0" borderId="2" xfId="0" applyNumberFormat="1" applyFont="1" applyFill="1" applyBorder="1" applyAlignment="1">
      <alignment horizontal="center" vertical="center"/>
    </xf>
    <xf numFmtId="0" fontId="30" fillId="0" borderId="0" xfId="0" applyFont="1"/>
    <xf numFmtId="0" fontId="2" fillId="0" borderId="16" xfId="5" applyFont="1" applyBorder="1" applyAlignment="1">
      <alignment horizontal="center" vertical="top" wrapText="1"/>
    </xf>
    <xf numFmtId="0" fontId="2" fillId="0" borderId="3" xfId="0" applyNumberFormat="1" applyFont="1" applyFill="1" applyBorder="1" applyAlignment="1">
      <alignment vertical="center"/>
    </xf>
    <xf numFmtId="0" fontId="2" fillId="0" borderId="58" xfId="0" applyFont="1" applyFill="1" applyBorder="1" applyAlignment="1">
      <alignment vertical="center"/>
    </xf>
    <xf numFmtId="169" fontId="2" fillId="0" borderId="16" xfId="14" applyNumberFormat="1" applyFont="1" applyBorder="1" applyAlignment="1">
      <alignment horizontal="right"/>
    </xf>
    <xf numFmtId="0" fontId="29" fillId="0" borderId="0" xfId="0" applyFont="1" applyBorder="1"/>
    <xf numFmtId="0" fontId="25" fillId="0" borderId="6" xfId="5" applyFont="1" applyFill="1" applyBorder="1" applyAlignment="1"/>
    <xf numFmtId="169" fontId="2" fillId="0" borderId="10" xfId="13" applyNumberFormat="1" applyFont="1" applyFill="1" applyBorder="1" applyAlignment="1">
      <alignment horizontal="center"/>
    </xf>
    <xf numFmtId="169" fontId="2" fillId="0" borderId="13" xfId="13" applyNumberFormat="1" applyFont="1" applyFill="1" applyBorder="1" applyAlignment="1">
      <alignment horizontal="center"/>
    </xf>
    <xf numFmtId="169" fontId="2" fillId="0" borderId="16" xfId="13" applyNumberFormat="1" applyFont="1" applyFill="1" applyBorder="1" applyAlignment="1">
      <alignment horizontal="center"/>
    </xf>
    <xf numFmtId="167" fontId="16" fillId="0" borderId="15" xfId="2" applyNumberFormat="1" applyFont="1" applyFill="1" applyBorder="1" applyAlignment="1">
      <alignment vertical="center"/>
    </xf>
    <xf numFmtId="0" fontId="13" fillId="4" borderId="59" xfId="5" applyFont="1" applyFill="1" applyBorder="1" applyAlignment="1">
      <alignment horizontal="center" vertical="center" wrapText="1"/>
    </xf>
    <xf numFmtId="0" fontId="13" fillId="4" borderId="28" xfId="5" applyFont="1" applyFill="1" applyBorder="1" applyAlignment="1">
      <alignment horizontal="center" vertical="center" wrapText="1"/>
    </xf>
    <xf numFmtId="3" fontId="2" fillId="4" borderId="0" xfId="5" applyNumberFormat="1" applyFont="1" applyFill="1" applyAlignment="1">
      <alignment horizontal="center"/>
    </xf>
    <xf numFmtId="0" fontId="2" fillId="4" borderId="31" xfId="5" applyFont="1" applyFill="1" applyBorder="1" applyAlignment="1">
      <alignment horizontal="center"/>
    </xf>
    <xf numFmtId="3" fontId="2" fillId="4" borderId="36" xfId="5" applyNumberFormat="1" applyFont="1" applyFill="1" applyBorder="1" applyAlignment="1">
      <alignment horizontal="center"/>
    </xf>
    <xf numFmtId="0" fontId="2" fillId="4" borderId="34" xfId="5" applyFont="1" applyFill="1" applyBorder="1" applyAlignment="1">
      <alignment horizontal="center"/>
    </xf>
    <xf numFmtId="0" fontId="13" fillId="4" borderId="29" xfId="5" applyFont="1" applyFill="1" applyBorder="1" applyAlignment="1">
      <alignment horizontal="center" vertical="center" wrapText="1"/>
    </xf>
    <xf numFmtId="0" fontId="18" fillId="5" borderId="59" xfId="5" applyFont="1" applyFill="1" applyBorder="1" applyAlignment="1">
      <alignment horizontal="center" vertical="center" wrapText="1"/>
    </xf>
    <xf numFmtId="0" fontId="18" fillId="5" borderId="0" xfId="5" applyFont="1" applyFill="1" applyAlignment="1">
      <alignment horizontal="center"/>
    </xf>
    <xf numFmtId="0" fontId="18" fillId="5" borderId="36" xfId="5" applyFont="1" applyFill="1" applyBorder="1" applyAlignment="1">
      <alignment horizontal="center"/>
    </xf>
    <xf numFmtId="3" fontId="20" fillId="0" borderId="30" xfId="5" applyNumberFormat="1" applyFont="1" applyBorder="1" applyAlignment="1">
      <alignment horizontal="center"/>
    </xf>
    <xf numFmtId="3" fontId="20" fillId="4" borderId="31" xfId="5" applyNumberFormat="1" applyFont="1" applyFill="1" applyBorder="1" applyAlignment="1">
      <alignment horizontal="center"/>
    </xf>
    <xf numFmtId="3" fontId="20" fillId="4" borderId="0" xfId="5" applyNumberFormat="1" applyFont="1" applyFill="1" applyAlignment="1">
      <alignment horizontal="center"/>
    </xf>
    <xf numFmtId="3" fontId="20" fillId="0" borderId="33" xfId="5" applyNumberFormat="1" applyFont="1" applyBorder="1" applyAlignment="1">
      <alignment horizontal="center"/>
    </xf>
    <xf numFmtId="3" fontId="20" fillId="4" borderId="34" xfId="5" applyNumberFormat="1" applyFont="1" applyFill="1" applyBorder="1" applyAlignment="1">
      <alignment horizontal="center"/>
    </xf>
    <xf numFmtId="3" fontId="20" fillId="4" borderId="36" xfId="5" applyNumberFormat="1" applyFont="1" applyFill="1" applyBorder="1" applyAlignment="1">
      <alignment horizontal="center"/>
    </xf>
    <xf numFmtId="3" fontId="18" fillId="0" borderId="10" xfId="0" applyNumberFormat="1" applyFont="1" applyFill="1" applyBorder="1" applyAlignment="1">
      <alignment vertical="center"/>
    </xf>
    <xf numFmtId="3" fontId="18" fillId="0" borderId="13" xfId="0" applyNumberFormat="1" applyFont="1" applyFill="1" applyBorder="1" applyAlignment="1">
      <alignment vertical="center"/>
    </xf>
    <xf numFmtId="3" fontId="18" fillId="0" borderId="14" xfId="0" applyNumberFormat="1" applyFont="1" applyFill="1" applyBorder="1" applyAlignment="1">
      <alignment vertical="center"/>
    </xf>
    <xf numFmtId="3" fontId="18" fillId="0" borderId="18" xfId="0" applyNumberFormat="1" applyFont="1" applyFill="1" applyBorder="1" applyAlignment="1">
      <alignment vertical="center"/>
    </xf>
    <xf numFmtId="3" fontId="18" fillId="0" borderId="19" xfId="0" applyNumberFormat="1" applyFont="1" applyFill="1" applyBorder="1" applyAlignment="1">
      <alignment vertical="center"/>
    </xf>
    <xf numFmtId="3" fontId="2" fillId="0" borderId="14" xfId="0" applyNumberFormat="1" applyFont="1" applyFill="1" applyBorder="1" applyAlignment="1">
      <alignment vertical="center"/>
    </xf>
    <xf numFmtId="3" fontId="2" fillId="0" borderId="13" xfId="0" applyNumberFormat="1" applyFont="1" applyFill="1" applyBorder="1" applyAlignment="1">
      <alignment vertical="center"/>
    </xf>
    <xf numFmtId="3" fontId="17" fillId="0" borderId="20" xfId="0" applyNumberFormat="1" applyFont="1" applyFill="1" applyBorder="1" applyAlignment="1">
      <alignment vertical="center"/>
    </xf>
    <xf numFmtId="3" fontId="17" fillId="0" borderId="21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/>
    </xf>
    <xf numFmtId="3" fontId="17" fillId="2" borderId="23" xfId="11" applyNumberFormat="1" applyFont="1" applyFill="1" applyBorder="1" applyAlignment="1" applyProtection="1">
      <alignment horizontal="center" vertical="center"/>
    </xf>
    <xf numFmtId="3" fontId="20" fillId="2" borderId="10" xfId="11" applyNumberFormat="1" applyFont="1" applyFill="1" applyBorder="1" applyAlignment="1" applyProtection="1">
      <alignment horizontal="center" vertical="center"/>
    </xf>
    <xf numFmtId="3" fontId="20" fillId="2" borderId="13" xfId="11" applyNumberFormat="1" applyFont="1" applyFill="1" applyBorder="1" applyAlignment="1" applyProtection="1">
      <alignment horizontal="center" vertical="center"/>
    </xf>
    <xf numFmtId="3" fontId="20" fillId="2" borderId="23" xfId="11" applyNumberFormat="1" applyFont="1" applyFill="1" applyBorder="1" applyAlignment="1" applyProtection="1">
      <alignment horizontal="center" vertical="center"/>
    </xf>
    <xf numFmtId="3" fontId="2" fillId="0" borderId="0" xfId="5" applyNumberFormat="1" applyFont="1" applyAlignment="1">
      <alignment horizontal="right"/>
    </xf>
    <xf numFmtId="3" fontId="2" fillId="0" borderId="7" xfId="5" applyNumberFormat="1" applyFont="1" applyBorder="1" applyAlignment="1">
      <alignment horizontal="right"/>
    </xf>
    <xf numFmtId="3" fontId="2" fillId="0" borderId="0" xfId="5" applyNumberFormat="1" applyFont="1" applyBorder="1" applyAlignment="1">
      <alignment horizontal="right"/>
    </xf>
    <xf numFmtId="3" fontId="17" fillId="0" borderId="8" xfId="0" applyNumberFormat="1" applyFont="1" applyBorder="1"/>
    <xf numFmtId="3" fontId="2" fillId="0" borderId="11" xfId="0" applyNumberFormat="1" applyFont="1" applyBorder="1"/>
    <xf numFmtId="3" fontId="2" fillId="0" borderId="11" xfId="0" applyNumberFormat="1" applyFont="1" applyBorder="1" applyAlignment="1">
      <alignment horizontal="right"/>
    </xf>
    <xf numFmtId="3" fontId="2" fillId="0" borderId="14" xfId="0" applyNumberFormat="1" applyFont="1" applyBorder="1"/>
    <xf numFmtId="3" fontId="2" fillId="0" borderId="14" xfId="0" applyNumberFormat="1" applyFont="1" applyBorder="1" applyAlignment="1">
      <alignment horizontal="right"/>
    </xf>
    <xf numFmtId="3" fontId="2" fillId="0" borderId="3" xfId="0" applyNumberFormat="1" applyFont="1" applyBorder="1"/>
    <xf numFmtId="3" fontId="2" fillId="0" borderId="3" xfId="0" applyNumberFormat="1" applyFont="1" applyBorder="1" applyAlignment="1">
      <alignment horizontal="right"/>
    </xf>
    <xf numFmtId="3" fontId="2" fillId="0" borderId="0" xfId="0" applyNumberFormat="1" applyFont="1" applyBorder="1"/>
    <xf numFmtId="3" fontId="2" fillId="0" borderId="0" xfId="5" applyNumberFormat="1" applyFont="1"/>
    <xf numFmtId="3" fontId="2" fillId="0" borderId="10" xfId="0" applyNumberFormat="1" applyFont="1" applyBorder="1"/>
    <xf numFmtId="3" fontId="2" fillId="0" borderId="13" xfId="0" applyNumberFormat="1" applyFont="1" applyBorder="1"/>
    <xf numFmtId="3" fontId="20" fillId="0" borderId="10" xfId="0" applyNumberFormat="1" applyFont="1" applyBorder="1"/>
    <xf numFmtId="3" fontId="20" fillId="0" borderId="13" xfId="0" applyNumberFormat="1" applyFont="1" applyBorder="1"/>
    <xf numFmtId="3" fontId="20" fillId="0" borderId="11" xfId="12" applyNumberFormat="1" applyFont="1" applyFill="1" applyBorder="1" applyAlignment="1" applyProtection="1">
      <alignment horizontal="right" vertical="center"/>
    </xf>
    <xf numFmtId="3" fontId="20" fillId="0" borderId="14" xfId="12" applyNumberFormat="1" applyFont="1" applyFill="1" applyBorder="1" applyAlignment="1" applyProtection="1">
      <alignment horizontal="right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3" fontId="20" fillId="6" borderId="7" xfId="0" applyNumberFormat="1" applyFont="1" applyFill="1" applyBorder="1" applyAlignment="1">
      <alignment horizontal="center" vertical="center"/>
    </xf>
    <xf numFmtId="3" fontId="20" fillId="6" borderId="0" xfId="0" applyNumberFormat="1" applyFont="1" applyFill="1" applyBorder="1" applyAlignment="1">
      <alignment horizontal="center" vertical="center"/>
    </xf>
    <xf numFmtId="174" fontId="20" fillId="6" borderId="37" xfId="0" applyNumberFormat="1" applyFont="1" applyFill="1" applyBorder="1" applyAlignment="1">
      <alignment horizontal="center" vertical="center"/>
    </xf>
    <xf numFmtId="174" fontId="20" fillId="6" borderId="25" xfId="0" applyNumberFormat="1" applyFont="1" applyFill="1" applyBorder="1" applyAlignment="1">
      <alignment horizontal="center" vertical="center"/>
    </xf>
    <xf numFmtId="9" fontId="15" fillId="0" borderId="8" xfId="5" applyNumberFormat="1" applyFont="1" applyFill="1" applyBorder="1" applyAlignment="1"/>
    <xf numFmtId="0" fontId="0" fillId="0" borderId="8" xfId="0" applyBorder="1" applyAlignment="1"/>
    <xf numFmtId="0" fontId="16" fillId="0" borderId="22" xfId="0" applyFont="1" applyBorder="1" applyAlignment="1">
      <alignment horizontal="left" vertical="center" wrapText="1" indent="2"/>
    </xf>
    <xf numFmtId="0" fontId="0" fillId="0" borderId="38" xfId="0" applyBorder="1" applyAlignment="1">
      <alignment horizontal="left" vertical="center" wrapText="1" indent="2"/>
    </xf>
    <xf numFmtId="0" fontId="0" fillId="0" borderId="18" xfId="0" applyBorder="1" applyAlignment="1">
      <alignment horizontal="left" vertical="center" wrapText="1" indent="2"/>
    </xf>
    <xf numFmtId="0" fontId="0" fillId="0" borderId="50" xfId="0" applyBorder="1" applyAlignment="1">
      <alignment horizontal="left" vertical="center" wrapText="1" indent="2"/>
    </xf>
    <xf numFmtId="3" fontId="16" fillId="0" borderId="23" xfId="0" applyNumberFormat="1" applyFont="1" applyBorder="1" applyAlignment="1">
      <alignment horizontal="right" vertical="center" indent="1"/>
    </xf>
    <xf numFmtId="0" fontId="0" fillId="0" borderId="19" xfId="0" applyBorder="1" applyAlignment="1">
      <alignment horizontal="right" vertical="center" indent="1"/>
    </xf>
    <xf numFmtId="169" fontId="16" fillId="0" borderId="23" xfId="13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6" fillId="0" borderId="38" xfId="0" applyFont="1" applyBorder="1" applyAlignment="1">
      <alignment horizontal="left" vertical="center" wrapText="1" indent="2"/>
    </xf>
    <xf numFmtId="0" fontId="0" fillId="0" borderId="14" xfId="0" applyBorder="1" applyAlignment="1">
      <alignment horizontal="left" vertical="center" wrapText="1" indent="2"/>
    </xf>
    <xf numFmtId="0" fontId="0" fillId="0" borderId="25" xfId="0" applyBorder="1" applyAlignment="1">
      <alignment horizontal="left" vertical="center" wrapText="1" indent="2"/>
    </xf>
    <xf numFmtId="3" fontId="16" fillId="0" borderId="23" xfId="0" applyNumberFormat="1" applyFont="1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0" fontId="0" fillId="0" borderId="13" xfId="0" applyBorder="1" applyAlignment="1">
      <alignment horizontal="right" vertical="center" wrapText="1" indent="1"/>
    </xf>
    <xf numFmtId="169" fontId="16" fillId="0" borderId="23" xfId="13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18" fillId="0" borderId="14" xfId="5" applyNumberFormat="1" applyFont="1" applyFill="1" applyBorder="1" applyAlignment="1"/>
    <xf numFmtId="0" fontId="0" fillId="0" borderId="25" xfId="0" applyBorder="1" applyAlignment="1"/>
    <xf numFmtId="0" fontId="0" fillId="0" borderId="19" xfId="0" applyBorder="1" applyAlignment="1">
      <alignment horizontal="center" vertical="center" wrapText="1"/>
    </xf>
    <xf numFmtId="169" fontId="16" fillId="0" borderId="54" xfId="13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9" fillId="0" borderId="8" xfId="5" applyFont="1" applyFill="1" applyBorder="1" applyAlignment="1">
      <alignment horizontal="center" vertical="center" wrapText="1"/>
    </xf>
    <xf numFmtId="0" fontId="13" fillId="0" borderId="5" xfId="6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3" fontId="16" fillId="0" borderId="23" xfId="6" applyNumberFormat="1" applyFont="1" applyFill="1" applyBorder="1" applyAlignment="1">
      <alignment horizontal="right" vertical="center" wrapText="1" indent="1"/>
    </xf>
    <xf numFmtId="0" fontId="0" fillId="0" borderId="19" xfId="0" applyBorder="1" applyAlignment="1">
      <alignment horizontal="right" vertical="center" wrapText="1" indent="1"/>
    </xf>
    <xf numFmtId="3" fontId="16" fillId="0" borderId="54" xfId="6" applyNumberFormat="1" applyFont="1" applyFill="1" applyBorder="1" applyAlignment="1">
      <alignment horizontal="right" vertical="center" wrapText="1" indent="1"/>
    </xf>
    <xf numFmtId="0" fontId="0" fillId="0" borderId="54" xfId="0" applyBorder="1" applyAlignment="1">
      <alignment horizontal="right" vertical="center" wrapText="1" indent="1"/>
    </xf>
    <xf numFmtId="0" fontId="0" fillId="0" borderId="21" xfId="0" applyBorder="1" applyAlignment="1">
      <alignment horizontal="right" vertical="center" wrapText="1" indent="1"/>
    </xf>
    <xf numFmtId="172" fontId="16" fillId="0" borderId="23" xfId="6" applyNumberFormat="1" applyFont="1" applyFill="1" applyBorder="1" applyAlignment="1">
      <alignment horizontal="center" vertical="center" wrapText="1"/>
    </xf>
    <xf numFmtId="172" fontId="16" fillId="0" borderId="54" xfId="6" applyNumberFormat="1" applyFont="1" applyFill="1" applyBorder="1" applyAlignment="1">
      <alignment horizontal="center" vertical="center" wrapText="1"/>
    </xf>
    <xf numFmtId="0" fontId="19" fillId="0" borderId="11" xfId="5" applyFont="1" applyFill="1" applyBorder="1" applyAlignment="1">
      <alignment horizontal="center" vertical="center" wrapText="1"/>
    </xf>
    <xf numFmtId="0" fontId="19" fillId="0" borderId="37" xfId="5" applyFont="1" applyFill="1" applyBorder="1" applyAlignment="1">
      <alignment horizontal="center" vertical="center" wrapText="1"/>
    </xf>
    <xf numFmtId="0" fontId="16" fillId="0" borderId="22" xfId="6" applyFont="1" applyBorder="1" applyAlignment="1">
      <alignment horizontal="left" vertical="center" wrapText="1" indent="2"/>
    </xf>
    <xf numFmtId="0" fontId="16" fillId="0" borderId="26" xfId="6" applyFont="1" applyBorder="1" applyAlignment="1">
      <alignment horizontal="left" vertical="center" wrapText="1" indent="2"/>
    </xf>
    <xf numFmtId="0" fontId="0" fillId="0" borderId="51" xfId="0" applyBorder="1" applyAlignment="1">
      <alignment horizontal="left" vertical="center" wrapText="1" indent="2"/>
    </xf>
    <xf numFmtId="0" fontId="0" fillId="0" borderId="26" xfId="0" applyBorder="1" applyAlignment="1">
      <alignment horizontal="left" vertical="center" wrapText="1" indent="2"/>
    </xf>
    <xf numFmtId="0" fontId="0" fillId="0" borderId="20" xfId="0" applyBorder="1" applyAlignment="1">
      <alignment horizontal="left" vertical="center" wrapText="1" indent="2"/>
    </xf>
    <xf numFmtId="0" fontId="0" fillId="0" borderId="52" xfId="0" applyBorder="1" applyAlignment="1">
      <alignment horizontal="left" vertical="center" wrapText="1" indent="2"/>
    </xf>
    <xf numFmtId="170" fontId="19" fillId="0" borderId="10" xfId="0" applyNumberFormat="1" applyFont="1" applyBorder="1" applyAlignment="1">
      <alignment horizontal="right" vertical="center" indent="1"/>
    </xf>
    <xf numFmtId="170" fontId="19" fillId="0" borderId="16" xfId="0" applyNumberFormat="1" applyFont="1" applyBorder="1" applyAlignment="1">
      <alignment horizontal="right" vertical="center" indent="1"/>
    </xf>
    <xf numFmtId="0" fontId="2" fillId="0" borderId="20" xfId="6" applyFont="1" applyBorder="1" applyAlignment="1">
      <alignment horizontal="left" vertical="center" wrapText="1" indent="2"/>
    </xf>
    <xf numFmtId="0" fontId="13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 indent="2"/>
    </xf>
    <xf numFmtId="0" fontId="16" fillId="0" borderId="50" xfId="0" applyFont="1" applyBorder="1" applyAlignment="1">
      <alignment horizontal="left" vertical="center" wrapText="1" indent="2"/>
    </xf>
    <xf numFmtId="0" fontId="19" fillId="0" borderId="11" xfId="0" applyFont="1" applyBorder="1" applyAlignment="1">
      <alignment horizontal="left" vertical="center" wrapText="1" indent="2"/>
    </xf>
    <xf numFmtId="0" fontId="19" fillId="0" borderId="37" xfId="0" applyFont="1" applyBorder="1" applyAlignment="1">
      <alignment horizontal="left" vertical="center" wrapText="1" indent="2"/>
    </xf>
    <xf numFmtId="0" fontId="19" fillId="0" borderId="3" xfId="0" applyFont="1" applyBorder="1" applyAlignment="1">
      <alignment horizontal="left" vertical="center" wrapText="1" indent="2"/>
    </xf>
    <xf numFmtId="0" fontId="19" fillId="0" borderId="2" xfId="0" applyFont="1" applyBorder="1" applyAlignment="1">
      <alignment horizontal="left" vertical="center" wrapText="1" indent="2"/>
    </xf>
    <xf numFmtId="0" fontId="27" fillId="0" borderId="5" xfId="0" applyFont="1" applyBorder="1" applyAlignment="1">
      <alignment horizontal="left" vertical="center"/>
    </xf>
    <xf numFmtId="0" fontId="27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5" fillId="0" borderId="3" xfId="5" applyFont="1" applyFill="1" applyBorder="1" applyAlignment="1">
      <alignment horizontal="center"/>
    </xf>
    <xf numFmtId="0" fontId="15" fillId="0" borderId="2" xfId="5" applyFont="1" applyFill="1" applyBorder="1" applyAlignment="1">
      <alignment horizontal="center"/>
    </xf>
    <xf numFmtId="0" fontId="18" fillId="0" borderId="14" xfId="5" applyFont="1" applyFill="1" applyBorder="1" applyAlignment="1">
      <alignment horizontal="center"/>
    </xf>
    <xf numFmtId="0" fontId="18" fillId="0" borderId="25" xfId="5" applyFont="1" applyFill="1" applyBorder="1" applyAlignment="1">
      <alignment horizontal="center"/>
    </xf>
    <xf numFmtId="0" fontId="16" fillId="0" borderId="51" xfId="6" applyFont="1" applyBorder="1" applyAlignment="1">
      <alignment horizontal="left" vertical="center" wrapText="1" indent="2"/>
    </xf>
    <xf numFmtId="0" fontId="18" fillId="0" borderId="11" xfId="5" applyFont="1" applyFill="1" applyBorder="1" applyAlignment="1">
      <alignment horizontal="center"/>
    </xf>
    <xf numFmtId="0" fontId="18" fillId="0" borderId="37" xfId="5" applyFont="1" applyFill="1" applyBorder="1" applyAlignment="1">
      <alignment horizontal="center"/>
    </xf>
    <xf numFmtId="0" fontId="18" fillId="0" borderId="3" xfId="5" applyFont="1" applyFill="1" applyBorder="1" applyAlignment="1">
      <alignment horizontal="center"/>
    </xf>
    <xf numFmtId="0" fontId="18" fillId="0" borderId="2" xfId="5" applyFont="1" applyFill="1" applyBorder="1" applyAlignment="1">
      <alignment horizontal="center"/>
    </xf>
    <xf numFmtId="0" fontId="2" fillId="0" borderId="60" xfId="6" applyFont="1" applyBorder="1" applyAlignment="1">
      <alignment horizontal="left" vertical="center" wrapText="1" indent="2"/>
    </xf>
    <xf numFmtId="0" fontId="0" fillId="0" borderId="61" xfId="0" applyBorder="1" applyAlignment="1">
      <alignment horizontal="left" vertical="center" wrapText="1" indent="2"/>
    </xf>
    <xf numFmtId="0" fontId="2" fillId="0" borderId="26" xfId="6" applyFont="1" applyBorder="1" applyAlignment="1">
      <alignment horizontal="left" vertical="center" wrapText="1" indent="2"/>
    </xf>
    <xf numFmtId="0" fontId="19" fillId="0" borderId="11" xfId="7" applyFont="1" applyFill="1" applyBorder="1" applyAlignment="1">
      <alignment horizontal="center" vertical="center" wrapText="1"/>
    </xf>
    <xf numFmtId="0" fontId="32" fillId="0" borderId="7" xfId="5" applyBorder="1" applyAlignment="1">
      <alignment horizontal="center" vertical="center" wrapText="1"/>
    </xf>
    <xf numFmtId="0" fontId="32" fillId="0" borderId="37" xfId="5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2" fontId="18" fillId="0" borderId="5" xfId="0" applyNumberFormat="1" applyFont="1" applyFill="1" applyBorder="1" applyAlignment="1">
      <alignment horizontal="center" vertical="center" wrapText="1"/>
    </xf>
    <xf numFmtId="2" fontId="18" fillId="0" borderId="6" xfId="0" applyNumberFormat="1" applyFont="1" applyFill="1" applyBorder="1" applyAlignment="1">
      <alignment horizontal="center" vertical="center" wrapText="1"/>
    </xf>
    <xf numFmtId="2" fontId="18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7" fillId="0" borderId="5" xfId="5" applyFont="1" applyBorder="1" applyAlignment="1">
      <alignment horizontal="center"/>
    </xf>
    <xf numFmtId="0" fontId="27" fillId="0" borderId="6" xfId="5" applyFont="1" applyBorder="1" applyAlignment="1">
      <alignment horizontal="center"/>
    </xf>
    <xf numFmtId="0" fontId="27" fillId="0" borderId="4" xfId="5" applyFont="1" applyBorder="1" applyAlignment="1">
      <alignment horizontal="center"/>
    </xf>
    <xf numFmtId="0" fontId="27" fillId="0" borderId="10" xfId="6" applyFont="1" applyBorder="1" applyAlignment="1">
      <alignment horizontal="center" vertical="center"/>
    </xf>
    <xf numFmtId="0" fontId="47" fillId="0" borderId="13" xfId="7" applyBorder="1" applyAlignment="1">
      <alignment horizontal="center" vertical="center"/>
    </xf>
    <xf numFmtId="0" fontId="47" fillId="0" borderId="16" xfId="7" applyBorder="1" applyAlignment="1">
      <alignment horizontal="center" vertical="center"/>
    </xf>
    <xf numFmtId="0" fontId="15" fillId="0" borderId="8" xfId="6" applyFont="1" applyFill="1" applyBorder="1" applyAlignment="1">
      <alignment horizontal="center" vertical="center"/>
    </xf>
    <xf numFmtId="0" fontId="47" fillId="0" borderId="8" xfId="7" applyFill="1" applyBorder="1" applyAlignment="1">
      <alignment horizontal="center" vertical="center"/>
    </xf>
    <xf numFmtId="0" fontId="27" fillId="0" borderId="10" xfId="6" applyFont="1" applyFill="1" applyBorder="1" applyAlignment="1">
      <alignment horizontal="center" vertical="center"/>
    </xf>
    <xf numFmtId="0" fontId="47" fillId="0" borderId="13" xfId="7" applyFill="1" applyBorder="1" applyAlignment="1">
      <alignment horizontal="center" vertical="center"/>
    </xf>
    <xf numFmtId="0" fontId="47" fillId="0" borderId="16" xfId="7" applyFill="1" applyBorder="1" applyAlignment="1">
      <alignment horizontal="center" vertical="center"/>
    </xf>
    <xf numFmtId="0" fontId="27" fillId="0" borderId="10" xfId="6" applyFont="1" applyFill="1" applyBorder="1" applyAlignment="1">
      <alignment horizontal="center" vertical="center" wrapText="1"/>
    </xf>
    <xf numFmtId="0" fontId="47" fillId="0" borderId="13" xfId="7" applyFill="1" applyBorder="1" applyAlignment="1">
      <alignment horizontal="center" vertical="center" wrapText="1"/>
    </xf>
    <xf numFmtId="0" fontId="47" fillId="0" borderId="16" xfId="7" applyFill="1" applyBorder="1" applyAlignment="1">
      <alignment horizontal="center" vertical="center" wrapText="1"/>
    </xf>
    <xf numFmtId="9" fontId="8" fillId="0" borderId="10" xfId="15" applyFont="1" applyBorder="1" applyAlignment="1">
      <alignment horizontal="center" vertical="center"/>
    </xf>
    <xf numFmtId="0" fontId="27" fillId="0" borderId="5" xfId="6" applyFont="1" applyFill="1" applyBorder="1" applyAlignment="1">
      <alignment horizontal="center" vertical="center"/>
    </xf>
    <xf numFmtId="0" fontId="27" fillId="0" borderId="6" xfId="6" applyFont="1" applyFill="1" applyBorder="1" applyAlignment="1">
      <alignment horizontal="center" vertical="center"/>
    </xf>
    <xf numFmtId="0" fontId="27" fillId="0" borderId="4" xfId="6" applyFont="1" applyFill="1" applyBorder="1" applyAlignment="1">
      <alignment horizontal="center" vertical="center"/>
    </xf>
    <xf numFmtId="0" fontId="10" fillId="0" borderId="0" xfId="7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2" fillId="0" borderId="13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27" fillId="0" borderId="11" xfId="6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16" xfId="0" applyFont="1" applyFill="1" applyBorder="1" applyAlignment="1" applyProtection="1">
      <alignment horizontal="center" vertical="center" wrapText="1"/>
    </xf>
    <xf numFmtId="0" fontId="20" fillId="0" borderId="5" xfId="0" applyFont="1" applyBorder="1" applyAlignment="1" applyProtection="1">
      <alignment horizontal="center" vertical="center" wrapText="1"/>
    </xf>
    <xf numFmtId="0" fontId="20" fillId="0" borderId="6" xfId="0" applyFont="1" applyBorder="1" applyAlignment="1" applyProtection="1">
      <alignment horizontal="center" vertical="center" wrapText="1"/>
    </xf>
    <xf numFmtId="0" fontId="20" fillId="0" borderId="4" xfId="0" applyFont="1" applyBorder="1" applyAlignment="1" applyProtection="1">
      <alignment horizontal="center" vertical="center" wrapText="1"/>
    </xf>
    <xf numFmtId="0" fontId="17" fillId="2" borderId="11" xfId="0" applyFont="1" applyFill="1" applyBorder="1" applyAlignment="1" applyProtection="1">
      <alignment horizontal="center" vertical="center" wrapText="1"/>
    </xf>
    <xf numFmtId="0" fontId="17" fillId="2" borderId="37" xfId="0" applyFont="1" applyFill="1" applyBorder="1" applyAlignment="1" applyProtection="1">
      <alignment horizontal="center" vertical="center" wrapText="1"/>
    </xf>
    <xf numFmtId="0" fontId="17" fillId="2" borderId="3" xfId="0" applyFont="1" applyFill="1" applyBorder="1" applyAlignment="1" applyProtection="1">
      <alignment horizontal="center" vertical="center" wrapText="1"/>
    </xf>
    <xf numFmtId="0" fontId="17" fillId="2" borderId="2" xfId="0" applyFont="1" applyFill="1" applyBorder="1" applyAlignment="1" applyProtection="1">
      <alignment horizontal="center" vertical="center" wrapText="1"/>
    </xf>
    <xf numFmtId="0" fontId="17" fillId="2" borderId="7" xfId="0" applyFont="1" applyFill="1" applyBorder="1" applyAlignment="1" applyProtection="1">
      <alignment horizontal="center" vertical="center" wrapText="1"/>
    </xf>
    <xf numFmtId="0" fontId="17" fillId="2" borderId="1" xfId="0" applyFont="1" applyFill="1" applyBorder="1" applyAlignment="1" applyProtection="1">
      <alignment horizontal="center" vertical="center" wrapText="1"/>
    </xf>
    <xf numFmtId="0" fontId="41" fillId="0" borderId="0" xfId="5" applyFont="1" applyBorder="1" applyAlignment="1">
      <alignment horizontal="center"/>
    </xf>
    <xf numFmtId="0" fontId="10" fillId="0" borderId="0" xfId="0" applyFont="1" applyFill="1" applyAlignment="1">
      <alignment horizontal="left" vertical="center" wrapText="1"/>
    </xf>
    <xf numFmtId="173" fontId="17" fillId="0" borderId="5" xfId="12" applyNumberFormat="1" applyFont="1" applyFill="1" applyBorder="1" applyAlignment="1" applyProtection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6" fillId="0" borderId="1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/>
  </cellXfs>
  <cellStyles count="16">
    <cellStyle name="Euro" xfId="1"/>
    <cellStyle name="Milliers" xfId="2" builtinId="3"/>
    <cellStyle name="Milliers 2" xfId="3"/>
    <cellStyle name="Milliers 3" xfId="4"/>
    <cellStyle name="Normal" xfId="0" builtinId="0"/>
    <cellStyle name="Normal 2" xfId="5"/>
    <cellStyle name="Normal 2 2" xfId="6"/>
    <cellStyle name="Normal 3" xfId="7"/>
    <cellStyle name="Normal 3 2" xfId="8"/>
    <cellStyle name="Normal 4" xfId="9"/>
    <cellStyle name="Normal_Feuil1" xfId="10"/>
    <cellStyle name="Normal_Feuil1 2" xfId="11"/>
    <cellStyle name="Normal_Feuil1 3" xfId="12"/>
    <cellStyle name="Pourcentage" xfId="13" builtinId="5"/>
    <cellStyle name="Pourcentage 2" xfId="14"/>
    <cellStyle name="Pourcentage 2 2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Evolution mensuelle de la population écrouée puis écrouée détenue depuis le 1er janvier 1980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'tab3 courbeA'!#REF!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lgDash"/>
            </a:ln>
          </c:spPr>
          <c:marker>
            <c:symbol val="none"/>
          </c:marker>
          <c:cat>
            <c:numRef>
              <c:f>'tab3 courbeA'!#REF!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'tab3 courbeA'!#REF!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'tab3 courbeA'!#REF!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none"/>
          </c:marker>
          <c:cat>
            <c:numRef>
              <c:f>'tab3 courbeA'!#REF!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'tab3 courbeA'!#REF!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'tab3 courbeA'!#REF!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'tab3 courbeA'!#REF!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'tab3 courbeA'!#REF!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07584"/>
        <c:axId val="102709120"/>
      </c:lineChart>
      <c:catAx>
        <c:axId val="1027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270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709120"/>
        <c:scaling>
          <c:orientation val="minMax"/>
          <c:max val="68000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Effectifs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2707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gradFill rotWithShape="0">
          <a:gsLst>
            <a:gs pos="0">
              <a:srgbClr val="CCCCFF"/>
            </a:gs>
            <a:gs pos="100000">
              <a:srgbClr val="CCCCFF">
                <a:gamma/>
                <a:tint val="0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4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38375973303673E-2"/>
          <c:y val="6.5420560747663545E-2"/>
          <c:w val="0.8876529477196885"/>
          <c:h val="0.69158878504672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tab38AmPeine!$C$9</c:f>
              <c:strCache>
                <c:ptCount val="1"/>
                <c:pt idx="0">
                  <c:v>PSE</c:v>
                </c:pt>
              </c:strCache>
            </c:strRef>
          </c:tx>
          <c:spPr>
            <a:solidFill>
              <a:srgbClr val="333333"/>
            </a:solidFill>
            <a:ln w="12700">
              <a:solidFill>
                <a:srgbClr val="333333"/>
              </a:solidFill>
              <a:prstDash val="solid"/>
            </a:ln>
          </c:spPr>
          <c:invertIfNegative val="0"/>
          <c:cat>
            <c:numRef>
              <c:f>tab38AmPeine!$B$11:$B$35</c:f>
              <c:numCache>
                <c:formatCode>m/d/yyyy</c:formatCode>
                <c:ptCount val="25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  <c:pt idx="16">
                  <c:v>43282</c:v>
                </c:pt>
                <c:pt idx="17">
                  <c:v>43313</c:v>
                </c:pt>
                <c:pt idx="18">
                  <c:v>43344</c:v>
                </c:pt>
                <c:pt idx="19">
                  <c:v>43374</c:v>
                </c:pt>
                <c:pt idx="20">
                  <c:v>43405</c:v>
                </c:pt>
                <c:pt idx="21">
                  <c:v>43435</c:v>
                </c:pt>
                <c:pt idx="22">
                  <c:v>43466</c:v>
                </c:pt>
                <c:pt idx="23">
                  <c:v>43497</c:v>
                </c:pt>
                <c:pt idx="24">
                  <c:v>43525</c:v>
                </c:pt>
              </c:numCache>
            </c:numRef>
          </c:cat>
          <c:val>
            <c:numRef>
              <c:f>tab38AmPeine!$C$11:$C$35</c:f>
              <c:numCache>
                <c:formatCode>#,##0</c:formatCode>
                <c:ptCount val="25"/>
                <c:pt idx="0">
                  <c:v>10190</c:v>
                </c:pt>
                <c:pt idx="1">
                  <c:v>10417</c:v>
                </c:pt>
                <c:pt idx="2">
                  <c:v>10448</c:v>
                </c:pt>
                <c:pt idx="3">
                  <c:v>10575</c:v>
                </c:pt>
                <c:pt idx="4">
                  <c:v>10791</c:v>
                </c:pt>
                <c:pt idx="5">
                  <c:v>10417</c:v>
                </c:pt>
                <c:pt idx="6">
                  <c:v>9723</c:v>
                </c:pt>
                <c:pt idx="7">
                  <c:v>9637</c:v>
                </c:pt>
                <c:pt idx="8">
                  <c:v>9787</c:v>
                </c:pt>
                <c:pt idx="9">
                  <c:v>10187</c:v>
                </c:pt>
                <c:pt idx="10">
                  <c:v>9907</c:v>
                </c:pt>
                <c:pt idx="11">
                  <c:v>10406</c:v>
                </c:pt>
                <c:pt idx="12">
                  <c:v>10603</c:v>
                </c:pt>
                <c:pt idx="13">
                  <c:v>10817</c:v>
                </c:pt>
                <c:pt idx="14">
                  <c:v>11127</c:v>
                </c:pt>
                <c:pt idx="15">
                  <c:v>11275</c:v>
                </c:pt>
                <c:pt idx="16">
                  <c:v>11322</c:v>
                </c:pt>
                <c:pt idx="17">
                  <c:v>11075</c:v>
                </c:pt>
                <c:pt idx="18">
                  <c:v>10329</c:v>
                </c:pt>
                <c:pt idx="19">
                  <c:v>10344</c:v>
                </c:pt>
                <c:pt idx="20">
                  <c:v>10458</c:v>
                </c:pt>
                <c:pt idx="21">
                  <c:v>10661</c:v>
                </c:pt>
                <c:pt idx="22">
                  <c:v>10325</c:v>
                </c:pt>
                <c:pt idx="23">
                  <c:v>10715</c:v>
                </c:pt>
                <c:pt idx="24">
                  <c:v>10935</c:v>
                </c:pt>
              </c:numCache>
            </c:numRef>
          </c:val>
        </c:ser>
        <c:ser>
          <c:idx val="1"/>
          <c:order val="1"/>
          <c:tx>
            <c:v>Placements à l'extérieur</c:v>
          </c:tx>
          <c:spPr>
            <a:pattFill prst="ltVert">
              <a:fgClr>
                <a:srgbClr xmlns:mc="http://schemas.openxmlformats.org/markup-compatibility/2006" xmlns:a14="http://schemas.microsoft.com/office/drawing/2010/main" val="333333" mc:Ignorable="a14" a14:legacySpreadsheetColorIndex="63"/>
              </a:fgClr>
              <a:bgClr>
                <a:srgbClr xmlns:mc="http://schemas.openxmlformats.org/markup-compatibility/2006" xmlns:a14="http://schemas.microsoft.com/office/drawing/2010/main" val="C0C0C0" mc:Ignorable="a14" a14:legacySpreadsheetColorIndex="22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tab38AmPeine!$B$11:$B$35</c:f>
              <c:numCache>
                <c:formatCode>m/d/yyyy</c:formatCode>
                <c:ptCount val="25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  <c:pt idx="16">
                  <c:v>43282</c:v>
                </c:pt>
                <c:pt idx="17">
                  <c:v>43313</c:v>
                </c:pt>
                <c:pt idx="18">
                  <c:v>43344</c:v>
                </c:pt>
                <c:pt idx="19">
                  <c:v>43374</c:v>
                </c:pt>
                <c:pt idx="20">
                  <c:v>43405</c:v>
                </c:pt>
                <c:pt idx="21">
                  <c:v>43435</c:v>
                </c:pt>
                <c:pt idx="22">
                  <c:v>43466</c:v>
                </c:pt>
                <c:pt idx="23">
                  <c:v>43497</c:v>
                </c:pt>
                <c:pt idx="24">
                  <c:v>43525</c:v>
                </c:pt>
              </c:numCache>
            </c:numRef>
          </c:cat>
          <c:val>
            <c:numRef>
              <c:f>tab38AmPeine!$G$11:$G$35</c:f>
              <c:numCache>
                <c:formatCode>#,##0</c:formatCode>
                <c:ptCount val="25"/>
                <c:pt idx="0">
                  <c:v>1607</c:v>
                </c:pt>
                <c:pt idx="1">
                  <c:v>1590</c:v>
                </c:pt>
                <c:pt idx="2">
                  <c:v>1594</c:v>
                </c:pt>
                <c:pt idx="3">
                  <c:v>1664</c:v>
                </c:pt>
                <c:pt idx="4">
                  <c:v>1639</c:v>
                </c:pt>
                <c:pt idx="5">
                  <c:v>1644</c:v>
                </c:pt>
                <c:pt idx="6">
                  <c:v>1547</c:v>
                </c:pt>
                <c:pt idx="7">
                  <c:v>1445</c:v>
                </c:pt>
                <c:pt idx="8">
                  <c:v>1504</c:v>
                </c:pt>
                <c:pt idx="9">
                  <c:v>1568</c:v>
                </c:pt>
                <c:pt idx="10">
                  <c:v>1493</c:v>
                </c:pt>
                <c:pt idx="11">
                  <c:v>1508</c:v>
                </c:pt>
                <c:pt idx="12">
                  <c:v>1569</c:v>
                </c:pt>
                <c:pt idx="13">
                  <c:v>1544</c:v>
                </c:pt>
                <c:pt idx="14">
                  <c:v>1594</c:v>
                </c:pt>
                <c:pt idx="15">
                  <c:v>1591</c:v>
                </c:pt>
                <c:pt idx="16">
                  <c:v>1596</c:v>
                </c:pt>
                <c:pt idx="17">
                  <c:v>1537</c:v>
                </c:pt>
                <c:pt idx="18">
                  <c:v>1630</c:v>
                </c:pt>
                <c:pt idx="19">
                  <c:v>1587</c:v>
                </c:pt>
                <c:pt idx="20">
                  <c:v>1557</c:v>
                </c:pt>
                <c:pt idx="21">
                  <c:v>1593</c:v>
                </c:pt>
                <c:pt idx="22">
                  <c:v>1530</c:v>
                </c:pt>
                <c:pt idx="23">
                  <c:v>1589</c:v>
                </c:pt>
                <c:pt idx="24">
                  <c:v>1650</c:v>
                </c:pt>
              </c:numCache>
            </c:numRef>
          </c:val>
        </c:ser>
        <c:ser>
          <c:idx val="2"/>
          <c:order val="2"/>
          <c:tx>
            <c:strRef>
              <c:f>tab38AmPeine!$G$9</c:f>
              <c:strCache>
                <c:ptCount val="1"/>
                <c:pt idx="0">
                  <c:v>Semi-liberté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333333" mc:Ignorable="a14" a14:legacySpreadsheetColorIndex="63"/>
              </a:fgClr>
              <a:bgClr>
                <a:srgbClr xmlns:mc="http://schemas.openxmlformats.org/markup-compatibility/2006" xmlns:a14="http://schemas.microsoft.com/office/drawing/2010/main" val="C0C0C0" mc:Ignorable="a14" a14:legacySpreadsheetColorIndex="22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tab38AmPeine!$B$11:$B$35</c:f>
              <c:numCache>
                <c:formatCode>m/d/yyyy</c:formatCode>
                <c:ptCount val="25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  <c:pt idx="16">
                  <c:v>43282</c:v>
                </c:pt>
                <c:pt idx="17">
                  <c:v>43313</c:v>
                </c:pt>
                <c:pt idx="18">
                  <c:v>43344</c:v>
                </c:pt>
                <c:pt idx="19">
                  <c:v>43374</c:v>
                </c:pt>
                <c:pt idx="20">
                  <c:v>43405</c:v>
                </c:pt>
                <c:pt idx="21">
                  <c:v>43435</c:v>
                </c:pt>
                <c:pt idx="22">
                  <c:v>43466</c:v>
                </c:pt>
                <c:pt idx="23">
                  <c:v>43497</c:v>
                </c:pt>
                <c:pt idx="24">
                  <c:v>43525</c:v>
                </c:pt>
              </c:numCache>
            </c:numRef>
          </c:cat>
          <c:val>
            <c:numRef>
              <c:f>tab38AmPeine!$G$11:$G$35</c:f>
              <c:numCache>
                <c:formatCode>#,##0</c:formatCode>
                <c:ptCount val="25"/>
                <c:pt idx="0">
                  <c:v>1607</c:v>
                </c:pt>
                <c:pt idx="1">
                  <c:v>1590</c:v>
                </c:pt>
                <c:pt idx="2">
                  <c:v>1594</c:v>
                </c:pt>
                <c:pt idx="3">
                  <c:v>1664</c:v>
                </c:pt>
                <c:pt idx="4">
                  <c:v>1639</c:v>
                </c:pt>
                <c:pt idx="5">
                  <c:v>1644</c:v>
                </c:pt>
                <c:pt idx="6">
                  <c:v>1547</c:v>
                </c:pt>
                <c:pt idx="7">
                  <c:v>1445</c:v>
                </c:pt>
                <c:pt idx="8">
                  <c:v>1504</c:v>
                </c:pt>
                <c:pt idx="9">
                  <c:v>1568</c:v>
                </c:pt>
                <c:pt idx="10">
                  <c:v>1493</c:v>
                </c:pt>
                <c:pt idx="11">
                  <c:v>1508</c:v>
                </c:pt>
                <c:pt idx="12">
                  <c:v>1569</c:v>
                </c:pt>
                <c:pt idx="13">
                  <c:v>1544</c:v>
                </c:pt>
                <c:pt idx="14">
                  <c:v>1594</c:v>
                </c:pt>
                <c:pt idx="15">
                  <c:v>1591</c:v>
                </c:pt>
                <c:pt idx="16">
                  <c:v>1596</c:v>
                </c:pt>
                <c:pt idx="17">
                  <c:v>1537</c:v>
                </c:pt>
                <c:pt idx="18">
                  <c:v>1630</c:v>
                </c:pt>
                <c:pt idx="19">
                  <c:v>1587</c:v>
                </c:pt>
                <c:pt idx="20">
                  <c:v>1557</c:v>
                </c:pt>
                <c:pt idx="21">
                  <c:v>1593</c:v>
                </c:pt>
                <c:pt idx="22">
                  <c:v>1530</c:v>
                </c:pt>
                <c:pt idx="23">
                  <c:v>1589</c:v>
                </c:pt>
                <c:pt idx="24">
                  <c:v>1650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085568"/>
        <c:axId val="125087104"/>
      </c:barChart>
      <c:dateAx>
        <c:axId val="12508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087104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2508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085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5023696682464455E-2"/>
          <c:y val="0.92523364485981308"/>
          <c:w val="0.91350760657287511"/>
          <c:h val="6.54205607476635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Footer>&amp;Rpage 3 bis</c:oddFooter>
    </c:headerFooter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77792233409471E-2"/>
          <c:y val="4.7453885972586762E-2"/>
          <c:w val="0.87748438953460173"/>
          <c:h val="0.75636683435403895"/>
        </c:manualLayout>
      </c:layout>
      <c:lineChart>
        <c:grouping val="standard"/>
        <c:varyColors val="0"/>
        <c:ser>
          <c:idx val="0"/>
          <c:order val="0"/>
          <c:tx>
            <c:v>Prévenus</c:v>
          </c:tx>
          <c:spPr>
            <a:ln w="12700">
              <a:solidFill>
                <a:srgbClr val="000080"/>
              </a:solidFill>
              <a:prstDash val="lgDash"/>
            </a:ln>
          </c:spPr>
          <c:marker>
            <c:symbol val="none"/>
          </c:marker>
          <c:cat>
            <c:numLit>
              <c:formatCode>General</c:formatCode>
              <c:ptCount val="241"/>
              <c:pt idx="0">
                <c:v>36220</c:v>
              </c:pt>
              <c:pt idx="1">
                <c:v>36251</c:v>
              </c:pt>
              <c:pt idx="2">
                <c:v>36281</c:v>
              </c:pt>
              <c:pt idx="3">
                <c:v>36312</c:v>
              </c:pt>
              <c:pt idx="4">
                <c:v>36342</c:v>
              </c:pt>
              <c:pt idx="5">
                <c:v>36373</c:v>
              </c:pt>
              <c:pt idx="6">
                <c:v>36404</c:v>
              </c:pt>
              <c:pt idx="7">
                <c:v>36434</c:v>
              </c:pt>
              <c:pt idx="8">
                <c:v>36465</c:v>
              </c:pt>
              <c:pt idx="9">
                <c:v>36495</c:v>
              </c:pt>
              <c:pt idx="10">
                <c:v>36526</c:v>
              </c:pt>
              <c:pt idx="11">
                <c:v>36557</c:v>
              </c:pt>
              <c:pt idx="12">
                <c:v>36586</c:v>
              </c:pt>
              <c:pt idx="13">
                <c:v>36617</c:v>
              </c:pt>
              <c:pt idx="14">
                <c:v>36647</c:v>
              </c:pt>
              <c:pt idx="15">
                <c:v>36678</c:v>
              </c:pt>
              <c:pt idx="16">
                <c:v>36708</c:v>
              </c:pt>
              <c:pt idx="17">
                <c:v>36739</c:v>
              </c:pt>
              <c:pt idx="18">
                <c:v>36770</c:v>
              </c:pt>
              <c:pt idx="19">
                <c:v>36800</c:v>
              </c:pt>
              <c:pt idx="20">
                <c:v>36831</c:v>
              </c:pt>
              <c:pt idx="21">
                <c:v>36861</c:v>
              </c:pt>
              <c:pt idx="22">
                <c:v>36892</c:v>
              </c:pt>
              <c:pt idx="23">
                <c:v>36923</c:v>
              </c:pt>
              <c:pt idx="24">
                <c:v>36951</c:v>
              </c:pt>
              <c:pt idx="25">
                <c:v>36982</c:v>
              </c:pt>
              <c:pt idx="26">
                <c:v>37012</c:v>
              </c:pt>
              <c:pt idx="27">
                <c:v>37043</c:v>
              </c:pt>
              <c:pt idx="28">
                <c:v>37073</c:v>
              </c:pt>
              <c:pt idx="29">
                <c:v>37104</c:v>
              </c:pt>
              <c:pt idx="30">
                <c:v>37135</c:v>
              </c:pt>
              <c:pt idx="31">
                <c:v>37165</c:v>
              </c:pt>
              <c:pt idx="32">
                <c:v>37196</c:v>
              </c:pt>
              <c:pt idx="33">
                <c:v>37226</c:v>
              </c:pt>
              <c:pt idx="34">
                <c:v>37257</c:v>
              </c:pt>
              <c:pt idx="35">
                <c:v>37288</c:v>
              </c:pt>
              <c:pt idx="36">
                <c:v>37316</c:v>
              </c:pt>
              <c:pt idx="37">
                <c:v>37347</c:v>
              </c:pt>
              <c:pt idx="38">
                <c:v>37377</c:v>
              </c:pt>
              <c:pt idx="39">
                <c:v>37408</c:v>
              </c:pt>
              <c:pt idx="40">
                <c:v>37438</c:v>
              </c:pt>
              <c:pt idx="41">
                <c:v>37469</c:v>
              </c:pt>
              <c:pt idx="42">
                <c:v>37500</c:v>
              </c:pt>
              <c:pt idx="43">
                <c:v>37530</c:v>
              </c:pt>
              <c:pt idx="44">
                <c:v>37561</c:v>
              </c:pt>
              <c:pt idx="45">
                <c:v>37591</c:v>
              </c:pt>
              <c:pt idx="46">
                <c:v>37622</c:v>
              </c:pt>
              <c:pt idx="47">
                <c:v>37653</c:v>
              </c:pt>
              <c:pt idx="48">
                <c:v>37681</c:v>
              </c:pt>
              <c:pt idx="49">
                <c:v>37712</c:v>
              </c:pt>
              <c:pt idx="50">
                <c:v>37742</c:v>
              </c:pt>
              <c:pt idx="51">
                <c:v>37773</c:v>
              </c:pt>
              <c:pt idx="52">
                <c:v>37803</c:v>
              </c:pt>
              <c:pt idx="53">
                <c:v>37834</c:v>
              </c:pt>
              <c:pt idx="54">
                <c:v>37865</c:v>
              </c:pt>
              <c:pt idx="55">
                <c:v>37895</c:v>
              </c:pt>
              <c:pt idx="56">
                <c:v>37926</c:v>
              </c:pt>
              <c:pt idx="57">
                <c:v>37956</c:v>
              </c:pt>
              <c:pt idx="58">
                <c:v>37987</c:v>
              </c:pt>
              <c:pt idx="59">
                <c:v>38018</c:v>
              </c:pt>
              <c:pt idx="60">
                <c:v>38047</c:v>
              </c:pt>
              <c:pt idx="61">
                <c:v>38078</c:v>
              </c:pt>
              <c:pt idx="62">
                <c:v>38108</c:v>
              </c:pt>
              <c:pt idx="63">
                <c:v>38139</c:v>
              </c:pt>
              <c:pt idx="64">
                <c:v>38169</c:v>
              </c:pt>
              <c:pt idx="65">
                <c:v>38200</c:v>
              </c:pt>
              <c:pt idx="66">
                <c:v>38231</c:v>
              </c:pt>
              <c:pt idx="67">
                <c:v>38261</c:v>
              </c:pt>
              <c:pt idx="68">
                <c:v>38292</c:v>
              </c:pt>
              <c:pt idx="69">
                <c:v>38322</c:v>
              </c:pt>
              <c:pt idx="70">
                <c:v>38353</c:v>
              </c:pt>
              <c:pt idx="71">
                <c:v>38384</c:v>
              </c:pt>
              <c:pt idx="72">
                <c:v>38412</c:v>
              </c:pt>
              <c:pt idx="73">
                <c:v>38443</c:v>
              </c:pt>
              <c:pt idx="74">
                <c:v>38473</c:v>
              </c:pt>
              <c:pt idx="75">
                <c:v>38504</c:v>
              </c:pt>
              <c:pt idx="76">
                <c:v>38534</c:v>
              </c:pt>
              <c:pt idx="77">
                <c:v>38565</c:v>
              </c:pt>
              <c:pt idx="78">
                <c:v>38596</c:v>
              </c:pt>
              <c:pt idx="79">
                <c:v>38626</c:v>
              </c:pt>
              <c:pt idx="80">
                <c:v>38657</c:v>
              </c:pt>
              <c:pt idx="81">
                <c:v>38687</c:v>
              </c:pt>
              <c:pt idx="82">
                <c:v>38718</c:v>
              </c:pt>
              <c:pt idx="83">
                <c:v>38749</c:v>
              </c:pt>
              <c:pt idx="84">
                <c:v>38777</c:v>
              </c:pt>
              <c:pt idx="85">
                <c:v>38808</c:v>
              </c:pt>
              <c:pt idx="86">
                <c:v>38838</c:v>
              </c:pt>
              <c:pt idx="87">
                <c:v>38869</c:v>
              </c:pt>
              <c:pt idx="88">
                <c:v>38899</c:v>
              </c:pt>
              <c:pt idx="89">
                <c:v>38930</c:v>
              </c:pt>
              <c:pt idx="90">
                <c:v>38961</c:v>
              </c:pt>
              <c:pt idx="91">
                <c:v>38991</c:v>
              </c:pt>
              <c:pt idx="92">
                <c:v>39022</c:v>
              </c:pt>
              <c:pt idx="93">
                <c:v>39052</c:v>
              </c:pt>
              <c:pt idx="94">
                <c:v>39083</c:v>
              </c:pt>
              <c:pt idx="95">
                <c:v>39114</c:v>
              </c:pt>
              <c:pt idx="96">
                <c:v>39142</c:v>
              </c:pt>
              <c:pt idx="97">
                <c:v>39173</c:v>
              </c:pt>
              <c:pt idx="98">
                <c:v>39203</c:v>
              </c:pt>
              <c:pt idx="99">
                <c:v>39234</c:v>
              </c:pt>
              <c:pt idx="100">
                <c:v>39264</c:v>
              </c:pt>
              <c:pt idx="101">
                <c:v>39295</c:v>
              </c:pt>
              <c:pt idx="102">
                <c:v>39326</c:v>
              </c:pt>
              <c:pt idx="103">
                <c:v>39356</c:v>
              </c:pt>
              <c:pt idx="104">
                <c:v>39387</c:v>
              </c:pt>
              <c:pt idx="105">
                <c:v>39417</c:v>
              </c:pt>
              <c:pt idx="106">
                <c:v>39448</c:v>
              </c:pt>
              <c:pt idx="107">
                <c:v>39479</c:v>
              </c:pt>
              <c:pt idx="108">
                <c:v>39508</c:v>
              </c:pt>
              <c:pt idx="109">
                <c:v>39539</c:v>
              </c:pt>
              <c:pt idx="110">
                <c:v>39569</c:v>
              </c:pt>
              <c:pt idx="111">
                <c:v>39600</c:v>
              </c:pt>
              <c:pt idx="112">
                <c:v>39630</c:v>
              </c:pt>
              <c:pt idx="113">
                <c:v>39661</c:v>
              </c:pt>
              <c:pt idx="114">
                <c:v>39692</c:v>
              </c:pt>
              <c:pt idx="115">
                <c:v>39722</c:v>
              </c:pt>
              <c:pt idx="116">
                <c:v>39753</c:v>
              </c:pt>
              <c:pt idx="117">
                <c:v>39783</c:v>
              </c:pt>
              <c:pt idx="118">
                <c:v>39814</c:v>
              </c:pt>
              <c:pt idx="119">
                <c:v>39845</c:v>
              </c:pt>
              <c:pt idx="120">
                <c:v>39873</c:v>
              </c:pt>
              <c:pt idx="121">
                <c:v>39904</c:v>
              </c:pt>
              <c:pt idx="122">
                <c:v>39934</c:v>
              </c:pt>
              <c:pt idx="123">
                <c:v>39965</c:v>
              </c:pt>
              <c:pt idx="124">
                <c:v>39995</c:v>
              </c:pt>
              <c:pt idx="125">
                <c:v>40026</c:v>
              </c:pt>
              <c:pt idx="126">
                <c:v>40057</c:v>
              </c:pt>
              <c:pt idx="127">
                <c:v>40087</c:v>
              </c:pt>
              <c:pt idx="128">
                <c:v>40118</c:v>
              </c:pt>
              <c:pt idx="129">
                <c:v>40148</c:v>
              </c:pt>
              <c:pt idx="130">
                <c:v>40179</c:v>
              </c:pt>
              <c:pt idx="131">
                <c:v>40210</c:v>
              </c:pt>
              <c:pt idx="132">
                <c:v>40238</c:v>
              </c:pt>
              <c:pt idx="133">
                <c:v>40269</c:v>
              </c:pt>
              <c:pt idx="134">
                <c:v>40299</c:v>
              </c:pt>
              <c:pt idx="135">
                <c:v>40330</c:v>
              </c:pt>
              <c:pt idx="136">
                <c:v>40360</c:v>
              </c:pt>
              <c:pt idx="137">
                <c:v>40391</c:v>
              </c:pt>
              <c:pt idx="138">
                <c:v>40422</c:v>
              </c:pt>
              <c:pt idx="139">
                <c:v>40452</c:v>
              </c:pt>
              <c:pt idx="140">
                <c:v>40483</c:v>
              </c:pt>
              <c:pt idx="141">
                <c:v>40513</c:v>
              </c:pt>
              <c:pt idx="142">
                <c:v>40544</c:v>
              </c:pt>
              <c:pt idx="143">
                <c:v>40575</c:v>
              </c:pt>
              <c:pt idx="144">
                <c:v>40603</c:v>
              </c:pt>
              <c:pt idx="145">
                <c:v>40634</c:v>
              </c:pt>
              <c:pt idx="146">
                <c:v>40664</c:v>
              </c:pt>
              <c:pt idx="147">
                <c:v>40756</c:v>
              </c:pt>
              <c:pt idx="148">
                <c:v>40787</c:v>
              </c:pt>
              <c:pt idx="149">
                <c:v>40817</c:v>
              </c:pt>
              <c:pt idx="150">
                <c:v>40848</c:v>
              </c:pt>
              <c:pt idx="151">
                <c:v>40878</c:v>
              </c:pt>
              <c:pt idx="152">
                <c:v>40909</c:v>
              </c:pt>
              <c:pt idx="153">
                <c:v>40940</c:v>
              </c:pt>
              <c:pt idx="154">
                <c:v>40969</c:v>
              </c:pt>
              <c:pt idx="155">
                <c:v>41000</c:v>
              </c:pt>
              <c:pt idx="156">
                <c:v>41030</c:v>
              </c:pt>
              <c:pt idx="157">
                <c:v>41061</c:v>
              </c:pt>
              <c:pt idx="158">
                <c:v>41091</c:v>
              </c:pt>
              <c:pt idx="159">
                <c:v>41122</c:v>
              </c:pt>
              <c:pt idx="160">
                <c:v>41153</c:v>
              </c:pt>
              <c:pt idx="161">
                <c:v>41183</c:v>
              </c:pt>
              <c:pt idx="162">
                <c:v>41214</c:v>
              </c:pt>
              <c:pt idx="163">
                <c:v>41244</c:v>
              </c:pt>
              <c:pt idx="164">
                <c:v>41275</c:v>
              </c:pt>
              <c:pt idx="165">
                <c:v>41306</c:v>
              </c:pt>
              <c:pt idx="166">
                <c:v>41334</c:v>
              </c:pt>
              <c:pt idx="167">
                <c:v>41365</c:v>
              </c:pt>
              <c:pt idx="168">
                <c:v>41395</c:v>
              </c:pt>
              <c:pt idx="169">
                <c:v>41426</c:v>
              </c:pt>
              <c:pt idx="170">
                <c:v>41456</c:v>
              </c:pt>
              <c:pt idx="171">
                <c:v>41487</c:v>
              </c:pt>
              <c:pt idx="172">
                <c:v>41518</c:v>
              </c:pt>
              <c:pt idx="173">
                <c:v>41548</c:v>
              </c:pt>
              <c:pt idx="174">
                <c:v>41579</c:v>
              </c:pt>
              <c:pt idx="175">
                <c:v>41609</c:v>
              </c:pt>
              <c:pt idx="176">
                <c:v>41640</c:v>
              </c:pt>
              <c:pt idx="177">
                <c:v>41671</c:v>
              </c:pt>
              <c:pt idx="178">
                <c:v>41699</c:v>
              </c:pt>
              <c:pt idx="179">
                <c:v>41730</c:v>
              </c:pt>
              <c:pt idx="180">
                <c:v>41760</c:v>
              </c:pt>
              <c:pt idx="181">
                <c:v>41791</c:v>
              </c:pt>
              <c:pt idx="182">
                <c:v>41821</c:v>
              </c:pt>
              <c:pt idx="183">
                <c:v>41852</c:v>
              </c:pt>
              <c:pt idx="184">
                <c:v>41883</c:v>
              </c:pt>
              <c:pt idx="185">
                <c:v>41913</c:v>
              </c:pt>
              <c:pt idx="186">
                <c:v>41944</c:v>
              </c:pt>
              <c:pt idx="187">
                <c:v>41974</c:v>
              </c:pt>
              <c:pt idx="188">
                <c:v>42005</c:v>
              </c:pt>
              <c:pt idx="189">
                <c:v>42036</c:v>
              </c:pt>
              <c:pt idx="190">
                <c:v>42064</c:v>
              </c:pt>
              <c:pt idx="191">
                <c:v>42095</c:v>
              </c:pt>
              <c:pt idx="192">
                <c:v>42125</c:v>
              </c:pt>
              <c:pt idx="193">
                <c:v>42156</c:v>
              </c:pt>
              <c:pt idx="194">
                <c:v>42186</c:v>
              </c:pt>
              <c:pt idx="195">
                <c:v>42217</c:v>
              </c:pt>
              <c:pt idx="196">
                <c:v>42248</c:v>
              </c:pt>
              <c:pt idx="197">
                <c:v>42278</c:v>
              </c:pt>
              <c:pt idx="198">
                <c:v>42309</c:v>
              </c:pt>
              <c:pt idx="199">
                <c:v>42339</c:v>
              </c:pt>
              <c:pt idx="200">
                <c:v>42370</c:v>
              </c:pt>
              <c:pt idx="201">
                <c:v>42401</c:v>
              </c:pt>
              <c:pt idx="202">
                <c:v>42430</c:v>
              </c:pt>
              <c:pt idx="203">
                <c:v>42461</c:v>
              </c:pt>
              <c:pt idx="204">
                <c:v>42491</c:v>
              </c:pt>
              <c:pt idx="205">
                <c:v>42522</c:v>
              </c:pt>
              <c:pt idx="206">
                <c:v>42552</c:v>
              </c:pt>
              <c:pt idx="207">
                <c:v>42583</c:v>
              </c:pt>
              <c:pt idx="208">
                <c:v>42614</c:v>
              </c:pt>
              <c:pt idx="209">
                <c:v>42644</c:v>
              </c:pt>
              <c:pt idx="210">
                <c:v>42675</c:v>
              </c:pt>
              <c:pt idx="211">
                <c:v>42705</c:v>
              </c:pt>
              <c:pt idx="212">
                <c:v>42736</c:v>
              </c:pt>
              <c:pt idx="213">
                <c:v>42767</c:v>
              </c:pt>
              <c:pt idx="214">
                <c:v>42795</c:v>
              </c:pt>
              <c:pt idx="215">
                <c:v>42826</c:v>
              </c:pt>
              <c:pt idx="216">
                <c:v>42856</c:v>
              </c:pt>
              <c:pt idx="217">
                <c:v>42887</c:v>
              </c:pt>
              <c:pt idx="218">
                <c:v>42917</c:v>
              </c:pt>
              <c:pt idx="219">
                <c:v>42948</c:v>
              </c:pt>
              <c:pt idx="220">
                <c:v>42979</c:v>
              </c:pt>
              <c:pt idx="221">
                <c:v>43009</c:v>
              </c:pt>
              <c:pt idx="222">
                <c:v>43040</c:v>
              </c:pt>
              <c:pt idx="223">
                <c:v>43070</c:v>
              </c:pt>
              <c:pt idx="224">
                <c:v>43101</c:v>
              </c:pt>
              <c:pt idx="225">
                <c:v>43132</c:v>
              </c:pt>
              <c:pt idx="226">
                <c:v>43160</c:v>
              </c:pt>
              <c:pt idx="227">
                <c:v>43191</c:v>
              </c:pt>
              <c:pt idx="228">
                <c:v>43221</c:v>
              </c:pt>
              <c:pt idx="229">
                <c:v>43252</c:v>
              </c:pt>
              <c:pt idx="230">
                <c:v>43282</c:v>
              </c:pt>
              <c:pt idx="231">
                <c:v>43313</c:v>
              </c:pt>
              <c:pt idx="232">
                <c:v>43344</c:v>
              </c:pt>
              <c:pt idx="233">
                <c:v>43374</c:v>
              </c:pt>
              <c:pt idx="234">
                <c:v>43405</c:v>
              </c:pt>
              <c:pt idx="235">
                <c:v>43435</c:v>
              </c:pt>
              <c:pt idx="236">
                <c:v>43466</c:v>
              </c:pt>
              <c:pt idx="237">
                <c:v>43497</c:v>
              </c:pt>
              <c:pt idx="238">
                <c:v>43525</c:v>
              </c:pt>
            </c:numLit>
          </c:cat>
          <c:val>
            <c:numLit>
              <c:formatCode>General</c:formatCode>
              <c:ptCount val="241"/>
              <c:pt idx="0">
                <c:v>21487</c:v>
              </c:pt>
              <c:pt idx="1">
                <c:v>21455</c:v>
              </c:pt>
              <c:pt idx="2">
                <c:v>21197</c:v>
              </c:pt>
              <c:pt idx="3">
                <c:v>21389</c:v>
              </c:pt>
              <c:pt idx="4">
                <c:v>21891</c:v>
              </c:pt>
              <c:pt idx="5">
                <c:v>20739</c:v>
              </c:pt>
              <c:pt idx="6">
                <c:v>20315</c:v>
              </c:pt>
              <c:pt idx="7">
                <c:v>20575</c:v>
              </c:pt>
              <c:pt idx="8">
                <c:v>20766</c:v>
              </c:pt>
              <c:pt idx="9">
                <c:v>21199</c:v>
              </c:pt>
              <c:pt idx="10">
                <c:v>20527</c:v>
              </c:pt>
              <c:pt idx="11">
                <c:v>20736</c:v>
              </c:pt>
              <c:pt idx="12">
                <c:v>18752</c:v>
              </c:pt>
              <c:pt idx="13">
                <c:v>19330</c:v>
              </c:pt>
              <c:pt idx="14">
                <c:v>19528</c:v>
              </c:pt>
              <c:pt idx="15">
                <c:v>17842</c:v>
              </c:pt>
              <c:pt idx="16">
                <c:v>17782</c:v>
              </c:pt>
              <c:pt idx="17">
                <c:v>16707</c:v>
              </c:pt>
              <c:pt idx="18">
                <c:v>16983</c:v>
              </c:pt>
              <c:pt idx="19">
                <c:v>16841</c:v>
              </c:pt>
              <c:pt idx="20">
                <c:v>16932</c:v>
              </c:pt>
              <c:pt idx="21">
                <c:v>17068</c:v>
              </c:pt>
              <c:pt idx="22">
                <c:v>16107</c:v>
              </c:pt>
              <c:pt idx="23">
                <c:v>15273</c:v>
              </c:pt>
              <c:pt idx="24">
                <c:v>15018</c:v>
              </c:pt>
              <c:pt idx="25">
                <c:v>15671</c:v>
              </c:pt>
              <c:pt idx="26">
                <c:v>15232</c:v>
              </c:pt>
              <c:pt idx="27">
                <c:v>15119</c:v>
              </c:pt>
              <c:pt idx="28">
                <c:v>14945</c:v>
              </c:pt>
              <c:pt idx="29">
                <c:v>14537</c:v>
              </c:pt>
              <c:pt idx="30">
                <c:v>14927</c:v>
              </c:pt>
              <c:pt idx="31">
                <c:v>15698</c:v>
              </c:pt>
              <c:pt idx="32">
                <c:v>16103</c:v>
              </c:pt>
              <c:pt idx="33">
                <c:v>16568</c:v>
              </c:pt>
              <c:pt idx="34">
                <c:v>16124</c:v>
              </c:pt>
              <c:pt idx="35">
                <c:v>17318</c:v>
              </c:pt>
              <c:pt idx="36">
                <c:v>17648</c:v>
              </c:pt>
              <c:pt idx="37">
                <c:v>18328</c:v>
              </c:pt>
              <c:pt idx="38">
                <c:v>18028</c:v>
              </c:pt>
              <c:pt idx="39">
                <c:v>18598</c:v>
              </c:pt>
              <c:pt idx="40">
                <c:v>18469</c:v>
              </c:pt>
              <c:pt idx="41">
                <c:v>18121</c:v>
              </c:pt>
              <c:pt idx="42">
                <c:v>18477</c:v>
              </c:pt>
              <c:pt idx="43">
                <c:v>19402</c:v>
              </c:pt>
              <c:pt idx="44">
                <c:v>20103</c:v>
              </c:pt>
              <c:pt idx="45">
                <c:v>21215</c:v>
              </c:pt>
              <c:pt idx="46">
                <c:v>20852</c:v>
              </c:pt>
              <c:pt idx="47">
                <c:v>21502</c:v>
              </c:pt>
              <c:pt idx="48">
                <c:v>21886</c:v>
              </c:pt>
              <c:pt idx="49">
                <c:v>22285</c:v>
              </c:pt>
              <c:pt idx="50">
                <c:v>22114</c:v>
              </c:pt>
              <c:pt idx="51">
                <c:v>22441</c:v>
              </c:pt>
              <c:pt idx="52">
                <c:v>21925</c:v>
              </c:pt>
              <c:pt idx="53">
                <c:v>21028</c:v>
              </c:pt>
              <c:pt idx="54">
                <c:v>21278</c:v>
              </c:pt>
              <c:pt idx="55">
                <c:v>21881</c:v>
              </c:pt>
              <c:pt idx="56">
                <c:v>22021</c:v>
              </c:pt>
              <c:pt idx="57">
                <c:v>22300</c:v>
              </c:pt>
              <c:pt idx="58">
                <c:v>21749</c:v>
              </c:pt>
              <c:pt idx="59">
                <c:v>22799</c:v>
              </c:pt>
              <c:pt idx="60">
                <c:v>22652</c:v>
              </c:pt>
              <c:pt idx="61">
                <c:v>22713</c:v>
              </c:pt>
              <c:pt idx="62">
                <c:v>22705</c:v>
              </c:pt>
              <c:pt idx="63">
                <c:v>22313</c:v>
              </c:pt>
              <c:pt idx="64">
                <c:v>22110</c:v>
              </c:pt>
              <c:pt idx="65">
                <c:v>20805</c:v>
              </c:pt>
              <c:pt idx="66">
                <c:v>19760</c:v>
              </c:pt>
              <c:pt idx="67">
                <c:v>20596</c:v>
              </c:pt>
              <c:pt idx="68">
                <c:v>20814</c:v>
              </c:pt>
              <c:pt idx="69">
                <c:v>20834</c:v>
              </c:pt>
              <c:pt idx="70">
                <c:v>20134</c:v>
              </c:pt>
              <c:pt idx="71">
                <c:v>20836</c:v>
              </c:pt>
              <c:pt idx="72">
                <c:v>21141</c:v>
              </c:pt>
              <c:pt idx="73">
                <c:v>20713</c:v>
              </c:pt>
              <c:pt idx="74">
                <c:v>21066</c:v>
              </c:pt>
              <c:pt idx="75">
                <c:v>20910</c:v>
              </c:pt>
              <c:pt idx="76">
                <c:v>20999</c:v>
              </c:pt>
              <c:pt idx="77">
                <c:v>19951</c:v>
              </c:pt>
              <c:pt idx="78">
                <c:v>20228</c:v>
              </c:pt>
              <c:pt idx="79">
                <c:v>20616</c:v>
              </c:pt>
              <c:pt idx="80">
                <c:v>20676</c:v>
              </c:pt>
              <c:pt idx="81">
                <c:v>21033</c:v>
              </c:pt>
              <c:pt idx="82">
                <c:v>19732</c:v>
              </c:pt>
              <c:pt idx="83">
                <c:v>20239</c:v>
              </c:pt>
              <c:pt idx="84">
                <c:v>19368</c:v>
              </c:pt>
              <c:pt idx="85">
                <c:v>19383</c:v>
              </c:pt>
              <c:pt idx="86">
                <c:v>19197</c:v>
              </c:pt>
              <c:pt idx="87">
                <c:v>18748</c:v>
              </c:pt>
              <c:pt idx="88">
                <c:v>18546</c:v>
              </c:pt>
              <c:pt idx="89">
                <c:v>17071</c:v>
              </c:pt>
              <c:pt idx="90">
                <c:v>17487</c:v>
              </c:pt>
              <c:pt idx="91">
                <c:v>18444</c:v>
              </c:pt>
              <c:pt idx="92">
                <c:v>18413</c:v>
              </c:pt>
              <c:pt idx="93">
                <c:v>18832</c:v>
              </c:pt>
              <c:pt idx="94">
                <c:v>18483</c:v>
              </c:pt>
              <c:pt idx="95">
                <c:v>18297</c:v>
              </c:pt>
              <c:pt idx="96">
                <c:v>18561</c:v>
              </c:pt>
              <c:pt idx="97">
                <c:v>18226</c:v>
              </c:pt>
              <c:pt idx="98">
                <c:v>17850</c:v>
              </c:pt>
              <c:pt idx="99">
                <c:v>17691</c:v>
              </c:pt>
              <c:pt idx="100">
                <c:v>18223</c:v>
              </c:pt>
              <c:pt idx="101">
                <c:v>16965</c:v>
              </c:pt>
              <c:pt idx="102">
                <c:v>16847</c:v>
              </c:pt>
              <c:pt idx="103">
                <c:v>17546</c:v>
              </c:pt>
              <c:pt idx="104">
                <c:v>17348</c:v>
              </c:pt>
              <c:pt idx="105">
                <c:v>17615</c:v>
              </c:pt>
              <c:pt idx="106">
                <c:v>16797</c:v>
              </c:pt>
              <c:pt idx="107">
                <c:v>17497</c:v>
              </c:pt>
              <c:pt idx="108">
                <c:v>17373</c:v>
              </c:pt>
              <c:pt idx="109">
                <c:v>17466</c:v>
              </c:pt>
              <c:pt idx="110">
                <c:v>17339</c:v>
              </c:pt>
              <c:pt idx="111">
                <c:v>17586</c:v>
              </c:pt>
              <c:pt idx="112">
                <c:v>17495</c:v>
              </c:pt>
              <c:pt idx="113">
                <c:v>16572</c:v>
              </c:pt>
              <c:pt idx="114">
                <c:v>16731</c:v>
              </c:pt>
              <c:pt idx="115">
                <c:v>16738</c:v>
              </c:pt>
              <c:pt idx="116">
                <c:v>16852</c:v>
              </c:pt>
              <c:pt idx="117">
                <c:v>16793</c:v>
              </c:pt>
              <c:pt idx="118">
                <c:v>15933</c:v>
              </c:pt>
              <c:pt idx="119">
                <c:v>16471</c:v>
              </c:pt>
              <c:pt idx="120">
                <c:v>16331</c:v>
              </c:pt>
              <c:pt idx="121">
                <c:v>16220</c:v>
              </c:pt>
              <c:pt idx="122">
                <c:v>16311</c:v>
              </c:pt>
              <c:pt idx="123">
                <c:v>16412</c:v>
              </c:pt>
              <c:pt idx="124">
                <c:v>16174</c:v>
              </c:pt>
              <c:pt idx="125">
                <c:v>15384</c:v>
              </c:pt>
              <c:pt idx="126">
                <c:v>15461</c:v>
              </c:pt>
              <c:pt idx="127">
                <c:v>15602</c:v>
              </c:pt>
              <c:pt idx="128">
                <c:v>15777</c:v>
              </c:pt>
              <c:pt idx="129">
                <c:v>15963</c:v>
              </c:pt>
              <c:pt idx="130">
                <c:v>15395</c:v>
              </c:pt>
              <c:pt idx="131">
                <c:v>15853</c:v>
              </c:pt>
              <c:pt idx="132">
                <c:v>15680</c:v>
              </c:pt>
              <c:pt idx="133">
                <c:v>15797</c:v>
              </c:pt>
              <c:pt idx="134">
                <c:v>15963</c:v>
              </c:pt>
              <c:pt idx="135">
                <c:v>15942</c:v>
              </c:pt>
              <c:pt idx="136">
                <c:v>15963</c:v>
              </c:pt>
              <c:pt idx="137">
                <c:v>15388</c:v>
              </c:pt>
              <c:pt idx="138">
                <c:v>15226</c:v>
              </c:pt>
              <c:pt idx="139">
                <c:v>15851</c:v>
              </c:pt>
              <c:pt idx="140">
                <c:v>16057</c:v>
              </c:pt>
              <c:pt idx="141">
                <c:v>16170</c:v>
              </c:pt>
              <c:pt idx="142">
                <c:v>15702</c:v>
              </c:pt>
              <c:pt idx="143">
                <c:v>16361</c:v>
              </c:pt>
              <c:pt idx="144">
                <c:v>16750</c:v>
              </c:pt>
              <c:pt idx="145">
                <c:v>16956</c:v>
              </c:pt>
              <c:pt idx="146">
                <c:v>16882</c:v>
              </c:pt>
              <c:pt idx="147">
                <c:v>16113</c:v>
              </c:pt>
              <c:pt idx="148">
                <c:v>16056</c:v>
              </c:pt>
              <c:pt idx="149">
                <c:v>16457</c:v>
              </c:pt>
              <c:pt idx="150">
                <c:v>16456</c:v>
              </c:pt>
              <c:pt idx="151">
                <c:v>16587</c:v>
              </c:pt>
              <c:pt idx="152">
                <c:v>16279</c:v>
              </c:pt>
              <c:pt idx="153">
                <c:v>16463</c:v>
              </c:pt>
              <c:pt idx="154">
                <c:v>16512</c:v>
              </c:pt>
              <c:pt idx="155">
                <c:v>17027</c:v>
              </c:pt>
              <c:pt idx="156">
                <c:v>16773</c:v>
              </c:pt>
              <c:pt idx="157">
                <c:v>16756</c:v>
              </c:pt>
              <c:pt idx="158">
                <c:v>17138</c:v>
              </c:pt>
              <c:pt idx="159">
                <c:v>16467</c:v>
              </c:pt>
              <c:pt idx="160">
                <c:v>16266</c:v>
              </c:pt>
              <c:pt idx="161">
                <c:v>16915</c:v>
              </c:pt>
              <c:pt idx="162">
                <c:v>16821</c:v>
              </c:pt>
              <c:pt idx="163">
                <c:v>16945</c:v>
              </c:pt>
              <c:pt idx="164">
                <c:v>16454</c:v>
              </c:pt>
              <c:pt idx="165">
                <c:v>16754</c:v>
              </c:pt>
              <c:pt idx="166">
                <c:v>16799</c:v>
              </c:pt>
              <c:pt idx="167">
                <c:v>17166</c:v>
              </c:pt>
              <c:pt idx="168">
                <c:v>16987</c:v>
              </c:pt>
              <c:pt idx="169">
                <c:v>17195</c:v>
              </c:pt>
              <c:pt idx="170">
                <c:v>17318</c:v>
              </c:pt>
              <c:pt idx="171">
                <c:v>16454</c:v>
              </c:pt>
              <c:pt idx="172">
                <c:v>16604</c:v>
              </c:pt>
              <c:pt idx="173">
                <c:v>16795</c:v>
              </c:pt>
              <c:pt idx="174">
                <c:v>17057</c:v>
              </c:pt>
              <c:pt idx="175">
                <c:v>17192</c:v>
              </c:pt>
              <c:pt idx="176">
                <c:v>16622</c:v>
              </c:pt>
              <c:pt idx="177">
                <c:v>17363</c:v>
              </c:pt>
              <c:pt idx="178">
                <c:v>17589</c:v>
              </c:pt>
              <c:pt idx="179">
                <c:v>17846</c:v>
              </c:pt>
              <c:pt idx="180">
                <c:v>17495</c:v>
              </c:pt>
              <c:pt idx="181">
                <c:v>17677</c:v>
              </c:pt>
              <c:pt idx="182">
                <c:v>17773</c:v>
              </c:pt>
              <c:pt idx="183">
                <c:v>16938</c:v>
              </c:pt>
              <c:pt idx="184">
                <c:v>16900</c:v>
              </c:pt>
              <c:pt idx="185">
                <c:v>17090</c:v>
              </c:pt>
              <c:pt idx="186">
                <c:v>17115</c:v>
              </c:pt>
              <c:pt idx="187">
                <c:v>17526</c:v>
              </c:pt>
              <c:pt idx="188">
                <c:v>16549</c:v>
              </c:pt>
              <c:pt idx="189">
                <c:v>17291</c:v>
              </c:pt>
              <c:pt idx="190">
                <c:v>17118</c:v>
              </c:pt>
              <c:pt idx="191">
                <c:v>17100</c:v>
              </c:pt>
              <c:pt idx="192">
                <c:v>17580</c:v>
              </c:pt>
              <c:pt idx="193">
                <c:v>17660</c:v>
              </c:pt>
              <c:pt idx="194">
                <c:v>17602</c:v>
              </c:pt>
              <c:pt idx="195">
                <c:v>17304</c:v>
              </c:pt>
              <c:pt idx="196">
                <c:v>17398</c:v>
              </c:pt>
              <c:pt idx="197">
                <c:v>17614</c:v>
              </c:pt>
              <c:pt idx="198">
                <c:v>18388</c:v>
              </c:pt>
              <c:pt idx="199">
                <c:v>18583</c:v>
              </c:pt>
              <c:pt idx="200">
                <c:v>18158</c:v>
              </c:pt>
              <c:pt idx="201">
                <c:v>18915</c:v>
              </c:pt>
              <c:pt idx="202">
                <c:v>18897</c:v>
              </c:pt>
              <c:pt idx="203">
                <c:v>19306</c:v>
              </c:pt>
              <c:pt idx="204">
                <c:v>19628</c:v>
              </c:pt>
              <c:pt idx="205">
                <c:v>19410</c:v>
              </c:pt>
              <c:pt idx="206">
                <c:v>20035</c:v>
              </c:pt>
              <c:pt idx="207">
                <c:v>19297</c:v>
              </c:pt>
              <c:pt idx="208">
                <c:v>19384</c:v>
              </c:pt>
              <c:pt idx="209">
                <c:v>19615</c:v>
              </c:pt>
              <c:pt idx="210">
                <c:v>19851</c:v>
              </c:pt>
              <c:pt idx="211">
                <c:v>19925</c:v>
              </c:pt>
              <c:pt idx="212">
                <c:v>19498</c:v>
              </c:pt>
              <c:pt idx="213">
                <c:v>20176</c:v>
              </c:pt>
              <c:pt idx="214">
                <c:v>20273</c:v>
              </c:pt>
              <c:pt idx="215">
                <c:v>20450</c:v>
              </c:pt>
              <c:pt idx="216">
                <c:v>20333</c:v>
              </c:pt>
              <c:pt idx="217">
                <c:v>20189</c:v>
              </c:pt>
              <c:pt idx="218">
                <c:v>20427</c:v>
              </c:pt>
              <c:pt idx="219">
                <c:v>19472</c:v>
              </c:pt>
              <c:pt idx="220">
                <c:v>19433</c:v>
              </c:pt>
              <c:pt idx="221">
                <c:v>19889</c:v>
              </c:pt>
              <c:pt idx="222">
                <c:v>20302</c:v>
              </c:pt>
              <c:pt idx="223">
                <c:v>20396</c:v>
              </c:pt>
              <c:pt idx="224">
                <c:v>19815</c:v>
              </c:pt>
              <c:pt idx="225">
                <c:v>20541</c:v>
              </c:pt>
              <c:pt idx="226">
                <c:v>20788</c:v>
              </c:pt>
              <c:pt idx="227">
                <c:v>20852</c:v>
              </c:pt>
              <c:pt idx="228">
                <c:v>20939</c:v>
              </c:pt>
              <c:pt idx="229">
                <c:v>20753</c:v>
              </c:pt>
              <c:pt idx="230">
                <c:v>21007</c:v>
              </c:pt>
              <c:pt idx="231">
                <c:v>20336</c:v>
              </c:pt>
              <c:pt idx="232">
                <c:v>20302</c:v>
              </c:pt>
              <c:pt idx="233">
                <c:v>20915</c:v>
              </c:pt>
              <c:pt idx="234">
                <c:v>20554</c:v>
              </c:pt>
              <c:pt idx="235">
                <c:v>20883</c:v>
              </c:pt>
              <c:pt idx="236">
                <c:v>20343</c:v>
              </c:pt>
              <c:pt idx="237">
                <c:v>20776</c:v>
              </c:pt>
              <c:pt idx="238">
                <c:v>20475</c:v>
              </c:pt>
            </c:numLit>
          </c:val>
          <c:smooth val="0"/>
        </c:ser>
        <c:ser>
          <c:idx val="1"/>
          <c:order val="1"/>
          <c:tx>
            <c:v>Condamnés</c:v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241"/>
              <c:pt idx="0">
                <c:v>36220</c:v>
              </c:pt>
              <c:pt idx="1">
                <c:v>36251</c:v>
              </c:pt>
              <c:pt idx="2">
                <c:v>36281</c:v>
              </c:pt>
              <c:pt idx="3">
                <c:v>36312</c:v>
              </c:pt>
              <c:pt idx="4">
                <c:v>36342</c:v>
              </c:pt>
              <c:pt idx="5">
                <c:v>36373</c:v>
              </c:pt>
              <c:pt idx="6">
                <c:v>36404</c:v>
              </c:pt>
              <c:pt idx="7">
                <c:v>36434</c:v>
              </c:pt>
              <c:pt idx="8">
                <c:v>36465</c:v>
              </c:pt>
              <c:pt idx="9">
                <c:v>36495</c:v>
              </c:pt>
              <c:pt idx="10">
                <c:v>36526</c:v>
              </c:pt>
              <c:pt idx="11">
                <c:v>36557</c:v>
              </c:pt>
              <c:pt idx="12">
                <c:v>36586</c:v>
              </c:pt>
              <c:pt idx="13">
                <c:v>36617</c:v>
              </c:pt>
              <c:pt idx="14">
                <c:v>36647</c:v>
              </c:pt>
              <c:pt idx="15">
                <c:v>36678</c:v>
              </c:pt>
              <c:pt idx="16">
                <c:v>36708</c:v>
              </c:pt>
              <c:pt idx="17">
                <c:v>36739</c:v>
              </c:pt>
              <c:pt idx="18">
                <c:v>36770</c:v>
              </c:pt>
              <c:pt idx="19">
                <c:v>36800</c:v>
              </c:pt>
              <c:pt idx="20">
                <c:v>36831</c:v>
              </c:pt>
              <c:pt idx="21">
                <c:v>36861</c:v>
              </c:pt>
              <c:pt idx="22">
                <c:v>36892</c:v>
              </c:pt>
              <c:pt idx="23">
                <c:v>36923</c:v>
              </c:pt>
              <c:pt idx="24">
                <c:v>36951</c:v>
              </c:pt>
              <c:pt idx="25">
                <c:v>36982</c:v>
              </c:pt>
              <c:pt idx="26">
                <c:v>37012</c:v>
              </c:pt>
              <c:pt idx="27">
                <c:v>37043</c:v>
              </c:pt>
              <c:pt idx="28">
                <c:v>37073</c:v>
              </c:pt>
              <c:pt idx="29">
                <c:v>37104</c:v>
              </c:pt>
              <c:pt idx="30">
                <c:v>37135</c:v>
              </c:pt>
              <c:pt idx="31">
                <c:v>37165</c:v>
              </c:pt>
              <c:pt idx="32">
                <c:v>37196</c:v>
              </c:pt>
              <c:pt idx="33">
                <c:v>37226</c:v>
              </c:pt>
              <c:pt idx="34">
                <c:v>37257</c:v>
              </c:pt>
              <c:pt idx="35">
                <c:v>37288</c:v>
              </c:pt>
              <c:pt idx="36">
                <c:v>37316</c:v>
              </c:pt>
              <c:pt idx="37">
                <c:v>37347</c:v>
              </c:pt>
              <c:pt idx="38">
                <c:v>37377</c:v>
              </c:pt>
              <c:pt idx="39">
                <c:v>37408</c:v>
              </c:pt>
              <c:pt idx="40">
                <c:v>37438</c:v>
              </c:pt>
              <c:pt idx="41">
                <c:v>37469</c:v>
              </c:pt>
              <c:pt idx="42">
                <c:v>37500</c:v>
              </c:pt>
              <c:pt idx="43">
                <c:v>37530</c:v>
              </c:pt>
              <c:pt idx="44">
                <c:v>37561</c:v>
              </c:pt>
              <c:pt idx="45">
                <c:v>37591</c:v>
              </c:pt>
              <c:pt idx="46">
                <c:v>37622</c:v>
              </c:pt>
              <c:pt idx="47">
                <c:v>37653</c:v>
              </c:pt>
              <c:pt idx="48">
                <c:v>37681</c:v>
              </c:pt>
              <c:pt idx="49">
                <c:v>37712</c:v>
              </c:pt>
              <c:pt idx="50">
                <c:v>37742</c:v>
              </c:pt>
              <c:pt idx="51">
                <c:v>37773</c:v>
              </c:pt>
              <c:pt idx="52">
                <c:v>37803</c:v>
              </c:pt>
              <c:pt idx="53">
                <c:v>37834</c:v>
              </c:pt>
              <c:pt idx="54">
                <c:v>37865</c:v>
              </c:pt>
              <c:pt idx="55">
                <c:v>37895</c:v>
              </c:pt>
              <c:pt idx="56">
                <c:v>37926</c:v>
              </c:pt>
              <c:pt idx="57">
                <c:v>37956</c:v>
              </c:pt>
              <c:pt idx="58">
                <c:v>37987</c:v>
              </c:pt>
              <c:pt idx="59">
                <c:v>38018</c:v>
              </c:pt>
              <c:pt idx="60">
                <c:v>38047</c:v>
              </c:pt>
              <c:pt idx="61">
                <c:v>38078</c:v>
              </c:pt>
              <c:pt idx="62">
                <c:v>38108</c:v>
              </c:pt>
              <c:pt idx="63">
                <c:v>38139</c:v>
              </c:pt>
              <c:pt idx="64">
                <c:v>38169</c:v>
              </c:pt>
              <c:pt idx="65">
                <c:v>38200</c:v>
              </c:pt>
              <c:pt idx="66">
                <c:v>38231</c:v>
              </c:pt>
              <c:pt idx="67">
                <c:v>38261</c:v>
              </c:pt>
              <c:pt idx="68">
                <c:v>38292</c:v>
              </c:pt>
              <c:pt idx="69">
                <c:v>38322</c:v>
              </c:pt>
              <c:pt idx="70">
                <c:v>38353</c:v>
              </c:pt>
              <c:pt idx="71">
                <c:v>38384</c:v>
              </c:pt>
              <c:pt idx="72">
                <c:v>38412</c:v>
              </c:pt>
              <c:pt idx="73">
                <c:v>38443</c:v>
              </c:pt>
              <c:pt idx="74">
                <c:v>38473</c:v>
              </c:pt>
              <c:pt idx="75">
                <c:v>38504</c:v>
              </c:pt>
              <c:pt idx="76">
                <c:v>38534</c:v>
              </c:pt>
              <c:pt idx="77">
                <c:v>38565</c:v>
              </c:pt>
              <c:pt idx="78">
                <c:v>38596</c:v>
              </c:pt>
              <c:pt idx="79">
                <c:v>38626</c:v>
              </c:pt>
              <c:pt idx="80">
                <c:v>38657</c:v>
              </c:pt>
              <c:pt idx="81">
                <c:v>38687</c:v>
              </c:pt>
              <c:pt idx="82">
                <c:v>38718</c:v>
              </c:pt>
              <c:pt idx="83">
                <c:v>38749</c:v>
              </c:pt>
              <c:pt idx="84">
                <c:v>38777</c:v>
              </c:pt>
              <c:pt idx="85">
                <c:v>38808</c:v>
              </c:pt>
              <c:pt idx="86">
                <c:v>38838</c:v>
              </c:pt>
              <c:pt idx="87">
                <c:v>38869</c:v>
              </c:pt>
              <c:pt idx="88">
                <c:v>38899</c:v>
              </c:pt>
              <c:pt idx="89">
                <c:v>38930</c:v>
              </c:pt>
              <c:pt idx="90">
                <c:v>38961</c:v>
              </c:pt>
              <c:pt idx="91">
                <c:v>38991</c:v>
              </c:pt>
              <c:pt idx="92">
                <c:v>39022</c:v>
              </c:pt>
              <c:pt idx="93">
                <c:v>39052</c:v>
              </c:pt>
              <c:pt idx="94">
                <c:v>39083</c:v>
              </c:pt>
              <c:pt idx="95">
                <c:v>39114</c:v>
              </c:pt>
              <c:pt idx="96">
                <c:v>39142</c:v>
              </c:pt>
              <c:pt idx="97">
                <c:v>39173</c:v>
              </c:pt>
              <c:pt idx="98">
                <c:v>39203</c:v>
              </c:pt>
              <c:pt idx="99">
                <c:v>39234</c:v>
              </c:pt>
              <c:pt idx="100">
                <c:v>39264</c:v>
              </c:pt>
              <c:pt idx="101">
                <c:v>39295</c:v>
              </c:pt>
              <c:pt idx="102">
                <c:v>39326</c:v>
              </c:pt>
              <c:pt idx="103">
                <c:v>39356</c:v>
              </c:pt>
              <c:pt idx="104">
                <c:v>39387</c:v>
              </c:pt>
              <c:pt idx="105">
                <c:v>39417</c:v>
              </c:pt>
              <c:pt idx="106">
                <c:v>39448</c:v>
              </c:pt>
              <c:pt idx="107">
                <c:v>39479</c:v>
              </c:pt>
              <c:pt idx="108">
                <c:v>39508</c:v>
              </c:pt>
              <c:pt idx="109">
                <c:v>39539</c:v>
              </c:pt>
              <c:pt idx="110">
                <c:v>39569</c:v>
              </c:pt>
              <c:pt idx="111">
                <c:v>39600</c:v>
              </c:pt>
              <c:pt idx="112">
                <c:v>39630</c:v>
              </c:pt>
              <c:pt idx="113">
                <c:v>39661</c:v>
              </c:pt>
              <c:pt idx="114">
                <c:v>39692</c:v>
              </c:pt>
              <c:pt idx="115">
                <c:v>39722</c:v>
              </c:pt>
              <c:pt idx="116">
                <c:v>39753</c:v>
              </c:pt>
              <c:pt idx="117">
                <c:v>39783</c:v>
              </c:pt>
              <c:pt idx="118">
                <c:v>39814</c:v>
              </c:pt>
              <c:pt idx="119">
                <c:v>39845</c:v>
              </c:pt>
              <c:pt idx="120">
                <c:v>39873</c:v>
              </c:pt>
              <c:pt idx="121">
                <c:v>39904</c:v>
              </c:pt>
              <c:pt idx="122">
                <c:v>39934</c:v>
              </c:pt>
              <c:pt idx="123">
                <c:v>39965</c:v>
              </c:pt>
              <c:pt idx="124">
                <c:v>39995</c:v>
              </c:pt>
              <c:pt idx="125">
                <c:v>40026</c:v>
              </c:pt>
              <c:pt idx="126">
                <c:v>40057</c:v>
              </c:pt>
              <c:pt idx="127">
                <c:v>40087</c:v>
              </c:pt>
              <c:pt idx="128">
                <c:v>40118</c:v>
              </c:pt>
              <c:pt idx="129">
                <c:v>40148</c:v>
              </c:pt>
              <c:pt idx="130">
                <c:v>40179</c:v>
              </c:pt>
              <c:pt idx="131">
                <c:v>40210</c:v>
              </c:pt>
              <c:pt idx="132">
                <c:v>40238</c:v>
              </c:pt>
              <c:pt idx="133">
                <c:v>40269</c:v>
              </c:pt>
              <c:pt idx="134">
                <c:v>40299</c:v>
              </c:pt>
              <c:pt idx="135">
                <c:v>40330</c:v>
              </c:pt>
              <c:pt idx="136">
                <c:v>40360</c:v>
              </c:pt>
              <c:pt idx="137">
                <c:v>40391</c:v>
              </c:pt>
              <c:pt idx="138">
                <c:v>40422</c:v>
              </c:pt>
              <c:pt idx="139">
                <c:v>40452</c:v>
              </c:pt>
              <c:pt idx="140">
                <c:v>40483</c:v>
              </c:pt>
              <c:pt idx="141">
                <c:v>40513</c:v>
              </c:pt>
              <c:pt idx="142">
                <c:v>40544</c:v>
              </c:pt>
              <c:pt idx="143">
                <c:v>40575</c:v>
              </c:pt>
              <c:pt idx="144">
                <c:v>40603</c:v>
              </c:pt>
              <c:pt idx="145">
                <c:v>40634</c:v>
              </c:pt>
              <c:pt idx="146">
                <c:v>40664</c:v>
              </c:pt>
              <c:pt idx="147">
                <c:v>40756</c:v>
              </c:pt>
              <c:pt idx="148">
                <c:v>40787</c:v>
              </c:pt>
              <c:pt idx="149">
                <c:v>40817</c:v>
              </c:pt>
              <c:pt idx="150">
                <c:v>40848</c:v>
              </c:pt>
              <c:pt idx="151">
                <c:v>40878</c:v>
              </c:pt>
              <c:pt idx="152">
                <c:v>40909</c:v>
              </c:pt>
              <c:pt idx="153">
                <c:v>40940</c:v>
              </c:pt>
              <c:pt idx="154">
                <c:v>40969</c:v>
              </c:pt>
              <c:pt idx="155">
                <c:v>41000</c:v>
              </c:pt>
              <c:pt idx="156">
                <c:v>41030</c:v>
              </c:pt>
              <c:pt idx="157">
                <c:v>41061</c:v>
              </c:pt>
              <c:pt idx="158">
                <c:v>41091</c:v>
              </c:pt>
              <c:pt idx="159">
                <c:v>41122</c:v>
              </c:pt>
              <c:pt idx="160">
                <c:v>41153</c:v>
              </c:pt>
              <c:pt idx="161">
                <c:v>41183</c:v>
              </c:pt>
              <c:pt idx="162">
                <c:v>41214</c:v>
              </c:pt>
              <c:pt idx="163">
                <c:v>41244</c:v>
              </c:pt>
              <c:pt idx="164">
                <c:v>41275</c:v>
              </c:pt>
              <c:pt idx="165">
                <c:v>41306</c:v>
              </c:pt>
              <c:pt idx="166">
                <c:v>41334</c:v>
              </c:pt>
              <c:pt idx="167">
                <c:v>41365</c:v>
              </c:pt>
              <c:pt idx="168">
                <c:v>41395</c:v>
              </c:pt>
              <c:pt idx="169">
                <c:v>41426</c:v>
              </c:pt>
              <c:pt idx="170">
                <c:v>41456</c:v>
              </c:pt>
              <c:pt idx="171">
                <c:v>41487</c:v>
              </c:pt>
              <c:pt idx="172">
                <c:v>41518</c:v>
              </c:pt>
              <c:pt idx="173">
                <c:v>41548</c:v>
              </c:pt>
              <c:pt idx="174">
                <c:v>41579</c:v>
              </c:pt>
              <c:pt idx="175">
                <c:v>41609</c:v>
              </c:pt>
              <c:pt idx="176">
                <c:v>41640</c:v>
              </c:pt>
              <c:pt idx="177">
                <c:v>41671</c:v>
              </c:pt>
              <c:pt idx="178">
                <c:v>41699</c:v>
              </c:pt>
              <c:pt idx="179">
                <c:v>41730</c:v>
              </c:pt>
              <c:pt idx="180">
                <c:v>41760</c:v>
              </c:pt>
              <c:pt idx="181">
                <c:v>41791</c:v>
              </c:pt>
              <c:pt idx="182">
                <c:v>41821</c:v>
              </c:pt>
              <c:pt idx="183">
                <c:v>41852</c:v>
              </c:pt>
              <c:pt idx="184">
                <c:v>41883</c:v>
              </c:pt>
              <c:pt idx="185">
                <c:v>41913</c:v>
              </c:pt>
              <c:pt idx="186">
                <c:v>41944</c:v>
              </c:pt>
              <c:pt idx="187">
                <c:v>41974</c:v>
              </c:pt>
              <c:pt idx="188">
                <c:v>42005</c:v>
              </c:pt>
              <c:pt idx="189">
                <c:v>42036</c:v>
              </c:pt>
              <c:pt idx="190">
                <c:v>42064</c:v>
              </c:pt>
              <c:pt idx="191">
                <c:v>42095</c:v>
              </c:pt>
              <c:pt idx="192">
                <c:v>42125</c:v>
              </c:pt>
              <c:pt idx="193">
                <c:v>42156</c:v>
              </c:pt>
              <c:pt idx="194">
                <c:v>42186</c:v>
              </c:pt>
              <c:pt idx="195">
                <c:v>42217</c:v>
              </c:pt>
              <c:pt idx="196">
                <c:v>42248</c:v>
              </c:pt>
              <c:pt idx="197">
                <c:v>42278</c:v>
              </c:pt>
              <c:pt idx="198">
                <c:v>42309</c:v>
              </c:pt>
              <c:pt idx="199">
                <c:v>42339</c:v>
              </c:pt>
              <c:pt idx="200">
                <c:v>42370</c:v>
              </c:pt>
              <c:pt idx="201">
                <c:v>42401</c:v>
              </c:pt>
              <c:pt idx="202">
                <c:v>42430</c:v>
              </c:pt>
              <c:pt idx="203">
                <c:v>42461</c:v>
              </c:pt>
              <c:pt idx="204">
                <c:v>42491</c:v>
              </c:pt>
              <c:pt idx="205">
                <c:v>42522</c:v>
              </c:pt>
              <c:pt idx="206">
                <c:v>42552</c:v>
              </c:pt>
              <c:pt idx="207">
                <c:v>42583</c:v>
              </c:pt>
              <c:pt idx="208">
                <c:v>42614</c:v>
              </c:pt>
              <c:pt idx="209">
                <c:v>42644</c:v>
              </c:pt>
              <c:pt idx="210">
                <c:v>42675</c:v>
              </c:pt>
              <c:pt idx="211">
                <c:v>42705</c:v>
              </c:pt>
              <c:pt idx="212">
                <c:v>42736</c:v>
              </c:pt>
              <c:pt idx="213">
                <c:v>42767</c:v>
              </c:pt>
              <c:pt idx="214">
                <c:v>42795</c:v>
              </c:pt>
              <c:pt idx="215">
                <c:v>42826</c:v>
              </c:pt>
              <c:pt idx="216">
                <c:v>42856</c:v>
              </c:pt>
              <c:pt idx="217">
                <c:v>42887</c:v>
              </c:pt>
              <c:pt idx="218">
                <c:v>42917</c:v>
              </c:pt>
              <c:pt idx="219">
                <c:v>42948</c:v>
              </c:pt>
              <c:pt idx="220">
                <c:v>42979</c:v>
              </c:pt>
              <c:pt idx="221">
                <c:v>43009</c:v>
              </c:pt>
              <c:pt idx="222">
                <c:v>43040</c:v>
              </c:pt>
              <c:pt idx="223">
                <c:v>43070</c:v>
              </c:pt>
              <c:pt idx="224">
                <c:v>43101</c:v>
              </c:pt>
              <c:pt idx="225">
                <c:v>43132</c:v>
              </c:pt>
              <c:pt idx="226">
                <c:v>43160</c:v>
              </c:pt>
              <c:pt idx="227">
                <c:v>43191</c:v>
              </c:pt>
              <c:pt idx="228">
                <c:v>43221</c:v>
              </c:pt>
              <c:pt idx="229">
                <c:v>43252</c:v>
              </c:pt>
              <c:pt idx="230">
                <c:v>43282</c:v>
              </c:pt>
              <c:pt idx="231">
                <c:v>43313</c:v>
              </c:pt>
              <c:pt idx="232">
                <c:v>43344</c:v>
              </c:pt>
              <c:pt idx="233">
                <c:v>43374</c:v>
              </c:pt>
              <c:pt idx="234">
                <c:v>43405</c:v>
              </c:pt>
              <c:pt idx="235">
                <c:v>43435</c:v>
              </c:pt>
              <c:pt idx="236">
                <c:v>43466</c:v>
              </c:pt>
              <c:pt idx="237">
                <c:v>43497</c:v>
              </c:pt>
              <c:pt idx="238">
                <c:v>43525</c:v>
              </c:pt>
            </c:numLit>
          </c:cat>
          <c:val>
            <c:numLit>
              <c:formatCode>General</c:formatCode>
              <c:ptCount val="241"/>
              <c:pt idx="0">
                <c:v>34190</c:v>
              </c:pt>
              <c:pt idx="1">
                <c:v>35382</c:v>
              </c:pt>
              <c:pt idx="2">
                <c:v>35411</c:v>
              </c:pt>
              <c:pt idx="3">
                <c:v>35971</c:v>
              </c:pt>
              <c:pt idx="4">
                <c:v>36027</c:v>
              </c:pt>
              <c:pt idx="5">
                <c:v>35209</c:v>
              </c:pt>
              <c:pt idx="6">
                <c:v>33633</c:v>
              </c:pt>
              <c:pt idx="7">
                <c:v>32968</c:v>
              </c:pt>
              <c:pt idx="8">
                <c:v>32863</c:v>
              </c:pt>
              <c:pt idx="9">
                <c:v>32727</c:v>
              </c:pt>
              <c:pt idx="10">
                <c:v>31376</c:v>
              </c:pt>
              <c:pt idx="11">
                <c:v>30628</c:v>
              </c:pt>
              <c:pt idx="12">
                <c:v>32400</c:v>
              </c:pt>
              <c:pt idx="13">
                <c:v>32198</c:v>
              </c:pt>
              <c:pt idx="14">
                <c:v>32006</c:v>
              </c:pt>
              <c:pt idx="15">
                <c:v>33676</c:v>
              </c:pt>
              <c:pt idx="16">
                <c:v>34288</c:v>
              </c:pt>
              <c:pt idx="17">
                <c:v>33773</c:v>
              </c:pt>
              <c:pt idx="18">
                <c:v>31852</c:v>
              </c:pt>
              <c:pt idx="19">
                <c:v>31990</c:v>
              </c:pt>
              <c:pt idx="20">
                <c:v>31980</c:v>
              </c:pt>
              <c:pt idx="21">
                <c:v>32312</c:v>
              </c:pt>
              <c:pt idx="22">
                <c:v>31730</c:v>
              </c:pt>
              <c:pt idx="23">
                <c:v>32719</c:v>
              </c:pt>
              <c:pt idx="24">
                <c:v>33074</c:v>
              </c:pt>
              <c:pt idx="25">
                <c:v>33284</c:v>
              </c:pt>
              <c:pt idx="26">
                <c:v>33786</c:v>
              </c:pt>
              <c:pt idx="27">
                <c:v>34245</c:v>
              </c:pt>
              <c:pt idx="28">
                <c:v>34773</c:v>
              </c:pt>
              <c:pt idx="29">
                <c:v>33860</c:v>
              </c:pt>
              <c:pt idx="30">
                <c:v>32078</c:v>
              </c:pt>
              <c:pt idx="31">
                <c:v>31270</c:v>
              </c:pt>
              <c:pt idx="32">
                <c:v>31624</c:v>
              </c:pt>
              <c:pt idx="33">
                <c:v>32173</c:v>
              </c:pt>
              <c:pt idx="34">
                <c:v>32470</c:v>
              </c:pt>
              <c:pt idx="35">
                <c:v>32992</c:v>
              </c:pt>
              <c:pt idx="36">
                <c:v>33901</c:v>
              </c:pt>
              <c:pt idx="37">
                <c:v>34855</c:v>
              </c:pt>
              <c:pt idx="38">
                <c:v>36085</c:v>
              </c:pt>
              <c:pt idx="39">
                <c:v>36352</c:v>
              </c:pt>
              <c:pt idx="40">
                <c:v>37916</c:v>
              </c:pt>
              <c:pt idx="41">
                <c:v>37758</c:v>
              </c:pt>
              <c:pt idx="42">
                <c:v>34986</c:v>
              </c:pt>
              <c:pt idx="43">
                <c:v>34278</c:v>
              </c:pt>
              <c:pt idx="44">
                <c:v>34442</c:v>
              </c:pt>
              <c:pt idx="45">
                <c:v>34256</c:v>
              </c:pt>
              <c:pt idx="46">
                <c:v>34555</c:v>
              </c:pt>
              <c:pt idx="47">
                <c:v>35268</c:v>
              </c:pt>
              <c:pt idx="48">
                <c:v>35735</c:v>
              </c:pt>
              <c:pt idx="49">
                <c:v>36870</c:v>
              </c:pt>
              <c:pt idx="50">
                <c:v>37757</c:v>
              </c:pt>
              <c:pt idx="51">
                <c:v>38072</c:v>
              </c:pt>
              <c:pt idx="52">
                <c:v>39038</c:v>
              </c:pt>
              <c:pt idx="53">
                <c:v>38141</c:v>
              </c:pt>
              <c:pt idx="54">
                <c:v>36162</c:v>
              </c:pt>
              <c:pt idx="55">
                <c:v>35692</c:v>
              </c:pt>
              <c:pt idx="56">
                <c:v>36640</c:v>
              </c:pt>
              <c:pt idx="57">
                <c:v>37441</c:v>
              </c:pt>
              <c:pt idx="58">
                <c:v>37497</c:v>
              </c:pt>
              <c:pt idx="59">
                <c:v>38106</c:v>
              </c:pt>
              <c:pt idx="60">
                <c:v>39107</c:v>
              </c:pt>
              <c:pt idx="61">
                <c:v>40736</c:v>
              </c:pt>
              <c:pt idx="62">
                <c:v>41106</c:v>
              </c:pt>
              <c:pt idx="63">
                <c:v>42138</c:v>
              </c:pt>
              <c:pt idx="64">
                <c:v>42703</c:v>
              </c:pt>
              <c:pt idx="65">
                <c:v>38458</c:v>
              </c:pt>
              <c:pt idx="66">
                <c:v>37211</c:v>
              </c:pt>
              <c:pt idx="67">
                <c:v>36756</c:v>
              </c:pt>
              <c:pt idx="68">
                <c:v>38011</c:v>
              </c:pt>
              <c:pt idx="69">
                <c:v>39132</c:v>
              </c:pt>
              <c:pt idx="70">
                <c:v>39063</c:v>
              </c:pt>
              <c:pt idx="71">
                <c:v>38464</c:v>
              </c:pt>
              <c:pt idx="72">
                <c:v>38559</c:v>
              </c:pt>
              <c:pt idx="73">
                <c:v>39779</c:v>
              </c:pt>
              <c:pt idx="74">
                <c:v>39709</c:v>
              </c:pt>
              <c:pt idx="75">
                <c:v>40185</c:v>
              </c:pt>
              <c:pt idx="76">
                <c:v>41439</c:v>
              </c:pt>
              <c:pt idx="77">
                <c:v>39317</c:v>
              </c:pt>
              <c:pt idx="78">
                <c:v>37354</c:v>
              </c:pt>
              <c:pt idx="79">
                <c:v>37475</c:v>
              </c:pt>
              <c:pt idx="80">
                <c:v>38435</c:v>
              </c:pt>
              <c:pt idx="81">
                <c:v>39410</c:v>
              </c:pt>
              <c:pt idx="82">
                <c:v>39790</c:v>
              </c:pt>
              <c:pt idx="83">
                <c:v>40395</c:v>
              </c:pt>
              <c:pt idx="84">
                <c:v>41299</c:v>
              </c:pt>
              <c:pt idx="85">
                <c:v>41724</c:v>
              </c:pt>
              <c:pt idx="86">
                <c:v>41561</c:v>
              </c:pt>
              <c:pt idx="87">
                <c:v>40555</c:v>
              </c:pt>
              <c:pt idx="88">
                <c:v>40942</c:v>
              </c:pt>
              <c:pt idx="89">
                <c:v>39735</c:v>
              </c:pt>
              <c:pt idx="90">
                <c:v>38267</c:v>
              </c:pt>
              <c:pt idx="91">
                <c:v>37867</c:v>
              </c:pt>
              <c:pt idx="92">
                <c:v>39199</c:v>
              </c:pt>
              <c:pt idx="93">
                <c:v>40183</c:v>
              </c:pt>
              <c:pt idx="94">
                <c:v>39919</c:v>
              </c:pt>
              <c:pt idx="95">
                <c:v>40991</c:v>
              </c:pt>
              <c:pt idx="96">
                <c:v>41331</c:v>
              </c:pt>
              <c:pt idx="97">
                <c:v>42545</c:v>
              </c:pt>
              <c:pt idx="98">
                <c:v>42848</c:v>
              </c:pt>
              <c:pt idx="99">
                <c:v>43179</c:v>
              </c:pt>
              <c:pt idx="100">
                <c:v>43557</c:v>
              </c:pt>
              <c:pt idx="101">
                <c:v>44324</c:v>
              </c:pt>
              <c:pt idx="102">
                <c:v>43830</c:v>
              </c:pt>
              <c:pt idx="103">
                <c:v>43517</c:v>
              </c:pt>
              <c:pt idx="104">
                <c:v>44415</c:v>
              </c:pt>
              <c:pt idx="105">
                <c:v>44394</c:v>
              </c:pt>
              <c:pt idx="106">
                <c:v>44279</c:v>
              </c:pt>
              <c:pt idx="107">
                <c:v>44597</c:v>
              </c:pt>
              <c:pt idx="108">
                <c:v>45213</c:v>
              </c:pt>
              <c:pt idx="109">
                <c:v>45745</c:v>
              </c:pt>
              <c:pt idx="110">
                <c:v>46306</c:v>
              </c:pt>
              <c:pt idx="111">
                <c:v>46252</c:v>
              </c:pt>
              <c:pt idx="112">
                <c:v>46755</c:v>
              </c:pt>
              <c:pt idx="113">
                <c:v>47211</c:v>
              </c:pt>
              <c:pt idx="114">
                <c:v>46112</c:v>
              </c:pt>
              <c:pt idx="115">
                <c:v>46447</c:v>
              </c:pt>
              <c:pt idx="116">
                <c:v>46898</c:v>
              </c:pt>
              <c:pt idx="117">
                <c:v>46826</c:v>
              </c:pt>
              <c:pt idx="118">
                <c:v>46319</c:v>
              </c:pt>
              <c:pt idx="119">
                <c:v>46273</c:v>
              </c:pt>
              <c:pt idx="120">
                <c:v>46369</c:v>
              </c:pt>
              <c:pt idx="121">
                <c:v>47131</c:v>
              </c:pt>
              <c:pt idx="122">
                <c:v>47086</c:v>
              </c:pt>
              <c:pt idx="123">
                <c:v>46865</c:v>
              </c:pt>
              <c:pt idx="124">
                <c:v>47015</c:v>
              </c:pt>
              <c:pt idx="125">
                <c:v>47036</c:v>
              </c:pt>
              <c:pt idx="126">
                <c:v>46326</c:v>
              </c:pt>
              <c:pt idx="127">
                <c:v>46179</c:v>
              </c:pt>
              <c:pt idx="128">
                <c:v>46296</c:v>
              </c:pt>
              <c:pt idx="129">
                <c:v>46218</c:v>
              </c:pt>
              <c:pt idx="130">
                <c:v>45583</c:v>
              </c:pt>
              <c:pt idx="131">
                <c:v>45510</c:v>
              </c:pt>
              <c:pt idx="132">
                <c:v>45673</c:v>
              </c:pt>
              <c:pt idx="133">
                <c:v>45909</c:v>
              </c:pt>
              <c:pt idx="134">
                <c:v>45641</c:v>
              </c:pt>
              <c:pt idx="135">
                <c:v>45714</c:v>
              </c:pt>
              <c:pt idx="136">
                <c:v>46150</c:v>
              </c:pt>
              <c:pt idx="137">
                <c:v>45493</c:v>
              </c:pt>
              <c:pt idx="138">
                <c:v>45563</c:v>
              </c:pt>
              <c:pt idx="139">
                <c:v>45291</c:v>
              </c:pt>
              <c:pt idx="140">
                <c:v>45371</c:v>
              </c:pt>
              <c:pt idx="141">
                <c:v>45303</c:v>
              </c:pt>
              <c:pt idx="142">
                <c:v>44842</c:v>
              </c:pt>
              <c:pt idx="143">
                <c:v>45410</c:v>
              </c:pt>
              <c:pt idx="144">
                <c:v>45935</c:v>
              </c:pt>
              <c:pt idx="145">
                <c:v>47192</c:v>
              </c:pt>
              <c:pt idx="146">
                <c:v>47702</c:v>
              </c:pt>
              <c:pt idx="147">
                <c:v>47940</c:v>
              </c:pt>
              <c:pt idx="148">
                <c:v>47546</c:v>
              </c:pt>
              <c:pt idx="149">
                <c:v>47690</c:v>
              </c:pt>
              <c:pt idx="150">
                <c:v>48255</c:v>
              </c:pt>
              <c:pt idx="151">
                <c:v>48675</c:v>
              </c:pt>
              <c:pt idx="152">
                <c:v>48508</c:v>
              </c:pt>
              <c:pt idx="153">
                <c:v>49236</c:v>
              </c:pt>
              <c:pt idx="154">
                <c:v>49933</c:v>
              </c:pt>
              <c:pt idx="155">
                <c:v>50134</c:v>
              </c:pt>
              <c:pt idx="156">
                <c:v>50300</c:v>
              </c:pt>
              <c:pt idx="157">
                <c:v>50159</c:v>
              </c:pt>
              <c:pt idx="158">
                <c:v>50235</c:v>
              </c:pt>
              <c:pt idx="159">
                <c:v>50281</c:v>
              </c:pt>
              <c:pt idx="160">
                <c:v>49859</c:v>
              </c:pt>
              <c:pt idx="161">
                <c:v>49789</c:v>
              </c:pt>
              <c:pt idx="162">
                <c:v>50404</c:v>
              </c:pt>
              <c:pt idx="163">
                <c:v>50729</c:v>
              </c:pt>
              <c:pt idx="164">
                <c:v>50118</c:v>
              </c:pt>
              <c:pt idx="165">
                <c:v>49992</c:v>
              </c:pt>
              <c:pt idx="166">
                <c:v>50196</c:v>
              </c:pt>
              <c:pt idx="167">
                <c:v>50327</c:v>
              </c:pt>
              <c:pt idx="168">
                <c:v>50852</c:v>
              </c:pt>
              <c:pt idx="169">
                <c:v>50779</c:v>
              </c:pt>
              <c:pt idx="170">
                <c:v>51251</c:v>
              </c:pt>
              <c:pt idx="171">
                <c:v>51229</c:v>
              </c:pt>
              <c:pt idx="172">
                <c:v>50484</c:v>
              </c:pt>
              <c:pt idx="173">
                <c:v>50515</c:v>
              </c:pt>
              <c:pt idx="174">
                <c:v>49993</c:v>
              </c:pt>
              <c:pt idx="175">
                <c:v>50546</c:v>
              </c:pt>
              <c:pt idx="176">
                <c:v>50453</c:v>
              </c:pt>
              <c:pt idx="177">
                <c:v>50457</c:v>
              </c:pt>
              <c:pt idx="178">
                <c:v>50831</c:v>
              </c:pt>
              <c:pt idx="179">
                <c:v>51013</c:v>
              </c:pt>
              <c:pt idx="180">
                <c:v>51150</c:v>
              </c:pt>
              <c:pt idx="181">
                <c:v>50971</c:v>
              </c:pt>
              <c:pt idx="182">
                <c:v>50522</c:v>
              </c:pt>
              <c:pt idx="183">
                <c:v>50132</c:v>
              </c:pt>
              <c:pt idx="184">
                <c:v>49454</c:v>
              </c:pt>
              <c:pt idx="185">
                <c:v>49404</c:v>
              </c:pt>
              <c:pt idx="186">
                <c:v>49415</c:v>
              </c:pt>
              <c:pt idx="187">
                <c:v>49579</c:v>
              </c:pt>
              <c:pt idx="188">
                <c:v>49721</c:v>
              </c:pt>
              <c:pt idx="189">
                <c:v>49019</c:v>
              </c:pt>
              <c:pt idx="190">
                <c:v>49316</c:v>
              </c:pt>
              <c:pt idx="191">
                <c:v>49661</c:v>
              </c:pt>
              <c:pt idx="192">
                <c:v>49387</c:v>
              </c:pt>
              <c:pt idx="193">
                <c:v>49014</c:v>
              </c:pt>
              <c:pt idx="194">
                <c:v>49262</c:v>
              </c:pt>
              <c:pt idx="195">
                <c:v>48817</c:v>
              </c:pt>
              <c:pt idx="196">
                <c:v>48146</c:v>
              </c:pt>
              <c:pt idx="197">
                <c:v>48071</c:v>
              </c:pt>
              <c:pt idx="198">
                <c:v>47810</c:v>
              </c:pt>
              <c:pt idx="199">
                <c:v>48235</c:v>
              </c:pt>
              <c:pt idx="200">
                <c:v>48520</c:v>
              </c:pt>
              <c:pt idx="201">
                <c:v>48447</c:v>
              </c:pt>
              <c:pt idx="202">
                <c:v>48683</c:v>
              </c:pt>
              <c:pt idx="203">
                <c:v>49055</c:v>
              </c:pt>
              <c:pt idx="204">
                <c:v>49057</c:v>
              </c:pt>
              <c:pt idx="205">
                <c:v>48668</c:v>
              </c:pt>
              <c:pt idx="206">
                <c:v>49340</c:v>
              </c:pt>
              <c:pt idx="207">
                <c:v>49522</c:v>
              </c:pt>
              <c:pt idx="208">
                <c:v>48869</c:v>
              </c:pt>
              <c:pt idx="209">
                <c:v>48899</c:v>
              </c:pt>
              <c:pt idx="210">
                <c:v>48709</c:v>
              </c:pt>
              <c:pt idx="211">
                <c:v>49087</c:v>
              </c:pt>
              <c:pt idx="212">
                <c:v>48934</c:v>
              </c:pt>
              <c:pt idx="213">
                <c:v>48901</c:v>
              </c:pt>
              <c:pt idx="214">
                <c:v>49157</c:v>
              </c:pt>
              <c:pt idx="215">
                <c:v>49780</c:v>
              </c:pt>
              <c:pt idx="216">
                <c:v>49346</c:v>
              </c:pt>
              <c:pt idx="217">
                <c:v>49313</c:v>
              </c:pt>
              <c:pt idx="218">
                <c:v>49591</c:v>
              </c:pt>
              <c:pt idx="219">
                <c:v>49654</c:v>
              </c:pt>
              <c:pt idx="220">
                <c:v>49131</c:v>
              </c:pt>
              <c:pt idx="221">
                <c:v>48685</c:v>
              </c:pt>
              <c:pt idx="222">
                <c:v>49005</c:v>
              </c:pt>
              <c:pt idx="223">
                <c:v>49318</c:v>
              </c:pt>
              <c:pt idx="224">
                <c:v>49152</c:v>
              </c:pt>
              <c:pt idx="225">
                <c:v>49055</c:v>
              </c:pt>
              <c:pt idx="226">
                <c:v>49091</c:v>
              </c:pt>
              <c:pt idx="227">
                <c:v>49515</c:v>
              </c:pt>
              <c:pt idx="228">
                <c:v>49694</c:v>
              </c:pt>
              <c:pt idx="229">
                <c:v>49655</c:v>
              </c:pt>
              <c:pt idx="230">
                <c:v>49703</c:v>
              </c:pt>
              <c:pt idx="231">
                <c:v>49971</c:v>
              </c:pt>
              <c:pt idx="232">
                <c:v>49862</c:v>
              </c:pt>
              <c:pt idx="233">
                <c:v>49805</c:v>
              </c:pt>
              <c:pt idx="234">
                <c:v>50147</c:v>
              </c:pt>
              <c:pt idx="235">
                <c:v>50178</c:v>
              </c:pt>
              <c:pt idx="236">
                <c:v>49716</c:v>
              </c:pt>
              <c:pt idx="237">
                <c:v>49876</c:v>
              </c:pt>
              <c:pt idx="238">
                <c:v>50562</c:v>
              </c:pt>
            </c:numLit>
          </c:val>
          <c:smooth val="0"/>
        </c:ser>
        <c:ser>
          <c:idx val="2"/>
          <c:order val="2"/>
          <c:tx>
            <c:v>Ensemble des personnes écrouées puis écrouées détenues depuis le 1er janvier 2004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241"/>
              <c:pt idx="0">
                <c:v>36220</c:v>
              </c:pt>
              <c:pt idx="1">
                <c:v>36251</c:v>
              </c:pt>
              <c:pt idx="2">
                <c:v>36281</c:v>
              </c:pt>
              <c:pt idx="3">
                <c:v>36312</c:v>
              </c:pt>
              <c:pt idx="4">
                <c:v>36342</c:v>
              </c:pt>
              <c:pt idx="5">
                <c:v>36373</c:v>
              </c:pt>
              <c:pt idx="6">
                <c:v>36404</c:v>
              </c:pt>
              <c:pt idx="7">
                <c:v>36434</c:v>
              </c:pt>
              <c:pt idx="8">
                <c:v>36465</c:v>
              </c:pt>
              <c:pt idx="9">
                <c:v>36495</c:v>
              </c:pt>
              <c:pt idx="10">
                <c:v>36526</c:v>
              </c:pt>
              <c:pt idx="11">
                <c:v>36557</c:v>
              </c:pt>
              <c:pt idx="12">
                <c:v>36586</c:v>
              </c:pt>
              <c:pt idx="13">
                <c:v>36617</c:v>
              </c:pt>
              <c:pt idx="14">
                <c:v>36647</c:v>
              </c:pt>
              <c:pt idx="15">
                <c:v>36678</c:v>
              </c:pt>
              <c:pt idx="16">
                <c:v>36708</c:v>
              </c:pt>
              <c:pt idx="17">
                <c:v>36739</c:v>
              </c:pt>
              <c:pt idx="18">
                <c:v>36770</c:v>
              </c:pt>
              <c:pt idx="19">
                <c:v>36800</c:v>
              </c:pt>
              <c:pt idx="20">
                <c:v>36831</c:v>
              </c:pt>
              <c:pt idx="21">
                <c:v>36861</c:v>
              </c:pt>
              <c:pt idx="22">
                <c:v>36892</c:v>
              </c:pt>
              <c:pt idx="23">
                <c:v>36923</c:v>
              </c:pt>
              <c:pt idx="24">
                <c:v>36951</c:v>
              </c:pt>
              <c:pt idx="25">
                <c:v>36982</c:v>
              </c:pt>
              <c:pt idx="26">
                <c:v>37012</c:v>
              </c:pt>
              <c:pt idx="27">
                <c:v>37043</c:v>
              </c:pt>
              <c:pt idx="28">
                <c:v>37073</c:v>
              </c:pt>
              <c:pt idx="29">
                <c:v>37104</c:v>
              </c:pt>
              <c:pt idx="30">
                <c:v>37135</c:v>
              </c:pt>
              <c:pt idx="31">
                <c:v>37165</c:v>
              </c:pt>
              <c:pt idx="32">
                <c:v>37196</c:v>
              </c:pt>
              <c:pt idx="33">
                <c:v>37226</c:v>
              </c:pt>
              <c:pt idx="34">
                <c:v>37257</c:v>
              </c:pt>
              <c:pt idx="35">
                <c:v>37288</c:v>
              </c:pt>
              <c:pt idx="36">
                <c:v>37316</c:v>
              </c:pt>
              <c:pt idx="37">
                <c:v>37347</c:v>
              </c:pt>
              <c:pt idx="38">
                <c:v>37377</c:v>
              </c:pt>
              <c:pt idx="39">
                <c:v>37408</c:v>
              </c:pt>
              <c:pt idx="40">
                <c:v>37438</c:v>
              </c:pt>
              <c:pt idx="41">
                <c:v>37469</c:v>
              </c:pt>
              <c:pt idx="42">
                <c:v>37500</c:v>
              </c:pt>
              <c:pt idx="43">
                <c:v>37530</c:v>
              </c:pt>
              <c:pt idx="44">
                <c:v>37561</c:v>
              </c:pt>
              <c:pt idx="45">
                <c:v>37591</c:v>
              </c:pt>
              <c:pt idx="46">
                <c:v>37622</c:v>
              </c:pt>
              <c:pt idx="47">
                <c:v>37653</c:v>
              </c:pt>
              <c:pt idx="48">
                <c:v>37681</c:v>
              </c:pt>
              <c:pt idx="49">
                <c:v>37712</c:v>
              </c:pt>
              <c:pt idx="50">
                <c:v>37742</c:v>
              </c:pt>
              <c:pt idx="51">
                <c:v>37773</c:v>
              </c:pt>
              <c:pt idx="52">
                <c:v>37803</c:v>
              </c:pt>
              <c:pt idx="53">
                <c:v>37834</c:v>
              </c:pt>
              <c:pt idx="54">
                <c:v>37865</c:v>
              </c:pt>
              <c:pt idx="55">
                <c:v>37895</c:v>
              </c:pt>
              <c:pt idx="56">
                <c:v>37926</c:v>
              </c:pt>
              <c:pt idx="57">
                <c:v>37956</c:v>
              </c:pt>
              <c:pt idx="58">
                <c:v>37987</c:v>
              </c:pt>
              <c:pt idx="59">
                <c:v>38018</c:v>
              </c:pt>
              <c:pt idx="60">
                <c:v>38047</c:v>
              </c:pt>
              <c:pt idx="61">
                <c:v>38078</c:v>
              </c:pt>
              <c:pt idx="62">
                <c:v>38108</c:v>
              </c:pt>
              <c:pt idx="63">
                <c:v>38139</c:v>
              </c:pt>
              <c:pt idx="64">
                <c:v>38169</c:v>
              </c:pt>
              <c:pt idx="65">
                <c:v>38200</c:v>
              </c:pt>
              <c:pt idx="66">
                <c:v>38231</c:v>
              </c:pt>
              <c:pt idx="67">
                <c:v>38261</c:v>
              </c:pt>
              <c:pt idx="68">
                <c:v>38292</c:v>
              </c:pt>
              <c:pt idx="69">
                <c:v>38322</c:v>
              </c:pt>
              <c:pt idx="70">
                <c:v>38353</c:v>
              </c:pt>
              <c:pt idx="71">
                <c:v>38384</c:v>
              </c:pt>
              <c:pt idx="72">
                <c:v>38412</c:v>
              </c:pt>
              <c:pt idx="73">
                <c:v>38443</c:v>
              </c:pt>
              <c:pt idx="74">
                <c:v>38473</c:v>
              </c:pt>
              <c:pt idx="75">
                <c:v>38504</c:v>
              </c:pt>
              <c:pt idx="76">
                <c:v>38534</c:v>
              </c:pt>
              <c:pt idx="77">
                <c:v>38565</c:v>
              </c:pt>
              <c:pt idx="78">
                <c:v>38596</c:v>
              </c:pt>
              <c:pt idx="79">
                <c:v>38626</c:v>
              </c:pt>
              <c:pt idx="80">
                <c:v>38657</c:v>
              </c:pt>
              <c:pt idx="81">
                <c:v>38687</c:v>
              </c:pt>
              <c:pt idx="82">
                <c:v>38718</c:v>
              </c:pt>
              <c:pt idx="83">
                <c:v>38749</c:v>
              </c:pt>
              <c:pt idx="84">
                <c:v>38777</c:v>
              </c:pt>
              <c:pt idx="85">
                <c:v>38808</c:v>
              </c:pt>
              <c:pt idx="86">
                <c:v>38838</c:v>
              </c:pt>
              <c:pt idx="87">
                <c:v>38869</c:v>
              </c:pt>
              <c:pt idx="88">
                <c:v>38899</c:v>
              </c:pt>
              <c:pt idx="89">
                <c:v>38930</c:v>
              </c:pt>
              <c:pt idx="90">
                <c:v>38961</c:v>
              </c:pt>
              <c:pt idx="91">
                <c:v>38991</c:v>
              </c:pt>
              <c:pt idx="92">
                <c:v>39022</c:v>
              </c:pt>
              <c:pt idx="93">
                <c:v>39052</c:v>
              </c:pt>
              <c:pt idx="94">
                <c:v>39083</c:v>
              </c:pt>
              <c:pt idx="95">
                <c:v>39114</c:v>
              </c:pt>
              <c:pt idx="96">
                <c:v>39142</c:v>
              </c:pt>
              <c:pt idx="97">
                <c:v>39173</c:v>
              </c:pt>
              <c:pt idx="98">
                <c:v>39203</c:v>
              </c:pt>
              <c:pt idx="99">
                <c:v>39234</c:v>
              </c:pt>
              <c:pt idx="100">
                <c:v>39264</c:v>
              </c:pt>
              <c:pt idx="101">
                <c:v>39295</c:v>
              </c:pt>
              <c:pt idx="102">
                <c:v>39326</c:v>
              </c:pt>
              <c:pt idx="103">
                <c:v>39356</c:v>
              </c:pt>
              <c:pt idx="104">
                <c:v>39387</c:v>
              </c:pt>
              <c:pt idx="105">
                <c:v>39417</c:v>
              </c:pt>
              <c:pt idx="106">
                <c:v>39448</c:v>
              </c:pt>
              <c:pt idx="107">
                <c:v>39479</c:v>
              </c:pt>
              <c:pt idx="108">
                <c:v>39508</c:v>
              </c:pt>
              <c:pt idx="109">
                <c:v>39539</c:v>
              </c:pt>
              <c:pt idx="110">
                <c:v>39569</c:v>
              </c:pt>
              <c:pt idx="111">
                <c:v>39600</c:v>
              </c:pt>
              <c:pt idx="112">
                <c:v>39630</c:v>
              </c:pt>
              <c:pt idx="113">
                <c:v>39661</c:v>
              </c:pt>
              <c:pt idx="114">
                <c:v>39692</c:v>
              </c:pt>
              <c:pt idx="115">
                <c:v>39722</c:v>
              </c:pt>
              <c:pt idx="116">
                <c:v>39753</c:v>
              </c:pt>
              <c:pt idx="117">
                <c:v>39783</c:v>
              </c:pt>
              <c:pt idx="118">
                <c:v>39814</c:v>
              </c:pt>
              <c:pt idx="119">
                <c:v>39845</c:v>
              </c:pt>
              <c:pt idx="120">
                <c:v>39873</c:v>
              </c:pt>
              <c:pt idx="121">
                <c:v>39904</c:v>
              </c:pt>
              <c:pt idx="122">
                <c:v>39934</c:v>
              </c:pt>
              <c:pt idx="123">
                <c:v>39965</c:v>
              </c:pt>
              <c:pt idx="124">
                <c:v>39995</c:v>
              </c:pt>
              <c:pt idx="125">
                <c:v>40026</c:v>
              </c:pt>
              <c:pt idx="126">
                <c:v>40057</c:v>
              </c:pt>
              <c:pt idx="127">
                <c:v>40087</c:v>
              </c:pt>
              <c:pt idx="128">
                <c:v>40118</c:v>
              </c:pt>
              <c:pt idx="129">
                <c:v>40148</c:v>
              </c:pt>
              <c:pt idx="130">
                <c:v>40179</c:v>
              </c:pt>
              <c:pt idx="131">
                <c:v>40210</c:v>
              </c:pt>
              <c:pt idx="132">
                <c:v>40238</c:v>
              </c:pt>
              <c:pt idx="133">
                <c:v>40269</c:v>
              </c:pt>
              <c:pt idx="134">
                <c:v>40299</c:v>
              </c:pt>
              <c:pt idx="135">
                <c:v>40330</c:v>
              </c:pt>
              <c:pt idx="136">
                <c:v>40360</c:v>
              </c:pt>
              <c:pt idx="137">
                <c:v>40391</c:v>
              </c:pt>
              <c:pt idx="138">
                <c:v>40422</c:v>
              </c:pt>
              <c:pt idx="139">
                <c:v>40452</c:v>
              </c:pt>
              <c:pt idx="140">
                <c:v>40483</c:v>
              </c:pt>
              <c:pt idx="141">
                <c:v>40513</c:v>
              </c:pt>
              <c:pt idx="142">
                <c:v>40544</c:v>
              </c:pt>
              <c:pt idx="143">
                <c:v>40575</c:v>
              </c:pt>
              <c:pt idx="144">
                <c:v>40603</c:v>
              </c:pt>
              <c:pt idx="145">
                <c:v>40634</c:v>
              </c:pt>
              <c:pt idx="146">
                <c:v>40664</c:v>
              </c:pt>
              <c:pt idx="147">
                <c:v>40756</c:v>
              </c:pt>
              <c:pt idx="148">
                <c:v>40787</c:v>
              </c:pt>
              <c:pt idx="149">
                <c:v>40817</c:v>
              </c:pt>
              <c:pt idx="150">
                <c:v>40848</c:v>
              </c:pt>
              <c:pt idx="151">
                <c:v>40878</c:v>
              </c:pt>
              <c:pt idx="152">
                <c:v>40909</c:v>
              </c:pt>
              <c:pt idx="153">
                <c:v>40940</c:v>
              </c:pt>
              <c:pt idx="154">
                <c:v>40969</c:v>
              </c:pt>
              <c:pt idx="155">
                <c:v>41000</c:v>
              </c:pt>
              <c:pt idx="156">
                <c:v>41030</c:v>
              </c:pt>
              <c:pt idx="157">
                <c:v>41061</c:v>
              </c:pt>
              <c:pt idx="158">
                <c:v>41091</c:v>
              </c:pt>
              <c:pt idx="159">
                <c:v>41122</c:v>
              </c:pt>
              <c:pt idx="160">
                <c:v>41153</c:v>
              </c:pt>
              <c:pt idx="161">
                <c:v>41183</c:v>
              </c:pt>
              <c:pt idx="162">
                <c:v>41214</c:v>
              </c:pt>
              <c:pt idx="163">
                <c:v>41244</c:v>
              </c:pt>
              <c:pt idx="164">
                <c:v>41275</c:v>
              </c:pt>
              <c:pt idx="165">
                <c:v>41306</c:v>
              </c:pt>
              <c:pt idx="166">
                <c:v>41334</c:v>
              </c:pt>
              <c:pt idx="167">
                <c:v>41365</c:v>
              </c:pt>
              <c:pt idx="168">
                <c:v>41395</c:v>
              </c:pt>
              <c:pt idx="169">
                <c:v>41426</c:v>
              </c:pt>
              <c:pt idx="170">
                <c:v>41456</c:v>
              </c:pt>
              <c:pt idx="171">
                <c:v>41487</c:v>
              </c:pt>
              <c:pt idx="172">
                <c:v>41518</c:v>
              </c:pt>
              <c:pt idx="173">
                <c:v>41548</c:v>
              </c:pt>
              <c:pt idx="174">
                <c:v>41579</c:v>
              </c:pt>
              <c:pt idx="175">
                <c:v>41609</c:v>
              </c:pt>
              <c:pt idx="176">
                <c:v>41640</c:v>
              </c:pt>
              <c:pt idx="177">
                <c:v>41671</c:v>
              </c:pt>
              <c:pt idx="178">
                <c:v>41699</c:v>
              </c:pt>
              <c:pt idx="179">
                <c:v>41730</c:v>
              </c:pt>
              <c:pt idx="180">
                <c:v>41760</c:v>
              </c:pt>
              <c:pt idx="181">
                <c:v>41791</c:v>
              </c:pt>
              <c:pt idx="182">
                <c:v>41821</c:v>
              </c:pt>
              <c:pt idx="183">
                <c:v>41852</c:v>
              </c:pt>
              <c:pt idx="184">
                <c:v>41883</c:v>
              </c:pt>
              <c:pt idx="185">
                <c:v>41913</c:v>
              </c:pt>
              <c:pt idx="186">
                <c:v>41944</c:v>
              </c:pt>
              <c:pt idx="187">
                <c:v>41974</c:v>
              </c:pt>
              <c:pt idx="188">
                <c:v>42005</c:v>
              </c:pt>
              <c:pt idx="189">
                <c:v>42036</c:v>
              </c:pt>
              <c:pt idx="190">
                <c:v>42064</c:v>
              </c:pt>
              <c:pt idx="191">
                <c:v>42095</c:v>
              </c:pt>
              <c:pt idx="192">
                <c:v>42125</c:v>
              </c:pt>
              <c:pt idx="193">
                <c:v>42156</c:v>
              </c:pt>
              <c:pt idx="194">
                <c:v>42186</c:v>
              </c:pt>
              <c:pt idx="195">
                <c:v>42217</c:v>
              </c:pt>
              <c:pt idx="196">
                <c:v>42248</c:v>
              </c:pt>
              <c:pt idx="197">
                <c:v>42278</c:v>
              </c:pt>
              <c:pt idx="198">
                <c:v>42309</c:v>
              </c:pt>
              <c:pt idx="199">
                <c:v>42339</c:v>
              </c:pt>
              <c:pt idx="200">
                <c:v>42370</c:v>
              </c:pt>
              <c:pt idx="201">
                <c:v>42401</c:v>
              </c:pt>
              <c:pt idx="202">
                <c:v>42430</c:v>
              </c:pt>
              <c:pt idx="203">
                <c:v>42461</c:v>
              </c:pt>
              <c:pt idx="204">
                <c:v>42491</c:v>
              </c:pt>
              <c:pt idx="205">
                <c:v>42522</c:v>
              </c:pt>
              <c:pt idx="206">
                <c:v>42552</c:v>
              </c:pt>
              <c:pt idx="207">
                <c:v>42583</c:v>
              </c:pt>
              <c:pt idx="208">
                <c:v>42614</c:v>
              </c:pt>
              <c:pt idx="209">
                <c:v>42644</c:v>
              </c:pt>
              <c:pt idx="210">
                <c:v>42675</c:v>
              </c:pt>
              <c:pt idx="211">
                <c:v>42705</c:v>
              </c:pt>
              <c:pt idx="212">
                <c:v>42736</c:v>
              </c:pt>
              <c:pt idx="213">
                <c:v>42767</c:v>
              </c:pt>
              <c:pt idx="214">
                <c:v>42795</c:v>
              </c:pt>
              <c:pt idx="215">
                <c:v>42826</c:v>
              </c:pt>
              <c:pt idx="216">
                <c:v>42856</c:v>
              </c:pt>
              <c:pt idx="217">
                <c:v>42887</c:v>
              </c:pt>
              <c:pt idx="218">
                <c:v>42917</c:v>
              </c:pt>
              <c:pt idx="219">
                <c:v>42948</c:v>
              </c:pt>
              <c:pt idx="220">
                <c:v>42979</c:v>
              </c:pt>
              <c:pt idx="221">
                <c:v>43009</c:v>
              </c:pt>
              <c:pt idx="222">
                <c:v>43040</c:v>
              </c:pt>
              <c:pt idx="223">
                <c:v>43070</c:v>
              </c:pt>
              <c:pt idx="224">
                <c:v>43101</c:v>
              </c:pt>
              <c:pt idx="225">
                <c:v>43132</c:v>
              </c:pt>
              <c:pt idx="226">
                <c:v>43160</c:v>
              </c:pt>
              <c:pt idx="227">
                <c:v>43191</c:v>
              </c:pt>
              <c:pt idx="228">
                <c:v>43221</c:v>
              </c:pt>
              <c:pt idx="229">
                <c:v>43252</c:v>
              </c:pt>
              <c:pt idx="230">
                <c:v>43282</c:v>
              </c:pt>
              <c:pt idx="231">
                <c:v>43313</c:v>
              </c:pt>
              <c:pt idx="232">
                <c:v>43344</c:v>
              </c:pt>
              <c:pt idx="233">
                <c:v>43374</c:v>
              </c:pt>
              <c:pt idx="234">
                <c:v>43405</c:v>
              </c:pt>
              <c:pt idx="235">
                <c:v>43435</c:v>
              </c:pt>
              <c:pt idx="236">
                <c:v>43466</c:v>
              </c:pt>
              <c:pt idx="237">
                <c:v>43497</c:v>
              </c:pt>
              <c:pt idx="238">
                <c:v>43525</c:v>
              </c:pt>
            </c:numLit>
          </c:cat>
          <c:val>
            <c:numLit>
              <c:formatCode>General</c:formatCode>
              <c:ptCount val="241"/>
              <c:pt idx="0">
                <c:v>55677</c:v>
              </c:pt>
              <c:pt idx="1">
                <c:v>56837</c:v>
              </c:pt>
              <c:pt idx="2">
                <c:v>56608</c:v>
              </c:pt>
              <c:pt idx="3">
                <c:v>57360</c:v>
              </c:pt>
              <c:pt idx="4">
                <c:v>57918</c:v>
              </c:pt>
              <c:pt idx="5">
                <c:v>55948</c:v>
              </c:pt>
              <c:pt idx="6">
                <c:v>53948</c:v>
              </c:pt>
              <c:pt idx="7">
                <c:v>53543</c:v>
              </c:pt>
              <c:pt idx="8">
                <c:v>53629</c:v>
              </c:pt>
              <c:pt idx="9">
                <c:v>53926</c:v>
              </c:pt>
              <c:pt idx="10">
                <c:v>51903</c:v>
              </c:pt>
              <c:pt idx="11">
                <c:v>51364</c:v>
              </c:pt>
              <c:pt idx="12">
                <c:v>51152</c:v>
              </c:pt>
              <c:pt idx="13">
                <c:v>51528</c:v>
              </c:pt>
              <c:pt idx="14">
                <c:v>51534</c:v>
              </c:pt>
              <c:pt idx="15">
                <c:v>51518</c:v>
              </c:pt>
              <c:pt idx="16">
                <c:v>52070</c:v>
              </c:pt>
              <c:pt idx="17">
                <c:v>50480</c:v>
              </c:pt>
              <c:pt idx="18">
                <c:v>48835</c:v>
              </c:pt>
              <c:pt idx="19">
                <c:v>48831</c:v>
              </c:pt>
              <c:pt idx="20">
                <c:v>48912</c:v>
              </c:pt>
              <c:pt idx="21">
                <c:v>49380</c:v>
              </c:pt>
              <c:pt idx="22">
                <c:v>47837</c:v>
              </c:pt>
              <c:pt idx="23">
                <c:v>47992</c:v>
              </c:pt>
              <c:pt idx="24">
                <c:v>48092</c:v>
              </c:pt>
              <c:pt idx="25">
                <c:v>48955</c:v>
              </c:pt>
              <c:pt idx="26">
                <c:v>49018</c:v>
              </c:pt>
              <c:pt idx="27">
                <c:v>49364</c:v>
              </c:pt>
              <c:pt idx="28">
                <c:v>49718</c:v>
              </c:pt>
              <c:pt idx="29">
                <c:v>48397</c:v>
              </c:pt>
              <c:pt idx="30">
                <c:v>47005</c:v>
              </c:pt>
              <c:pt idx="31">
                <c:v>46968</c:v>
              </c:pt>
              <c:pt idx="32">
                <c:v>47727</c:v>
              </c:pt>
              <c:pt idx="33">
                <c:v>48741</c:v>
              </c:pt>
              <c:pt idx="34">
                <c:v>48594</c:v>
              </c:pt>
              <c:pt idx="35">
                <c:v>50310</c:v>
              </c:pt>
              <c:pt idx="36">
                <c:v>51549</c:v>
              </c:pt>
              <c:pt idx="37">
                <c:v>53183</c:v>
              </c:pt>
              <c:pt idx="38">
                <c:v>54113</c:v>
              </c:pt>
              <c:pt idx="39">
                <c:v>54950</c:v>
              </c:pt>
              <c:pt idx="40">
                <c:v>56385</c:v>
              </c:pt>
              <c:pt idx="41">
                <c:v>55879</c:v>
              </c:pt>
              <c:pt idx="42">
                <c:v>53463</c:v>
              </c:pt>
              <c:pt idx="43">
                <c:v>53680</c:v>
              </c:pt>
              <c:pt idx="44">
                <c:v>54545</c:v>
              </c:pt>
              <c:pt idx="45">
                <c:v>55471</c:v>
              </c:pt>
              <c:pt idx="46">
                <c:v>55407</c:v>
              </c:pt>
              <c:pt idx="47">
                <c:v>56770</c:v>
              </c:pt>
              <c:pt idx="48">
                <c:v>57621</c:v>
              </c:pt>
              <c:pt idx="49">
                <c:v>59155</c:v>
              </c:pt>
              <c:pt idx="50">
                <c:v>59871</c:v>
              </c:pt>
              <c:pt idx="51">
                <c:v>60513</c:v>
              </c:pt>
              <c:pt idx="52">
                <c:v>60963</c:v>
              </c:pt>
              <c:pt idx="53">
                <c:v>59169</c:v>
              </c:pt>
              <c:pt idx="54">
                <c:v>57440</c:v>
              </c:pt>
              <c:pt idx="55">
                <c:v>57573</c:v>
              </c:pt>
              <c:pt idx="56">
                <c:v>58661</c:v>
              </c:pt>
              <c:pt idx="57">
                <c:v>59741</c:v>
              </c:pt>
              <c:pt idx="58">
                <c:v>58942</c:v>
              </c:pt>
              <c:pt idx="59">
                <c:v>60536</c:v>
              </c:pt>
              <c:pt idx="60">
                <c:v>61032</c:v>
              </c:pt>
              <c:pt idx="61">
                <c:v>62569</c:v>
              </c:pt>
              <c:pt idx="62">
                <c:v>62902</c:v>
              </c:pt>
              <c:pt idx="63">
                <c:v>63448</c:v>
              </c:pt>
              <c:pt idx="64">
                <c:v>63652</c:v>
              </c:pt>
              <c:pt idx="65">
                <c:v>58308</c:v>
              </c:pt>
              <c:pt idx="66">
                <c:v>56271</c:v>
              </c:pt>
              <c:pt idx="67">
                <c:v>56620</c:v>
              </c:pt>
              <c:pt idx="68">
                <c:v>57950</c:v>
              </c:pt>
              <c:pt idx="69">
                <c:v>58989</c:v>
              </c:pt>
              <c:pt idx="70">
                <c:v>58231</c:v>
              </c:pt>
              <c:pt idx="71">
                <c:v>58275</c:v>
              </c:pt>
              <c:pt idx="72">
                <c:v>58652</c:v>
              </c:pt>
              <c:pt idx="73">
                <c:v>59372</c:v>
              </c:pt>
              <c:pt idx="74">
                <c:v>59563</c:v>
              </c:pt>
              <c:pt idx="75">
                <c:v>59786</c:v>
              </c:pt>
              <c:pt idx="76">
                <c:v>60925</c:v>
              </c:pt>
              <c:pt idx="77">
                <c:v>58033</c:v>
              </c:pt>
              <c:pt idx="78">
                <c:v>56595</c:v>
              </c:pt>
              <c:pt idx="79">
                <c:v>57163</c:v>
              </c:pt>
              <c:pt idx="80">
                <c:v>58082</c:v>
              </c:pt>
              <c:pt idx="81">
                <c:v>59241</c:v>
              </c:pt>
              <c:pt idx="82">
                <c:v>58344</c:v>
              </c:pt>
              <c:pt idx="83">
                <c:v>59248</c:v>
              </c:pt>
              <c:pt idx="84">
                <c:v>59167</c:v>
              </c:pt>
              <c:pt idx="85">
                <c:v>59456</c:v>
              </c:pt>
              <c:pt idx="86">
                <c:v>59035</c:v>
              </c:pt>
              <c:pt idx="87">
                <c:v>59303</c:v>
              </c:pt>
              <c:pt idx="88">
                <c:v>59488</c:v>
              </c:pt>
              <c:pt idx="89">
                <c:v>56806</c:v>
              </c:pt>
              <c:pt idx="90">
                <c:v>55754</c:v>
              </c:pt>
              <c:pt idx="91">
                <c:v>56311</c:v>
              </c:pt>
              <c:pt idx="92">
                <c:v>57612</c:v>
              </c:pt>
              <c:pt idx="93">
                <c:v>59015</c:v>
              </c:pt>
              <c:pt idx="94">
                <c:v>58402</c:v>
              </c:pt>
              <c:pt idx="95">
                <c:v>59288</c:v>
              </c:pt>
              <c:pt idx="96">
                <c:v>59892</c:v>
              </c:pt>
              <c:pt idx="97">
                <c:v>60771</c:v>
              </c:pt>
              <c:pt idx="98">
                <c:v>60698</c:v>
              </c:pt>
              <c:pt idx="99">
                <c:v>60870</c:v>
              </c:pt>
              <c:pt idx="100">
                <c:v>61780</c:v>
              </c:pt>
              <c:pt idx="101">
                <c:v>61289</c:v>
              </c:pt>
              <c:pt idx="102">
                <c:v>60677</c:v>
              </c:pt>
              <c:pt idx="103">
                <c:v>61063</c:v>
              </c:pt>
              <c:pt idx="104">
                <c:v>61763</c:v>
              </c:pt>
              <c:pt idx="105">
                <c:v>62009</c:v>
              </c:pt>
              <c:pt idx="106">
                <c:v>61076</c:v>
              </c:pt>
              <c:pt idx="107">
                <c:v>62094</c:v>
              </c:pt>
              <c:pt idx="108">
                <c:v>62586</c:v>
              </c:pt>
              <c:pt idx="109">
                <c:v>63211</c:v>
              </c:pt>
              <c:pt idx="110">
                <c:v>63645</c:v>
              </c:pt>
              <c:pt idx="111">
                <c:v>63838</c:v>
              </c:pt>
              <c:pt idx="112">
                <c:v>64250</c:v>
              </c:pt>
              <c:pt idx="113">
                <c:v>63783</c:v>
              </c:pt>
              <c:pt idx="114">
                <c:v>62843</c:v>
              </c:pt>
              <c:pt idx="115">
                <c:v>63185</c:v>
              </c:pt>
              <c:pt idx="116">
                <c:v>63750</c:v>
              </c:pt>
              <c:pt idx="117">
                <c:v>63619</c:v>
              </c:pt>
              <c:pt idx="118">
                <c:v>62252</c:v>
              </c:pt>
              <c:pt idx="119">
                <c:v>62744</c:v>
              </c:pt>
              <c:pt idx="120">
                <c:v>62700</c:v>
              </c:pt>
              <c:pt idx="121">
                <c:v>63351</c:v>
              </c:pt>
              <c:pt idx="122">
                <c:v>63397</c:v>
              </c:pt>
              <c:pt idx="123">
                <c:v>63277</c:v>
              </c:pt>
              <c:pt idx="124">
                <c:v>63189</c:v>
              </c:pt>
              <c:pt idx="125">
                <c:v>62420</c:v>
              </c:pt>
              <c:pt idx="126">
                <c:v>61787</c:v>
              </c:pt>
              <c:pt idx="127">
                <c:v>61781</c:v>
              </c:pt>
              <c:pt idx="128">
                <c:v>62073</c:v>
              </c:pt>
              <c:pt idx="129">
                <c:v>62181</c:v>
              </c:pt>
              <c:pt idx="130">
                <c:v>60978</c:v>
              </c:pt>
              <c:pt idx="131">
                <c:v>61363</c:v>
              </c:pt>
              <c:pt idx="132">
                <c:v>61353</c:v>
              </c:pt>
              <c:pt idx="133">
                <c:v>61706</c:v>
              </c:pt>
              <c:pt idx="134">
                <c:v>61604</c:v>
              </c:pt>
              <c:pt idx="135">
                <c:v>61656</c:v>
              </c:pt>
              <c:pt idx="136">
                <c:v>62113</c:v>
              </c:pt>
              <c:pt idx="137">
                <c:v>60881</c:v>
              </c:pt>
              <c:pt idx="138">
                <c:v>60789</c:v>
              </c:pt>
              <c:pt idx="139">
                <c:v>61142</c:v>
              </c:pt>
              <c:pt idx="140">
                <c:v>61428</c:v>
              </c:pt>
              <c:pt idx="141">
                <c:v>61473</c:v>
              </c:pt>
              <c:pt idx="142">
                <c:v>60544</c:v>
              </c:pt>
              <c:pt idx="143">
                <c:v>61771</c:v>
              </c:pt>
              <c:pt idx="144">
                <c:v>62685</c:v>
              </c:pt>
              <c:pt idx="145">
                <c:v>64148</c:v>
              </c:pt>
              <c:pt idx="146">
                <c:v>64584</c:v>
              </c:pt>
              <c:pt idx="147">
                <c:v>64053</c:v>
              </c:pt>
              <c:pt idx="148">
                <c:v>63602</c:v>
              </c:pt>
              <c:pt idx="149">
                <c:v>64147</c:v>
              </c:pt>
              <c:pt idx="150">
                <c:v>64711</c:v>
              </c:pt>
              <c:pt idx="151">
                <c:v>65262</c:v>
              </c:pt>
              <c:pt idx="152">
                <c:v>64787</c:v>
              </c:pt>
              <c:pt idx="153">
                <c:v>65699</c:v>
              </c:pt>
              <c:pt idx="154">
                <c:v>66445</c:v>
              </c:pt>
              <c:pt idx="155">
                <c:v>67161</c:v>
              </c:pt>
              <c:pt idx="156">
                <c:v>67073</c:v>
              </c:pt>
              <c:pt idx="157">
                <c:v>66915</c:v>
              </c:pt>
              <c:pt idx="158">
                <c:v>67373</c:v>
              </c:pt>
              <c:pt idx="159">
                <c:v>66748</c:v>
              </c:pt>
              <c:pt idx="160">
                <c:v>66125</c:v>
              </c:pt>
              <c:pt idx="161">
                <c:v>66704</c:v>
              </c:pt>
              <c:pt idx="162">
                <c:v>67225</c:v>
              </c:pt>
              <c:pt idx="163">
                <c:v>67674</c:v>
              </c:pt>
              <c:pt idx="164">
                <c:v>66572</c:v>
              </c:pt>
              <c:pt idx="165">
                <c:v>66746</c:v>
              </c:pt>
              <c:pt idx="166">
                <c:v>66995</c:v>
              </c:pt>
              <c:pt idx="167">
                <c:v>67493</c:v>
              </c:pt>
              <c:pt idx="168">
                <c:v>67839</c:v>
              </c:pt>
              <c:pt idx="169">
                <c:v>67974</c:v>
              </c:pt>
              <c:pt idx="170">
                <c:v>68569</c:v>
              </c:pt>
              <c:pt idx="171">
                <c:v>67683</c:v>
              </c:pt>
              <c:pt idx="172">
                <c:v>67088</c:v>
              </c:pt>
              <c:pt idx="173">
                <c:v>67310</c:v>
              </c:pt>
              <c:pt idx="174">
                <c:v>67050</c:v>
              </c:pt>
              <c:pt idx="175">
                <c:v>67738</c:v>
              </c:pt>
              <c:pt idx="176">
                <c:v>67075</c:v>
              </c:pt>
              <c:pt idx="177">
                <c:v>67820</c:v>
              </c:pt>
              <c:pt idx="178">
                <c:v>68420</c:v>
              </c:pt>
              <c:pt idx="179">
                <c:v>68859</c:v>
              </c:pt>
              <c:pt idx="180">
                <c:v>68645</c:v>
              </c:pt>
              <c:pt idx="181">
                <c:v>68648</c:v>
              </c:pt>
              <c:pt idx="182">
                <c:v>68295</c:v>
              </c:pt>
              <c:pt idx="183">
                <c:v>67070</c:v>
              </c:pt>
              <c:pt idx="184">
                <c:v>66354</c:v>
              </c:pt>
              <c:pt idx="185">
                <c:v>66494</c:v>
              </c:pt>
              <c:pt idx="186">
                <c:v>66530</c:v>
              </c:pt>
              <c:pt idx="187">
                <c:v>67105</c:v>
              </c:pt>
              <c:pt idx="188">
                <c:v>66270</c:v>
              </c:pt>
              <c:pt idx="189">
                <c:v>66310</c:v>
              </c:pt>
              <c:pt idx="190">
                <c:v>66434</c:v>
              </c:pt>
              <c:pt idx="191">
                <c:v>66761</c:v>
              </c:pt>
              <c:pt idx="192">
                <c:v>66967</c:v>
              </c:pt>
              <c:pt idx="193">
                <c:v>66674</c:v>
              </c:pt>
              <c:pt idx="194">
                <c:v>66864</c:v>
              </c:pt>
              <c:pt idx="195">
                <c:v>66121</c:v>
              </c:pt>
              <c:pt idx="196">
                <c:v>65544</c:v>
              </c:pt>
              <c:pt idx="197">
                <c:v>65685</c:v>
              </c:pt>
              <c:pt idx="198">
                <c:v>66198</c:v>
              </c:pt>
              <c:pt idx="199">
                <c:v>66818</c:v>
              </c:pt>
              <c:pt idx="200">
                <c:v>66678</c:v>
              </c:pt>
              <c:pt idx="201">
                <c:v>67362</c:v>
              </c:pt>
              <c:pt idx="202">
                <c:v>67580</c:v>
              </c:pt>
              <c:pt idx="203">
                <c:v>68361</c:v>
              </c:pt>
              <c:pt idx="204">
                <c:v>68685</c:v>
              </c:pt>
              <c:pt idx="205">
                <c:v>68078</c:v>
              </c:pt>
              <c:pt idx="206">
                <c:v>69375</c:v>
              </c:pt>
              <c:pt idx="207">
                <c:v>68819</c:v>
              </c:pt>
              <c:pt idx="208">
                <c:v>68253</c:v>
              </c:pt>
              <c:pt idx="209">
                <c:v>68514</c:v>
              </c:pt>
              <c:pt idx="210">
                <c:v>68560</c:v>
              </c:pt>
              <c:pt idx="211">
                <c:v>69012</c:v>
              </c:pt>
              <c:pt idx="212">
                <c:v>68432</c:v>
              </c:pt>
              <c:pt idx="213">
                <c:v>69077</c:v>
              </c:pt>
              <c:pt idx="214">
                <c:v>69430</c:v>
              </c:pt>
              <c:pt idx="215">
                <c:v>70230</c:v>
              </c:pt>
              <c:pt idx="216">
                <c:v>69679</c:v>
              </c:pt>
              <c:pt idx="217">
                <c:v>69502</c:v>
              </c:pt>
              <c:pt idx="218">
                <c:v>70018</c:v>
              </c:pt>
              <c:pt idx="219">
                <c:v>69126</c:v>
              </c:pt>
              <c:pt idx="220">
                <c:v>68564</c:v>
              </c:pt>
              <c:pt idx="221">
                <c:v>68574</c:v>
              </c:pt>
              <c:pt idx="222">
                <c:v>69307</c:v>
              </c:pt>
              <c:pt idx="223">
                <c:v>69714</c:v>
              </c:pt>
              <c:pt idx="224">
                <c:v>68967</c:v>
              </c:pt>
              <c:pt idx="225">
                <c:v>69596</c:v>
              </c:pt>
              <c:pt idx="226">
                <c:v>69879</c:v>
              </c:pt>
              <c:pt idx="227">
                <c:v>70367</c:v>
              </c:pt>
              <c:pt idx="228">
                <c:v>70633</c:v>
              </c:pt>
              <c:pt idx="229">
                <c:v>70408</c:v>
              </c:pt>
              <c:pt idx="230">
                <c:v>70710</c:v>
              </c:pt>
              <c:pt idx="231">
                <c:v>70307</c:v>
              </c:pt>
              <c:pt idx="232">
                <c:v>70164</c:v>
              </c:pt>
              <c:pt idx="233">
                <c:v>70720</c:v>
              </c:pt>
              <c:pt idx="234">
                <c:v>70701</c:v>
              </c:pt>
              <c:pt idx="235">
                <c:v>71061</c:v>
              </c:pt>
              <c:pt idx="236">
                <c:v>70059</c:v>
              </c:pt>
              <c:pt idx="237">
                <c:v>70652</c:v>
              </c:pt>
              <c:pt idx="238">
                <c:v>71037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45216"/>
        <c:axId val="102746752"/>
      </c:lineChart>
      <c:catAx>
        <c:axId val="102745216"/>
        <c:scaling>
          <c:orientation val="minMax"/>
        </c:scaling>
        <c:delete val="0"/>
        <c:axPos val="b"/>
        <c:numFmt formatCode="mmm\.\ 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2746752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02746752"/>
        <c:scaling>
          <c:orientation val="minMax"/>
          <c:max val="75000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fr-FR"/>
                  <a:t>Effectifs</a:t>
                </a:r>
              </a:p>
            </c:rich>
          </c:tx>
          <c:layout>
            <c:manualLayout>
              <c:xMode val="edge"/>
              <c:yMode val="edge"/>
              <c:x val="8.8300885466239803E-3"/>
              <c:y val="0.423611840186643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2745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956043956043959E-2"/>
          <c:y val="0.88541812481773108"/>
          <c:w val="0.90549496697528198"/>
          <c:h val="7.8125182268883098E-2"/>
        </c:manualLayout>
      </c:layout>
      <c:overlay val="0"/>
      <c:spPr>
        <a:gradFill rotWithShape="0">
          <a:gsLst>
            <a:gs pos="0">
              <a:srgbClr val="CCCCFF"/>
            </a:gs>
            <a:gs pos="100000">
              <a:srgbClr val="CCCCFF">
                <a:gamma/>
                <a:tint val="0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4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482743784034676E-2"/>
          <c:y val="4.5347467608951711E-2"/>
          <c:w val="0.78338671401271076"/>
          <c:h val="0.7726737338044759"/>
        </c:manualLayout>
      </c:layout>
      <c:lineChart>
        <c:grouping val="standard"/>
        <c:varyColors val="0"/>
        <c:ser>
          <c:idx val="1"/>
          <c:order val="0"/>
          <c:tx>
            <c:v>2017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68432</c:v>
              </c:pt>
              <c:pt idx="1">
                <c:v>69077</c:v>
              </c:pt>
              <c:pt idx="2">
                <c:v>69430</c:v>
              </c:pt>
              <c:pt idx="3">
                <c:v>70230</c:v>
              </c:pt>
              <c:pt idx="4">
                <c:v>69679</c:v>
              </c:pt>
              <c:pt idx="5">
                <c:v>69502</c:v>
              </c:pt>
              <c:pt idx="6">
                <c:v>70018</c:v>
              </c:pt>
              <c:pt idx="7">
                <c:v>69126</c:v>
              </c:pt>
              <c:pt idx="8">
                <c:v>68564</c:v>
              </c:pt>
              <c:pt idx="9">
                <c:v>68574</c:v>
              </c:pt>
              <c:pt idx="10">
                <c:v>69307</c:v>
              </c:pt>
              <c:pt idx="11">
                <c:v>69714</c:v>
              </c:pt>
            </c:numLit>
          </c:val>
          <c:smooth val="0"/>
        </c:ser>
        <c:ser>
          <c:idx val="2"/>
          <c:order val="1"/>
          <c:tx>
            <c:v>2018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68974</c:v>
              </c:pt>
              <c:pt idx="1">
                <c:v>69596</c:v>
              </c:pt>
              <c:pt idx="2">
                <c:v>69879</c:v>
              </c:pt>
              <c:pt idx="3">
                <c:v>70367</c:v>
              </c:pt>
              <c:pt idx="4">
                <c:v>70633</c:v>
              </c:pt>
              <c:pt idx="5">
                <c:v>70408</c:v>
              </c:pt>
              <c:pt idx="6">
                <c:v>70710</c:v>
              </c:pt>
              <c:pt idx="7">
                <c:v>70519</c:v>
              </c:pt>
              <c:pt idx="8">
                <c:v>70164</c:v>
              </c:pt>
              <c:pt idx="9">
                <c:v>70714</c:v>
              </c:pt>
              <c:pt idx="10">
                <c:v>70708</c:v>
              </c:pt>
              <c:pt idx="11">
                <c:v>71061</c:v>
              </c:pt>
            </c:numLit>
          </c:val>
          <c:smooth val="0"/>
        </c:ser>
        <c:ser>
          <c:idx val="3"/>
          <c:order val="2"/>
          <c:tx>
            <c:v>2019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70059</c:v>
              </c:pt>
              <c:pt idx="1">
                <c:v>70652</c:v>
              </c:pt>
              <c:pt idx="2">
                <c:v>71037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62528"/>
        <c:axId val="103076608"/>
      </c:lineChart>
      <c:catAx>
        <c:axId val="103062528"/>
        <c:scaling>
          <c:orientation val="minMax"/>
        </c:scaling>
        <c:delete val="0"/>
        <c:axPos val="b"/>
        <c:numFmt formatCode="&quot;1er&quot;\ 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307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76608"/>
        <c:scaling>
          <c:orientation val="minMax"/>
          <c:max val="72000"/>
          <c:min val="6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fr-FR"/>
                  <a:t>Effectifs</a:t>
                </a:r>
              </a:p>
            </c:rich>
          </c:tx>
          <c:layout>
            <c:manualLayout>
              <c:xMode val="edge"/>
              <c:yMode val="edge"/>
              <c:x val="1.9979045389183783E-2"/>
              <c:y val="0.436395759717314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30625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43364818705199"/>
          <c:y val="0.90812720848056538"/>
          <c:w val="0.62193883605689815"/>
          <c:h val="7.0671378091872739E-2"/>
        </c:manualLayout>
      </c:layout>
      <c:overlay val="0"/>
      <c:spPr>
        <a:gradFill rotWithShape="0">
          <a:gsLst>
            <a:gs pos="0">
              <a:srgbClr val="CCCCFF"/>
            </a:gs>
            <a:gs pos="100000">
              <a:srgbClr val="CCCCFF">
                <a:gamma/>
                <a:tint val="0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 Prévenus</a:t>
            </a:r>
          </a:p>
        </c:rich>
      </c:tx>
      <c:layout>
        <c:manualLayout>
          <c:xMode val="edge"/>
          <c:yMode val="edge"/>
          <c:x val="0.47658279128152459"/>
          <c:y val="6.57219676808691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8339879340579"/>
          <c:y val="0.14459942614144347"/>
          <c:w val="0.80608439847128843"/>
          <c:h val="0.69860686605685329"/>
        </c:manualLayout>
      </c:layout>
      <c:lineChart>
        <c:grouping val="standard"/>
        <c:varyColors val="0"/>
        <c:ser>
          <c:idx val="1"/>
          <c:order val="0"/>
          <c:tx>
            <c:v>2017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19498</c:v>
              </c:pt>
              <c:pt idx="1">
                <c:v>20176</c:v>
              </c:pt>
              <c:pt idx="2">
                <c:v>20273</c:v>
              </c:pt>
              <c:pt idx="3">
                <c:v>20450</c:v>
              </c:pt>
              <c:pt idx="4">
                <c:v>20333</c:v>
              </c:pt>
              <c:pt idx="5">
                <c:v>20189</c:v>
              </c:pt>
              <c:pt idx="6">
                <c:v>20427</c:v>
              </c:pt>
              <c:pt idx="7">
                <c:v>19472</c:v>
              </c:pt>
              <c:pt idx="8">
                <c:v>19433</c:v>
              </c:pt>
              <c:pt idx="9">
                <c:v>19889</c:v>
              </c:pt>
              <c:pt idx="10">
                <c:v>20302</c:v>
              </c:pt>
              <c:pt idx="11">
                <c:v>20396</c:v>
              </c:pt>
            </c:numLit>
          </c:val>
          <c:smooth val="0"/>
        </c:ser>
        <c:ser>
          <c:idx val="2"/>
          <c:order val="1"/>
          <c:tx>
            <c:v>2018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19815</c:v>
              </c:pt>
              <c:pt idx="1">
                <c:v>20541</c:v>
              </c:pt>
              <c:pt idx="2">
                <c:v>20788</c:v>
              </c:pt>
              <c:pt idx="3">
                <c:v>20852</c:v>
              </c:pt>
              <c:pt idx="4">
                <c:v>20939</c:v>
              </c:pt>
              <c:pt idx="5">
                <c:v>20753</c:v>
              </c:pt>
              <c:pt idx="6">
                <c:v>21007</c:v>
              </c:pt>
              <c:pt idx="7">
                <c:v>20336</c:v>
              </c:pt>
              <c:pt idx="8">
                <c:v>20302</c:v>
              </c:pt>
              <c:pt idx="9">
                <c:v>20915</c:v>
              </c:pt>
              <c:pt idx="10">
                <c:v>20554</c:v>
              </c:pt>
              <c:pt idx="11">
                <c:v>20883</c:v>
              </c:pt>
            </c:numLit>
          </c:val>
          <c:smooth val="0"/>
        </c:ser>
        <c:ser>
          <c:idx val="3"/>
          <c:order val="2"/>
          <c:tx>
            <c:v>2019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20343</c:v>
              </c:pt>
              <c:pt idx="1">
                <c:v>20776</c:v>
              </c:pt>
              <c:pt idx="2">
                <c:v>20475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35968"/>
        <c:axId val="103237504"/>
      </c:lineChart>
      <c:catAx>
        <c:axId val="103235968"/>
        <c:scaling>
          <c:orientation val="minMax"/>
        </c:scaling>
        <c:delete val="0"/>
        <c:axPos val="b"/>
        <c:numFmt formatCode="&quot;1er &quot;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323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237504"/>
        <c:scaling>
          <c:orientation val="minMax"/>
          <c:min val="17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fr-FR"/>
                  <a:t>Effectifs</a:t>
                </a:r>
              </a:p>
            </c:rich>
          </c:tx>
          <c:layout>
            <c:manualLayout>
              <c:xMode val="edge"/>
              <c:yMode val="edge"/>
              <c:x val="9.5056867891513564E-3"/>
              <c:y val="0.439024756051834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3235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9811327931834616E-2"/>
          <c:y val="0.95993104520471528"/>
          <c:w val="0.92264159914793253"/>
          <c:h val="3.4843205574912939E-2"/>
        </c:manualLayout>
      </c:layout>
      <c:overlay val="0"/>
      <c:spPr>
        <a:gradFill rotWithShape="0">
          <a:gsLst>
            <a:gs pos="0">
              <a:srgbClr val="CCCCFF"/>
            </a:gs>
            <a:gs pos="50000">
              <a:srgbClr val="CCCCFF">
                <a:gamma/>
                <a:tint val="0"/>
                <a:invGamma/>
              </a:srgbClr>
            </a:gs>
            <a:gs pos="100000">
              <a:srgbClr val="CCCCFF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4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 Condamnés</a:t>
            </a:r>
          </a:p>
        </c:rich>
      </c:tx>
      <c:layout>
        <c:manualLayout>
          <c:xMode val="edge"/>
          <c:yMode val="edge"/>
          <c:x val="0.45841949531589454"/>
          <c:y val="6.3784316434129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73241969543909"/>
          <c:y val="0.13859672868134712"/>
          <c:w val="0.82874095405249792"/>
          <c:h val="0.70877314414258519"/>
        </c:manualLayout>
      </c:layout>
      <c:lineChart>
        <c:grouping val="standard"/>
        <c:varyColors val="0"/>
        <c:ser>
          <c:idx val="0"/>
          <c:order val="0"/>
          <c:tx>
            <c:v>2017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7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48934</c:v>
              </c:pt>
              <c:pt idx="1">
                <c:v>48901</c:v>
              </c:pt>
              <c:pt idx="2">
                <c:v>49157</c:v>
              </c:pt>
              <c:pt idx="3">
                <c:v>49780</c:v>
              </c:pt>
              <c:pt idx="4">
                <c:v>49346</c:v>
              </c:pt>
              <c:pt idx="5">
                <c:v>49313</c:v>
              </c:pt>
              <c:pt idx="6">
                <c:v>49591</c:v>
              </c:pt>
              <c:pt idx="7">
                <c:v>49654</c:v>
              </c:pt>
              <c:pt idx="8">
                <c:v>49131</c:v>
              </c:pt>
              <c:pt idx="9">
                <c:v>48685</c:v>
              </c:pt>
              <c:pt idx="10">
                <c:v>49005</c:v>
              </c:pt>
              <c:pt idx="11">
                <c:v>49318</c:v>
              </c:pt>
            </c:numLit>
          </c:val>
          <c:smooth val="0"/>
        </c:ser>
        <c:ser>
          <c:idx val="1"/>
          <c:order val="1"/>
          <c:tx>
            <c:v>2018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49159</c:v>
              </c:pt>
              <c:pt idx="1">
                <c:v>49055</c:v>
              </c:pt>
              <c:pt idx="2">
                <c:v>49091</c:v>
              </c:pt>
              <c:pt idx="3">
                <c:v>49515</c:v>
              </c:pt>
              <c:pt idx="4">
                <c:v>49694</c:v>
              </c:pt>
              <c:pt idx="5">
                <c:v>49655</c:v>
              </c:pt>
              <c:pt idx="6">
                <c:v>49703</c:v>
              </c:pt>
              <c:pt idx="7">
                <c:v>50183</c:v>
              </c:pt>
              <c:pt idx="8">
                <c:v>49862</c:v>
              </c:pt>
              <c:pt idx="9">
                <c:v>49799</c:v>
              </c:pt>
              <c:pt idx="10">
                <c:v>50154</c:v>
              </c:pt>
              <c:pt idx="11">
                <c:v>50178</c:v>
              </c:pt>
            </c:numLit>
          </c:val>
          <c:smooth val="0"/>
        </c:ser>
        <c:ser>
          <c:idx val="2"/>
          <c:order val="2"/>
          <c:tx>
            <c:v>2019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49716</c:v>
              </c:pt>
              <c:pt idx="1">
                <c:v>49876</c:v>
              </c:pt>
              <c:pt idx="2">
                <c:v>50562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90368"/>
        <c:axId val="103291904"/>
      </c:lineChart>
      <c:catAx>
        <c:axId val="103290368"/>
        <c:scaling>
          <c:orientation val="minMax"/>
        </c:scaling>
        <c:delete val="0"/>
        <c:axPos val="b"/>
        <c:numFmt formatCode="&quot;1er &quot;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329190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03291904"/>
        <c:scaling>
          <c:orientation val="minMax"/>
          <c:max val="51000"/>
          <c:min val="47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fr-FR"/>
                  <a:t>Effectifs</a:t>
                </a:r>
              </a:p>
            </c:rich>
          </c:tx>
          <c:layout>
            <c:manualLayout>
              <c:xMode val="edge"/>
              <c:yMode val="edge"/>
              <c:x val="9.8426179873583215E-3"/>
              <c:y val="0.440351613942993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32903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748031496062992E-2"/>
          <c:y val="0.95965078049454344"/>
          <c:w val="0.97637893577909507"/>
          <c:h val="3.5087719298245612E-2"/>
        </c:manualLayout>
      </c:layout>
      <c:overlay val="0"/>
      <c:spPr>
        <a:gradFill rotWithShape="0">
          <a:gsLst>
            <a:gs pos="0">
              <a:srgbClr val="CCCCFF"/>
            </a:gs>
            <a:gs pos="50000">
              <a:srgbClr val="CCCCFF">
                <a:gamma/>
                <a:tint val="0"/>
                <a:invGamma/>
              </a:srgbClr>
            </a:gs>
            <a:gs pos="100000">
              <a:srgbClr val="CCCCFF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4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94753410283314E-2"/>
          <c:y val="9.5764444788150299E-2"/>
          <c:w val="0.82476390346274919"/>
          <c:h val="0.71455008803465991"/>
        </c:manualLayout>
      </c:layout>
      <c:lineChart>
        <c:grouping val="standard"/>
        <c:varyColors val="0"/>
        <c:ser>
          <c:idx val="0"/>
          <c:order val="0"/>
          <c:tx>
            <c:v>2017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10364</c:v>
              </c:pt>
              <c:pt idx="1">
                <c:v>10798</c:v>
              </c:pt>
              <c:pt idx="2">
                <c:v>11123</c:v>
              </c:pt>
              <c:pt idx="3">
                <c:v>11300</c:v>
              </c:pt>
              <c:pt idx="4">
                <c:v>11341</c:v>
              </c:pt>
              <c:pt idx="5">
                <c:v>11516</c:v>
              </c:pt>
              <c:pt idx="6">
                <c:v>11763</c:v>
              </c:pt>
              <c:pt idx="7">
                <c:v>11334</c:v>
              </c:pt>
              <c:pt idx="8">
                <c:v>10662</c:v>
              </c:pt>
              <c:pt idx="9">
                <c:v>10559</c:v>
              </c:pt>
              <c:pt idx="10">
                <c:v>10692</c:v>
              </c:pt>
              <c:pt idx="11">
                <c:v>11097</c:v>
              </c:pt>
            </c:numLit>
          </c:val>
          <c:smooth val="0"/>
        </c:ser>
        <c:ser>
          <c:idx val="1"/>
          <c:order val="1"/>
          <c:tx>
            <c:v>2018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10811</c:v>
              </c:pt>
              <c:pt idx="1">
                <c:v>11297</c:v>
              </c:pt>
              <c:pt idx="2">
                <c:v>11498</c:v>
              </c:pt>
              <c:pt idx="3">
                <c:v>11719</c:v>
              </c:pt>
              <c:pt idx="4">
                <c:v>12030</c:v>
              </c:pt>
              <c:pt idx="5">
                <c:v>12174</c:v>
              </c:pt>
              <c:pt idx="6">
                <c:v>12233</c:v>
              </c:pt>
              <c:pt idx="7">
                <c:v>11989</c:v>
              </c:pt>
              <c:pt idx="8">
                <c:v>11172</c:v>
              </c:pt>
              <c:pt idx="9">
                <c:v>11170</c:v>
              </c:pt>
              <c:pt idx="10">
                <c:v>11344</c:v>
              </c:pt>
              <c:pt idx="11">
                <c:v>11573</c:v>
              </c:pt>
            </c:numLit>
          </c:val>
          <c:smooth val="0"/>
        </c:ser>
        <c:ser>
          <c:idx val="2"/>
          <c:order val="2"/>
          <c:tx>
            <c:v>2019</c:v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11191</c:v>
              </c:pt>
              <c:pt idx="1">
                <c:v>11554</c:v>
              </c:pt>
              <c:pt idx="2">
                <c:v>11817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87520"/>
        <c:axId val="103389056"/>
      </c:lineChart>
      <c:catAx>
        <c:axId val="103387520"/>
        <c:scaling>
          <c:orientation val="minMax"/>
        </c:scaling>
        <c:delete val="0"/>
        <c:axPos val="b"/>
        <c:numFmt formatCode="&quot;1er &quot;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338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89056"/>
        <c:scaling>
          <c:orientation val="minMax"/>
          <c:max val="13000"/>
          <c:min val="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fr-FR"/>
                  <a:t>Effectifs</a:t>
                </a:r>
              </a:p>
            </c:rich>
          </c:tx>
          <c:layout>
            <c:manualLayout>
              <c:xMode val="edge"/>
              <c:yMode val="edge"/>
              <c:x val="1.8887798546617367E-2"/>
              <c:y val="0.4290983792771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3387520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392931441894784"/>
          <c:y val="0.92817853569408793"/>
          <c:w val="0.37722088328191278"/>
          <c:h val="4.4198895027624308E-2"/>
        </c:manualLayout>
      </c:layout>
      <c:overlay val="0"/>
      <c:spPr>
        <a:gradFill rotWithShape="0">
          <a:gsLst>
            <a:gs pos="0">
              <a:srgbClr val="CCCCFF"/>
            </a:gs>
            <a:gs pos="100000">
              <a:srgbClr val="CCCCFF">
                <a:gamma/>
                <a:tint val="0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21321166336603E-2"/>
          <c:y val="0.11525423728813559"/>
          <c:w val="0.82181915461547661"/>
          <c:h val="0.71186440677966101"/>
        </c:manualLayout>
      </c:layout>
      <c:lineChart>
        <c:grouping val="standard"/>
        <c:varyColors val="0"/>
        <c:ser>
          <c:idx val="1"/>
          <c:order val="0"/>
          <c:tx>
            <c:v>2017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0"/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769</c:v>
              </c:pt>
              <c:pt idx="1">
                <c:v>784</c:v>
              </c:pt>
              <c:pt idx="2">
                <c:v>797</c:v>
              </c:pt>
              <c:pt idx="3">
                <c:v>858</c:v>
              </c:pt>
              <c:pt idx="4">
                <c:v>845</c:v>
              </c:pt>
              <c:pt idx="5">
                <c:v>851</c:v>
              </c:pt>
              <c:pt idx="6">
                <c:v>871</c:v>
              </c:pt>
              <c:pt idx="7">
                <c:v>885</c:v>
              </c:pt>
              <c:pt idx="8">
                <c:v>861</c:v>
              </c:pt>
              <c:pt idx="9">
                <c:v>815</c:v>
              </c:pt>
              <c:pt idx="10">
                <c:v>831</c:v>
              </c:pt>
              <c:pt idx="11">
                <c:v>799</c:v>
              </c:pt>
            </c:numLit>
          </c:val>
          <c:smooth val="0"/>
        </c:ser>
        <c:ser>
          <c:idx val="2"/>
          <c:order val="1"/>
          <c:tx>
            <c:v>2018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783</c:v>
              </c:pt>
              <c:pt idx="1">
                <c:v>835</c:v>
              </c:pt>
              <c:pt idx="2">
                <c:v>842</c:v>
              </c:pt>
              <c:pt idx="3">
                <c:v>872</c:v>
              </c:pt>
              <c:pt idx="4">
                <c:v>869</c:v>
              </c:pt>
              <c:pt idx="5">
                <c:v>893</c:v>
              </c:pt>
              <c:pt idx="6">
                <c:v>877</c:v>
              </c:pt>
              <c:pt idx="7">
                <c:v>846</c:v>
              </c:pt>
              <c:pt idx="8">
                <c:v>811</c:v>
              </c:pt>
              <c:pt idx="9">
                <c:v>835</c:v>
              </c:pt>
              <c:pt idx="10">
                <c:v>832</c:v>
              </c:pt>
              <c:pt idx="11">
                <c:v>814</c:v>
              </c:pt>
            </c:numLit>
          </c:val>
          <c:smooth val="0"/>
        </c:ser>
        <c:ser>
          <c:idx val="3"/>
          <c:order val="2"/>
          <c:tx>
            <c:v>2019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782</c:v>
              </c:pt>
              <c:pt idx="1">
                <c:v>876</c:v>
              </c:pt>
              <c:pt idx="2">
                <c:v>817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66464"/>
        <c:axId val="115568000"/>
      </c:lineChart>
      <c:catAx>
        <c:axId val="115566464"/>
        <c:scaling>
          <c:orientation val="minMax"/>
        </c:scaling>
        <c:delete val="0"/>
        <c:axPos val="b"/>
        <c:numFmt formatCode="&quot;1er&quot;\ 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1556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568000"/>
        <c:scaling>
          <c:orientation val="minMax"/>
          <c:min val="5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fr-FR"/>
                  <a:t>Effectifs</a:t>
                </a:r>
              </a:p>
            </c:rich>
          </c:tx>
          <c:layout>
            <c:manualLayout>
              <c:xMode val="edge"/>
              <c:yMode val="edge"/>
              <c:x val="2.5454567599003719E-2"/>
              <c:y val="0.4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155664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64083404887616"/>
          <c:y val="0.91186440677966096"/>
          <c:w val="0.7184466326859954"/>
          <c:h val="6.7796610169491567E-2"/>
        </c:manualLayout>
      </c:layout>
      <c:overlay val="0"/>
      <c:spPr>
        <a:gradFill rotWithShape="0">
          <a:gsLst>
            <a:gs pos="0">
              <a:srgbClr val="CCCCFF"/>
            </a:gs>
            <a:gs pos="100000">
              <a:srgbClr val="CCCCFF">
                <a:gamma/>
                <a:tint val="0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tab35courbévolfem!$B$2</c:f>
          <c:strCache>
            <c:ptCount val="1"/>
            <c:pt idx="0">
              <c:v>Courbe d'évolution mensuelle des femmes écrouées depuis le 1er janvier 2017</c:v>
            </c:pt>
          </c:strCache>
        </c:strRef>
      </c:tx>
      <c:layout>
        <c:manualLayout>
          <c:xMode val="edge"/>
          <c:yMode val="edge"/>
          <c:x val="0.19776869792342885"/>
          <c:y val="9.1911764705882356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6937119675456389E-2"/>
          <c:y val="7.5367714707062397E-2"/>
          <c:w val="0.83265720081135908"/>
          <c:h val="0.71691240818913016"/>
        </c:manualLayout>
      </c:layout>
      <c:lineChart>
        <c:grouping val="standard"/>
        <c:varyColors val="0"/>
        <c:ser>
          <c:idx val="1"/>
          <c:order val="0"/>
          <c:tx>
            <c:v>2017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2825</c:v>
              </c:pt>
              <c:pt idx="1">
                <c:v>2811</c:v>
              </c:pt>
              <c:pt idx="2">
                <c:v>2943</c:v>
              </c:pt>
              <c:pt idx="3">
                <c:v>2988</c:v>
              </c:pt>
              <c:pt idx="4">
                <c:v>2962</c:v>
              </c:pt>
              <c:pt idx="5">
                <c:v>2997</c:v>
              </c:pt>
              <c:pt idx="6">
                <c:v>3039</c:v>
              </c:pt>
              <c:pt idx="7">
                <c:v>2999</c:v>
              </c:pt>
              <c:pt idx="8">
                <c:v>2866</c:v>
              </c:pt>
              <c:pt idx="9">
                <c:v>2939</c:v>
              </c:pt>
              <c:pt idx="10">
                <c:v>2989</c:v>
              </c:pt>
              <c:pt idx="11">
                <c:v>3051</c:v>
              </c:pt>
            </c:numLit>
          </c:val>
          <c:smooth val="0"/>
        </c:ser>
        <c:ser>
          <c:idx val="2"/>
          <c:order val="1"/>
          <c:tx>
            <c:v>2018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2975</c:v>
              </c:pt>
              <c:pt idx="1">
                <c:v>3103</c:v>
              </c:pt>
              <c:pt idx="2">
                <c:v>3134</c:v>
              </c:pt>
              <c:pt idx="3">
                <c:v>3157</c:v>
              </c:pt>
              <c:pt idx="4">
                <c:v>3162</c:v>
              </c:pt>
              <c:pt idx="5">
                <c:v>3204</c:v>
              </c:pt>
              <c:pt idx="6">
                <c:v>3280</c:v>
              </c:pt>
              <c:pt idx="7">
                <c:v>3214</c:v>
              </c:pt>
              <c:pt idx="8">
                <c:v>3140</c:v>
              </c:pt>
              <c:pt idx="9">
                <c:v>3104</c:v>
              </c:pt>
              <c:pt idx="10">
                <c:v>3125</c:v>
              </c:pt>
              <c:pt idx="11">
                <c:v>3148</c:v>
              </c:pt>
            </c:numLit>
          </c:val>
          <c:smooth val="0"/>
        </c:ser>
        <c:ser>
          <c:idx val="3"/>
          <c:order val="2"/>
          <c:tx>
            <c:v>2019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Lit>
              <c:formatCode>General</c:formatCode>
              <c:ptCount val="12"/>
              <c:pt idx="0">
                <c:v>36526</c:v>
              </c:pt>
              <c:pt idx="1">
                <c:v>36557</c:v>
              </c:pt>
              <c:pt idx="2">
                <c:v>36586</c:v>
              </c:pt>
              <c:pt idx="3">
                <c:v>36617</c:v>
              </c:pt>
              <c:pt idx="4">
                <c:v>36647</c:v>
              </c:pt>
              <c:pt idx="5">
                <c:v>36678</c:v>
              </c:pt>
              <c:pt idx="6">
                <c:v>36708</c:v>
              </c:pt>
              <c:pt idx="7">
                <c:v>36739</c:v>
              </c:pt>
              <c:pt idx="8">
                <c:v>36770</c:v>
              </c:pt>
              <c:pt idx="9">
                <c:v>36800</c:v>
              </c:pt>
              <c:pt idx="10">
                <c:v>36831</c:v>
              </c:pt>
              <c:pt idx="11">
                <c:v>36861</c:v>
              </c:pt>
            </c:numLit>
          </c:cat>
          <c:val>
            <c:numLit>
              <c:formatCode>General</c:formatCode>
              <c:ptCount val="12"/>
              <c:pt idx="0">
                <c:v>3095</c:v>
              </c:pt>
              <c:pt idx="1">
                <c:v>3169</c:v>
              </c:pt>
              <c:pt idx="2">
                <c:v>3239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39200"/>
        <c:axId val="115940736"/>
      </c:lineChart>
      <c:catAx>
        <c:axId val="115939200"/>
        <c:scaling>
          <c:orientation val="minMax"/>
        </c:scaling>
        <c:delete val="0"/>
        <c:axPos val="b"/>
        <c:numFmt formatCode="&quot;1er &quot;\ 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1594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40736"/>
        <c:scaling>
          <c:orientation val="minMax"/>
          <c:max val="3300"/>
          <c:min val="2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fr-FR"/>
                  <a:t>Effectifs</a:t>
                </a:r>
              </a:p>
            </c:rich>
          </c:tx>
          <c:layout>
            <c:manualLayout>
              <c:xMode val="edge"/>
              <c:yMode val="edge"/>
              <c:x val="5.0710392529740769E-3"/>
              <c:y val="0.397059209510575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15939200"/>
        <c:crosses val="autoZero"/>
        <c:crossBetween val="midCat"/>
        <c:majorUnit val="5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796960879405109"/>
          <c:y val="0.91728018372703413"/>
          <c:w val="0.60101555200847223"/>
          <c:h val="7.3529411764705843E-2"/>
        </c:manualLayout>
      </c:layout>
      <c:overlay val="0"/>
      <c:spPr>
        <a:gradFill rotWithShape="0">
          <a:gsLst>
            <a:gs pos="0">
              <a:srgbClr val="CCCCFF"/>
            </a:gs>
            <a:gs pos="100000">
              <a:srgbClr val="CCCCFF">
                <a:gamma/>
                <a:tint val="0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-3" verticalDpi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39217563957849E-2"/>
          <c:y val="8.9126714862401923E-2"/>
          <c:w val="0.91239104568640839"/>
          <c:h val="0.73262159616894384"/>
        </c:manualLayout>
      </c:layout>
      <c:lineChart>
        <c:grouping val="standard"/>
        <c:varyColors val="0"/>
        <c:ser>
          <c:idx val="3"/>
          <c:order val="0"/>
          <c:tx>
            <c:v>PSE</c:v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</c:spPr>
          </c:marker>
          <c:cat>
            <c:numRef>
              <c:f>tab38AmPeine!$B$11:$B$35</c:f>
              <c:numCache>
                <c:formatCode>m/d/yyyy</c:formatCode>
                <c:ptCount val="25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  <c:pt idx="16">
                  <c:v>43282</c:v>
                </c:pt>
                <c:pt idx="17">
                  <c:v>43313</c:v>
                </c:pt>
                <c:pt idx="18">
                  <c:v>43344</c:v>
                </c:pt>
                <c:pt idx="19">
                  <c:v>43374</c:v>
                </c:pt>
                <c:pt idx="20">
                  <c:v>43405</c:v>
                </c:pt>
                <c:pt idx="21">
                  <c:v>43435</c:v>
                </c:pt>
                <c:pt idx="22">
                  <c:v>43466</c:v>
                </c:pt>
                <c:pt idx="23">
                  <c:v>43497</c:v>
                </c:pt>
                <c:pt idx="24">
                  <c:v>43525</c:v>
                </c:pt>
              </c:numCache>
            </c:numRef>
          </c:cat>
          <c:val>
            <c:numRef>
              <c:f>tab38AmPeine!$C$11:$C$35</c:f>
              <c:numCache>
                <c:formatCode>#,##0</c:formatCode>
                <c:ptCount val="25"/>
                <c:pt idx="0">
                  <c:v>10190</c:v>
                </c:pt>
                <c:pt idx="1">
                  <c:v>10417</c:v>
                </c:pt>
                <c:pt idx="2">
                  <c:v>10448</c:v>
                </c:pt>
                <c:pt idx="3">
                  <c:v>10575</c:v>
                </c:pt>
                <c:pt idx="4">
                  <c:v>10791</c:v>
                </c:pt>
                <c:pt idx="5">
                  <c:v>10417</c:v>
                </c:pt>
                <c:pt idx="6">
                  <c:v>9723</c:v>
                </c:pt>
                <c:pt idx="7">
                  <c:v>9637</c:v>
                </c:pt>
                <c:pt idx="8">
                  <c:v>9787</c:v>
                </c:pt>
                <c:pt idx="9">
                  <c:v>10187</c:v>
                </c:pt>
                <c:pt idx="10">
                  <c:v>9907</c:v>
                </c:pt>
                <c:pt idx="11">
                  <c:v>10406</c:v>
                </c:pt>
                <c:pt idx="12">
                  <c:v>10603</c:v>
                </c:pt>
                <c:pt idx="13">
                  <c:v>10817</c:v>
                </c:pt>
                <c:pt idx="14">
                  <c:v>11127</c:v>
                </c:pt>
                <c:pt idx="15">
                  <c:v>11275</c:v>
                </c:pt>
                <c:pt idx="16">
                  <c:v>11322</c:v>
                </c:pt>
                <c:pt idx="17">
                  <c:v>11075</c:v>
                </c:pt>
                <c:pt idx="18">
                  <c:v>10329</c:v>
                </c:pt>
                <c:pt idx="19">
                  <c:v>10344</c:v>
                </c:pt>
                <c:pt idx="20">
                  <c:v>10458</c:v>
                </c:pt>
                <c:pt idx="21">
                  <c:v>10661</c:v>
                </c:pt>
                <c:pt idx="22">
                  <c:v>10325</c:v>
                </c:pt>
                <c:pt idx="23">
                  <c:v>10715</c:v>
                </c:pt>
                <c:pt idx="24">
                  <c:v>10935</c:v>
                </c:pt>
              </c:numCache>
            </c:numRef>
          </c:val>
          <c:smooth val="0"/>
        </c:ser>
        <c:ser>
          <c:idx val="4"/>
          <c:order val="1"/>
          <c:tx>
            <c:v>PE</c:v>
          </c:tx>
          <c:marker>
            <c:symbol val="x"/>
            <c:size val="5"/>
          </c:marker>
          <c:cat>
            <c:numRef>
              <c:f>tab38AmPeine!$B$11:$B$35</c:f>
              <c:numCache>
                <c:formatCode>m/d/yyyy</c:formatCode>
                <c:ptCount val="25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  <c:pt idx="16">
                  <c:v>43282</c:v>
                </c:pt>
                <c:pt idx="17">
                  <c:v>43313</c:v>
                </c:pt>
                <c:pt idx="18">
                  <c:v>43344</c:v>
                </c:pt>
                <c:pt idx="19">
                  <c:v>43374</c:v>
                </c:pt>
                <c:pt idx="20">
                  <c:v>43405</c:v>
                </c:pt>
                <c:pt idx="21">
                  <c:v>43435</c:v>
                </c:pt>
                <c:pt idx="22">
                  <c:v>43466</c:v>
                </c:pt>
                <c:pt idx="23">
                  <c:v>43497</c:v>
                </c:pt>
                <c:pt idx="24">
                  <c:v>43525</c:v>
                </c:pt>
              </c:numCache>
            </c:numRef>
          </c:cat>
          <c:val>
            <c:numRef>
              <c:f>tab38AmPeine!$F$11:$F$35</c:f>
              <c:numCache>
                <c:formatCode>#,##0</c:formatCode>
                <c:ptCount val="25"/>
                <c:pt idx="0">
                  <c:v>942</c:v>
                </c:pt>
                <c:pt idx="1">
                  <c:v>931</c:v>
                </c:pt>
                <c:pt idx="2">
                  <c:v>924</c:v>
                </c:pt>
                <c:pt idx="3">
                  <c:v>951</c:v>
                </c:pt>
                <c:pt idx="4">
                  <c:v>974</c:v>
                </c:pt>
                <c:pt idx="5">
                  <c:v>963</c:v>
                </c:pt>
                <c:pt idx="6">
                  <c:v>903</c:v>
                </c:pt>
                <c:pt idx="7">
                  <c:v>879</c:v>
                </c:pt>
                <c:pt idx="8">
                  <c:v>885</c:v>
                </c:pt>
                <c:pt idx="9">
                  <c:v>876</c:v>
                </c:pt>
                <c:pt idx="10">
                  <c:v>847</c:v>
                </c:pt>
                <c:pt idx="11">
                  <c:v>895</c:v>
                </c:pt>
                <c:pt idx="12">
                  <c:v>942</c:v>
                </c:pt>
                <c:pt idx="13">
                  <c:v>901</c:v>
                </c:pt>
                <c:pt idx="14">
                  <c:v>882</c:v>
                </c:pt>
                <c:pt idx="15">
                  <c:v>890</c:v>
                </c:pt>
                <c:pt idx="16">
                  <c:v>905</c:v>
                </c:pt>
                <c:pt idx="17">
                  <c:v>888</c:v>
                </c:pt>
                <c:pt idx="18">
                  <c:v>837</c:v>
                </c:pt>
                <c:pt idx="19">
                  <c:v>776</c:v>
                </c:pt>
                <c:pt idx="20">
                  <c:v>863</c:v>
                </c:pt>
                <c:pt idx="21">
                  <c:v>880</c:v>
                </c:pt>
                <c:pt idx="22">
                  <c:v>856</c:v>
                </c:pt>
                <c:pt idx="23">
                  <c:v>871</c:v>
                </c:pt>
                <c:pt idx="24">
                  <c:v>897</c:v>
                </c:pt>
              </c:numCache>
            </c:numRef>
          </c:val>
          <c:smooth val="0"/>
        </c:ser>
        <c:ser>
          <c:idx val="5"/>
          <c:order val="2"/>
          <c:tx>
            <c:v>Semi-Liberté</c:v>
          </c:tx>
          <c:marker>
            <c:symbol val="circle"/>
            <c:size val="5"/>
          </c:marker>
          <c:cat>
            <c:numRef>
              <c:f>tab38AmPeine!$B$11:$B$35</c:f>
              <c:numCache>
                <c:formatCode>m/d/yyyy</c:formatCode>
                <c:ptCount val="25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  <c:pt idx="16">
                  <c:v>43282</c:v>
                </c:pt>
                <c:pt idx="17">
                  <c:v>43313</c:v>
                </c:pt>
                <c:pt idx="18">
                  <c:v>43344</c:v>
                </c:pt>
                <c:pt idx="19">
                  <c:v>43374</c:v>
                </c:pt>
                <c:pt idx="20">
                  <c:v>43405</c:v>
                </c:pt>
                <c:pt idx="21">
                  <c:v>43435</c:v>
                </c:pt>
                <c:pt idx="22">
                  <c:v>43466</c:v>
                </c:pt>
                <c:pt idx="23">
                  <c:v>43497</c:v>
                </c:pt>
                <c:pt idx="24">
                  <c:v>43525</c:v>
                </c:pt>
              </c:numCache>
            </c:numRef>
          </c:cat>
          <c:val>
            <c:numRef>
              <c:f>tab38AmPeine!$G$11:$G$35</c:f>
              <c:numCache>
                <c:formatCode>#,##0</c:formatCode>
                <c:ptCount val="25"/>
                <c:pt idx="0">
                  <c:v>1607</c:v>
                </c:pt>
                <c:pt idx="1">
                  <c:v>1590</c:v>
                </c:pt>
                <c:pt idx="2">
                  <c:v>1594</c:v>
                </c:pt>
                <c:pt idx="3">
                  <c:v>1664</c:v>
                </c:pt>
                <c:pt idx="4">
                  <c:v>1639</c:v>
                </c:pt>
                <c:pt idx="5">
                  <c:v>1644</c:v>
                </c:pt>
                <c:pt idx="6">
                  <c:v>1547</c:v>
                </c:pt>
                <c:pt idx="7">
                  <c:v>1445</c:v>
                </c:pt>
                <c:pt idx="8">
                  <c:v>1504</c:v>
                </c:pt>
                <c:pt idx="9">
                  <c:v>1568</c:v>
                </c:pt>
                <c:pt idx="10">
                  <c:v>1493</c:v>
                </c:pt>
                <c:pt idx="11">
                  <c:v>1508</c:v>
                </c:pt>
                <c:pt idx="12">
                  <c:v>1569</c:v>
                </c:pt>
                <c:pt idx="13">
                  <c:v>1544</c:v>
                </c:pt>
                <c:pt idx="14">
                  <c:v>1594</c:v>
                </c:pt>
                <c:pt idx="15">
                  <c:v>1591</c:v>
                </c:pt>
                <c:pt idx="16">
                  <c:v>1596</c:v>
                </c:pt>
                <c:pt idx="17">
                  <c:v>1537</c:v>
                </c:pt>
                <c:pt idx="18">
                  <c:v>1630</c:v>
                </c:pt>
                <c:pt idx="19">
                  <c:v>1587</c:v>
                </c:pt>
                <c:pt idx="20">
                  <c:v>1557</c:v>
                </c:pt>
                <c:pt idx="21">
                  <c:v>1593</c:v>
                </c:pt>
                <c:pt idx="22">
                  <c:v>1530</c:v>
                </c:pt>
                <c:pt idx="23">
                  <c:v>1589</c:v>
                </c:pt>
                <c:pt idx="24">
                  <c:v>1650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36448"/>
        <c:axId val="120558720"/>
      </c:lineChart>
      <c:dateAx>
        <c:axId val="12053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0558720"/>
        <c:crossesAt val="0"/>
        <c:auto val="1"/>
        <c:lblOffset val="100"/>
        <c:baseTimeUnit val="months"/>
        <c:majorUnit val="1"/>
        <c:majorTimeUnit val="months"/>
        <c:minorUnit val="1"/>
        <c:minorTimeUnit val="days"/>
      </c:dateAx>
      <c:valAx>
        <c:axId val="120558720"/>
        <c:scaling>
          <c:orientation val="minMax"/>
          <c:max val="1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0536448"/>
        <c:crosses val="autoZero"/>
        <c:crossBetween val="midCat"/>
        <c:majorUnit val="1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57472549659107"/>
          <c:y val="0.44860443246733195"/>
          <c:w val="9.3167714982372751E-2"/>
          <c:h val="7.8431559691402253E-2"/>
        </c:manualLayout>
      </c:layout>
      <c:overlay val="0"/>
      <c:spPr>
        <a:solidFill>
          <a:srgbClr val="FFFFFF"/>
        </a:solidFill>
        <a:ln w="3175">
          <a:solidFill>
            <a:schemeClr val="bg1">
              <a:lumMod val="75000"/>
            </a:schemeClr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352425</xdr:colOff>
          <xdr:row>4</xdr:row>
          <xdr:rowOff>133350</xdr:rowOff>
        </xdr:from>
        <xdr:to>
          <xdr:col>20</xdr:col>
          <xdr:colOff>390525</xdr:colOff>
          <xdr:row>6</xdr:row>
          <xdr:rowOff>142875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361950</xdr:colOff>
          <xdr:row>8</xdr:row>
          <xdr:rowOff>66675</xdr:rowOff>
        </xdr:from>
        <xdr:to>
          <xdr:col>20</xdr:col>
          <xdr:colOff>400050</xdr:colOff>
          <xdr:row>10</xdr:row>
          <xdr:rowOff>114300</xdr:rowOff>
        </xdr:to>
        <xdr:sp macro="" textlink="">
          <xdr:nvSpPr>
            <xdr:cNvPr id="1027" name="Command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xdr:twoCellAnchor editAs="oneCell">
    <xdr:from>
      <xdr:col>0</xdr:col>
      <xdr:colOff>476250</xdr:colOff>
      <xdr:row>1</xdr:row>
      <xdr:rowOff>19050</xdr:rowOff>
    </xdr:from>
    <xdr:to>
      <xdr:col>3</xdr:col>
      <xdr:colOff>85725</xdr:colOff>
      <xdr:row>7</xdr:row>
      <xdr:rowOff>152400</xdr:rowOff>
    </xdr:to>
    <xdr:pic>
      <xdr:nvPicPr>
        <xdr:cNvPr id="1491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80975"/>
          <a:ext cx="10668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38100</xdr:rowOff>
    </xdr:from>
    <xdr:to>
      <xdr:col>9</xdr:col>
      <xdr:colOff>676275</xdr:colOff>
      <xdr:row>39</xdr:row>
      <xdr:rowOff>28575</xdr:rowOff>
    </xdr:to>
    <xdr:graphicFrame macro="">
      <xdr:nvGraphicFramePr>
        <xdr:cNvPr id="107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28575</xdr:rowOff>
    </xdr:from>
    <xdr:to>
      <xdr:col>7</xdr:col>
      <xdr:colOff>695325</xdr:colOff>
      <xdr:row>40</xdr:row>
      <xdr:rowOff>114300</xdr:rowOff>
    </xdr:to>
    <xdr:graphicFrame macro="">
      <xdr:nvGraphicFramePr>
        <xdr:cNvPr id="117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104775</xdr:rowOff>
    </xdr:from>
    <xdr:to>
      <xdr:col>9</xdr:col>
      <xdr:colOff>704850</xdr:colOff>
      <xdr:row>38</xdr:row>
      <xdr:rowOff>76200</xdr:rowOff>
    </xdr:to>
    <xdr:graphicFrame macro="">
      <xdr:nvGraphicFramePr>
        <xdr:cNvPr id="137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0.30467</cdr:x>
      <cdr:y>0.21855</cdr:y>
    </cdr:from>
    <cdr:to>
      <cdr:x>0.48061</cdr:x>
      <cdr:y>0.22816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8360" y="3243366"/>
          <a:ext cx="2526558" cy="189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114300</xdr:rowOff>
    </xdr:from>
    <xdr:to>
      <xdr:col>10</xdr:col>
      <xdr:colOff>0</xdr:colOff>
      <xdr:row>40</xdr:row>
      <xdr:rowOff>114300</xdr:rowOff>
    </xdr:to>
    <xdr:graphicFrame macro="">
      <xdr:nvGraphicFramePr>
        <xdr:cNvPr id="286139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7</xdr:row>
      <xdr:rowOff>76200</xdr:rowOff>
    </xdr:from>
    <xdr:to>
      <xdr:col>8</xdr:col>
      <xdr:colOff>609600</xdr:colOff>
      <xdr:row>28</xdr:row>
      <xdr:rowOff>171450</xdr:rowOff>
    </xdr:to>
    <xdr:graphicFrame macro="">
      <xdr:nvGraphicFramePr>
        <xdr:cNvPr id="264825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18</xdr:col>
      <xdr:colOff>228600</xdr:colOff>
      <xdr:row>6</xdr:row>
      <xdr:rowOff>0</xdr:rowOff>
    </xdr:to>
    <xdr:graphicFrame macro="">
      <xdr:nvGraphicFramePr>
        <xdr:cNvPr id="29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8</xdr:col>
      <xdr:colOff>752475</xdr:colOff>
      <xdr:row>40</xdr:row>
      <xdr:rowOff>142875</xdr:rowOff>
    </xdr:to>
    <xdr:graphicFrame macro="">
      <xdr:nvGraphicFramePr>
        <xdr:cNvPr id="297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0.64975</cdr:x>
      <cdr:y>0.3449</cdr:y>
    </cdr:from>
    <cdr:to>
      <cdr:x>0.82198</cdr:x>
      <cdr:y>0.34925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99168" y="256133"/>
          <a:ext cx="1633455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25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Ensemble de la population</a:t>
          </a:r>
        </a:p>
      </cdr:txBody>
    </cdr:sp>
  </cdr:relSizeAnchor>
  <cdr:relSizeAnchor xmlns:cdr="http://schemas.openxmlformats.org/drawingml/2006/chartDrawing">
    <cdr:from>
      <cdr:x>0.7371</cdr:x>
      <cdr:y>0.37514</cdr:y>
    </cdr:from>
    <cdr:to>
      <cdr:x>0.85888</cdr:x>
      <cdr:y>0.37862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1172" y="278309"/>
          <a:ext cx="1161046" cy="25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25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Condamnés</a:t>
          </a:r>
        </a:p>
      </cdr:txBody>
    </cdr:sp>
  </cdr:relSizeAnchor>
  <cdr:relSizeAnchor xmlns:cdr="http://schemas.openxmlformats.org/drawingml/2006/chartDrawing">
    <cdr:from>
      <cdr:x>0.73116</cdr:x>
      <cdr:y>0.40429</cdr:y>
    </cdr:from>
    <cdr:to>
      <cdr:x>0.84304</cdr:x>
      <cdr:y>0.40885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77116" y="299688"/>
          <a:ext cx="1059982" cy="3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25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Prévenus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0.56169</cdr:x>
      <cdr:y>0.07713</cdr:y>
    </cdr:from>
    <cdr:to>
      <cdr:x>0.75872</cdr:x>
      <cdr:y>0.12381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82295" y="423145"/>
          <a:ext cx="1917938" cy="254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9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Ensemble de la population</a:t>
          </a:r>
        </a:p>
      </cdr:txBody>
    </cdr:sp>
  </cdr:relSizeAnchor>
  <cdr:relSizeAnchor xmlns:cdr="http://schemas.openxmlformats.org/drawingml/2006/chartDrawing">
    <cdr:from>
      <cdr:x>0.6306</cdr:x>
      <cdr:y>0.38673</cdr:y>
    </cdr:from>
    <cdr:to>
      <cdr:x>0.76753</cdr:x>
      <cdr:y>0.41155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96590" y="2049050"/>
          <a:ext cx="1258093" cy="1336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Condamnés</a:t>
          </a:r>
        </a:p>
      </cdr:txBody>
    </cdr:sp>
  </cdr:relSizeAnchor>
  <cdr:relSizeAnchor xmlns:cdr="http://schemas.openxmlformats.org/drawingml/2006/chartDrawing">
    <cdr:from>
      <cdr:x>0.66493</cdr:x>
      <cdr:y>0.61694</cdr:y>
    </cdr:from>
    <cdr:to>
      <cdr:x>0.81747</cdr:x>
      <cdr:y>0.66042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926" y="3346562"/>
          <a:ext cx="1362757" cy="2335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Prévenus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114300</xdr:rowOff>
    </xdr:from>
    <xdr:to>
      <xdr:col>11</xdr:col>
      <xdr:colOff>676275</xdr:colOff>
      <xdr:row>40</xdr:row>
      <xdr:rowOff>0</xdr:rowOff>
    </xdr:to>
    <xdr:graphicFrame macro="">
      <xdr:nvGraphicFramePr>
        <xdr:cNvPr id="5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0.39298</cdr:x>
      <cdr:y>0.62795</cdr:y>
    </cdr:from>
    <cdr:to>
      <cdr:x>0.54267</cdr:x>
      <cdr:y>0.66381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5600" y="3406481"/>
          <a:ext cx="1680110" cy="197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104775</xdr:rowOff>
    </xdr:from>
    <xdr:to>
      <xdr:col>4</xdr:col>
      <xdr:colOff>904875</xdr:colOff>
      <xdr:row>41</xdr:row>
      <xdr:rowOff>76200</xdr:rowOff>
    </xdr:to>
    <xdr:graphicFrame macro="">
      <xdr:nvGraphicFramePr>
        <xdr:cNvPr id="80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7</xdr:row>
      <xdr:rowOff>0</xdr:rowOff>
    </xdr:from>
    <xdr:to>
      <xdr:col>9</xdr:col>
      <xdr:colOff>609600</xdr:colOff>
      <xdr:row>41</xdr:row>
      <xdr:rowOff>95250</xdr:rowOff>
    </xdr:to>
    <xdr:graphicFrame macro="">
      <xdr:nvGraphicFramePr>
        <xdr:cNvPr id="80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0.78976</cdr:x>
      <cdr:y>0.15164</cdr:y>
    </cdr:from>
    <cdr:to>
      <cdr:x>0.91692</cdr:x>
      <cdr:y>0.20543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261" y="732921"/>
          <a:ext cx="1071063" cy="295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Prévenus</a:t>
          </a:r>
        </a:p>
      </cdr:txBody>
    </cdr:sp>
  </cdr:relSizeAnchor>
  <cdr:relSizeAnchor xmlns:cdr="http://schemas.openxmlformats.org/drawingml/2006/chartDrawing">
    <cdr:from>
      <cdr:x>0.31189</cdr:x>
      <cdr:y>0.13446</cdr:y>
    </cdr:from>
    <cdr:to>
      <cdr:x>0.44485</cdr:x>
      <cdr:y>0.18681</cdr:y>
    </cdr:to>
    <cdr:sp macro="" textlink="">
      <cdr:nvSpPr>
        <cdr:cNvPr id="8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373" y="732921"/>
          <a:ext cx="438274" cy="291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fr-FR" sz="925" b="0" i="0" u="none" strike="noStrike" baseline="0">
            <a:solidFill>
              <a:srgbClr val="339966"/>
            </a:solidFill>
            <a:latin typeface="Times New Roman"/>
            <a:cs typeface="Times New Roman"/>
          </a:endParaRPr>
        </a:p>
        <a:p xmlns:a="http://schemas.openxmlformats.org/drawingml/2006/main">
          <a:pPr algn="l" rtl="0">
            <a:defRPr sz="1000"/>
          </a:pPr>
          <a:endParaRPr lang="fr-FR" sz="925" b="0" i="0" u="none" strike="noStrike" baseline="0">
            <a:solidFill>
              <a:srgbClr val="339966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0.98969</cdr:x>
      <cdr:y>0.16917</cdr:y>
    </cdr:from>
    <cdr:to>
      <cdr:x>0.99018</cdr:x>
      <cdr:y>0.29247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1399" y="979237"/>
          <a:ext cx="2376" cy="663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0.98454</cdr:x>
      <cdr:y>0.99124</cdr:y>
    </cdr:from>
    <cdr:to>
      <cdr:x>0.99018</cdr:x>
      <cdr:y>0.99124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6445" y="5394325"/>
          <a:ext cx="2733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0.81039</cdr:x>
      <cdr:y>0.13818</cdr:y>
    </cdr:from>
    <cdr:to>
      <cdr:x>0.94195</cdr:x>
      <cdr:y>0.19417</cdr:y>
    </cdr:to>
    <cdr:sp macro="" textlink="">
      <cdr:nvSpPr>
        <cdr:cNvPr id="92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21917" y="750214"/>
          <a:ext cx="669158" cy="3039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Condamnés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P29"/>
  <sheetViews>
    <sheetView tabSelected="1" view="pageBreakPreview" zoomScaleNormal="100" zoomScaleSheetLayoutView="100" workbookViewId="0">
      <selection activeCell="G10" sqref="G10"/>
    </sheetView>
  </sheetViews>
  <sheetFormatPr baseColWidth="10" defaultColWidth="7.28515625" defaultRowHeight="12.75" x14ac:dyDescent="0.2"/>
  <cols>
    <col min="1" max="16384" width="7.28515625" style="2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1"/>
      <c r="B4" s="3"/>
      <c r="C4" s="1"/>
      <c r="D4" s="1"/>
      <c r="E4" s="1"/>
      <c r="F4" s="1"/>
      <c r="G4" s="1"/>
      <c r="H4" s="1"/>
      <c r="I4" s="1"/>
      <c r="J4" s="1"/>
      <c r="K4" s="1"/>
    </row>
    <row r="5" spans="1:16" ht="15.75" x14ac:dyDescent="0.25">
      <c r="A5" s="1"/>
      <c r="B5" s="3"/>
      <c r="C5" s="1"/>
      <c r="D5" s="1"/>
      <c r="E5" s="1"/>
      <c r="F5" s="1"/>
      <c r="G5" s="1"/>
      <c r="H5" s="1"/>
      <c r="I5" s="1"/>
      <c r="J5" s="1"/>
      <c r="K5" s="1"/>
    </row>
    <row r="6" spans="1: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6" ht="37.5" x14ac:dyDescent="0.5">
      <c r="A12" s="4"/>
      <c r="B12" s="5" t="s">
        <v>0</v>
      </c>
      <c r="C12" s="6"/>
      <c r="D12" s="6"/>
      <c r="E12" s="6"/>
      <c r="F12" s="6"/>
      <c r="G12" s="6"/>
      <c r="H12" s="6"/>
      <c r="I12" s="305"/>
      <c r="J12" s="305"/>
      <c r="K12" s="305"/>
    </row>
    <row r="13" spans="1:16" ht="37.5" x14ac:dyDescent="0.5">
      <c r="A13" s="4"/>
      <c r="B13" s="5" t="s">
        <v>169</v>
      </c>
      <c r="C13" s="6"/>
      <c r="D13" s="6"/>
      <c r="E13" s="6"/>
      <c r="F13" s="6"/>
      <c r="G13" s="6"/>
      <c r="H13" s="6"/>
      <c r="I13" s="6"/>
      <c r="J13" s="6"/>
      <c r="K13" s="6"/>
      <c r="L13" s="306"/>
      <c r="M13" s="306"/>
      <c r="N13" s="306"/>
      <c r="O13" s="306"/>
      <c r="P13" s="306"/>
    </row>
    <row r="14" spans="1:16" ht="30" x14ac:dyDescent="0.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6" ht="23.25" x14ac:dyDescent="0.35">
      <c r="A15" s="1"/>
      <c r="B15" s="3" t="s">
        <v>1</v>
      </c>
      <c r="C15" s="1"/>
      <c r="D15" s="8" t="s">
        <v>295</v>
      </c>
      <c r="F15" s="8"/>
      <c r="I15" s="1"/>
      <c r="J15" s="1"/>
      <c r="K15" s="1"/>
    </row>
    <row r="16" spans="1: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I17" s="1"/>
      <c r="K17" s="1"/>
    </row>
    <row r="18" spans="1:11" x14ac:dyDescent="0.2">
      <c r="A18" s="1"/>
      <c r="B18" s="1"/>
      <c r="C18" s="1"/>
      <c r="D18" s="1"/>
      <c r="E18" s="1"/>
      <c r="F18" s="1"/>
      <c r="K18" s="1"/>
    </row>
    <row r="19" spans="1:11" x14ac:dyDescent="0.2">
      <c r="A19" s="1"/>
      <c r="B19" s="1"/>
      <c r="C19" s="1"/>
      <c r="D19" s="1"/>
      <c r="E19" s="1"/>
      <c r="F19" s="1"/>
      <c r="K19" s="1"/>
    </row>
    <row r="20" spans="1:11" x14ac:dyDescent="0.2">
      <c r="A20" s="1"/>
      <c r="B20" s="1"/>
      <c r="C20" s="1"/>
      <c r="D20" s="1"/>
      <c r="E20" s="1"/>
      <c r="F20" s="1"/>
      <c r="K20" s="1"/>
    </row>
    <row r="21" spans="1:11" x14ac:dyDescent="0.2">
      <c r="A21" s="1"/>
      <c r="B21" s="1"/>
      <c r="C21" s="1"/>
      <c r="D21" s="1"/>
      <c r="E21" s="1"/>
      <c r="F21" s="1"/>
      <c r="K21" s="1"/>
    </row>
    <row r="22" spans="1:11" x14ac:dyDescent="0.2">
      <c r="A22" s="1"/>
      <c r="C22" s="1"/>
      <c r="D22" s="1"/>
      <c r="E22" s="1"/>
      <c r="F22" s="1"/>
      <c r="K22" s="1"/>
    </row>
    <row r="23" spans="1:11" ht="15.75" x14ac:dyDescent="0.25">
      <c r="A23" s="1"/>
      <c r="B23" s="3"/>
      <c r="C23" s="1"/>
      <c r="D23" s="1"/>
      <c r="E23" s="1"/>
      <c r="F23" s="1"/>
      <c r="K23" s="1"/>
    </row>
    <row r="24" spans="1:11" x14ac:dyDescent="0.2">
      <c r="A24" s="1"/>
      <c r="C24" s="1"/>
      <c r="D24" s="1"/>
      <c r="E24" s="1"/>
      <c r="F24" s="1"/>
      <c r="K24" s="1"/>
    </row>
    <row r="25" spans="1:11" ht="15.75" x14ac:dyDescent="0.25">
      <c r="A25" s="9"/>
      <c r="B25" s="3" t="s">
        <v>2</v>
      </c>
      <c r="C25" s="10"/>
      <c r="D25" s="10"/>
      <c r="E25" s="9"/>
      <c r="F25" s="9"/>
      <c r="G25" s="1"/>
      <c r="H25" s="1"/>
      <c r="J25" s="1"/>
    </row>
    <row r="26" spans="1:11" x14ac:dyDescent="0.2">
      <c r="A26" s="1"/>
      <c r="C26" s="11"/>
      <c r="D26" s="11"/>
      <c r="E26" s="1"/>
      <c r="F26" s="1"/>
      <c r="G26" s="1"/>
      <c r="H26" s="1"/>
      <c r="I26" s="1"/>
      <c r="J26" s="1"/>
      <c r="K26" s="1"/>
    </row>
    <row r="27" spans="1:11" ht="15.75" x14ac:dyDescent="0.25">
      <c r="A27" s="1"/>
      <c r="B27" s="10" t="s">
        <v>267</v>
      </c>
      <c r="C27" s="10"/>
      <c r="D27" s="10"/>
      <c r="E27" s="9"/>
      <c r="F27" s="1"/>
      <c r="G27" s="1"/>
      <c r="H27" s="1"/>
      <c r="I27" s="1"/>
      <c r="J27" s="1"/>
      <c r="K27" s="1"/>
    </row>
    <row r="28" spans="1:11" ht="15.75" x14ac:dyDescent="0.25">
      <c r="A28" s="1"/>
      <c r="B28" s="10"/>
      <c r="C28" s="9"/>
      <c r="D28" s="9"/>
      <c r="E28" s="9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locked="0" defaultSize="0" autoLine="0" r:id="rId5">
            <anchor moveWithCells="1">
              <from>
                <xdr:col>17</xdr:col>
                <xdr:colOff>352425</xdr:colOff>
                <xdr:row>4</xdr:row>
                <xdr:rowOff>133350</xdr:rowOff>
              </from>
              <to>
                <xdr:col>20</xdr:col>
                <xdr:colOff>390525</xdr:colOff>
                <xdr:row>6</xdr:row>
                <xdr:rowOff>142875</xdr:rowOff>
              </to>
            </anchor>
          </controlPr>
        </control>
      </mc:Choice>
      <mc:Fallback>
        <control shapeId="1026" r:id="rId4" name="CommandButton1"/>
      </mc:Fallback>
    </mc:AlternateContent>
    <mc:AlternateContent xmlns:mc="http://schemas.openxmlformats.org/markup-compatibility/2006">
      <mc:Choice Requires="x14">
        <control shapeId="1027" r:id="rId6" name="CommandButton2">
          <controlPr locked="0" defaultSize="0" autoLine="0" r:id="rId7">
            <anchor moveWithCells="1">
              <from>
                <xdr:col>17</xdr:col>
                <xdr:colOff>361950</xdr:colOff>
                <xdr:row>8</xdr:row>
                <xdr:rowOff>66675</xdr:rowOff>
              </from>
              <to>
                <xdr:col>20</xdr:col>
                <xdr:colOff>400050</xdr:colOff>
                <xdr:row>10</xdr:row>
                <xdr:rowOff>114300</xdr:rowOff>
              </to>
            </anchor>
          </controlPr>
        </control>
      </mc:Choice>
      <mc:Fallback>
        <control shapeId="1027" r:id="rId6" name="CommandButton2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theme="6"/>
  </sheetPr>
  <dimension ref="A1:H35"/>
  <sheetViews>
    <sheetView zoomScaleNormal="100" zoomScaleSheetLayoutView="100" workbookViewId="0"/>
  </sheetViews>
  <sheetFormatPr baseColWidth="10" defaultRowHeight="15" x14ac:dyDescent="0.25"/>
  <cols>
    <col min="1" max="1" width="12.28515625" style="74" customWidth="1"/>
    <col min="2" max="2" width="20.7109375" style="74" customWidth="1"/>
    <col min="3" max="8" width="12.7109375" style="74" customWidth="1"/>
    <col min="9" max="16384" width="11.42578125" style="74"/>
  </cols>
  <sheetData>
    <row r="1" spans="1:8" ht="18.75" x14ac:dyDescent="0.25">
      <c r="A1" s="73"/>
      <c r="B1" s="35" t="s">
        <v>9</v>
      </c>
      <c r="C1" s="35"/>
      <c r="D1" s="35"/>
      <c r="E1" s="35"/>
      <c r="F1" s="35"/>
      <c r="G1" s="73"/>
    </row>
    <row r="2" spans="1:8" ht="18.75" x14ac:dyDescent="0.25">
      <c r="A2" s="73"/>
      <c r="B2" s="35" t="s">
        <v>273</v>
      </c>
      <c r="C2" s="35"/>
      <c r="D2" s="35"/>
      <c r="E2" s="35"/>
      <c r="F2" s="35"/>
      <c r="G2" s="73"/>
    </row>
    <row r="3" spans="1:8" x14ac:dyDescent="0.25">
      <c r="A3" s="73"/>
      <c r="B3" s="73"/>
      <c r="C3" s="73"/>
      <c r="D3" s="73"/>
      <c r="E3" s="73"/>
      <c r="F3" s="73"/>
      <c r="G3" s="73"/>
    </row>
    <row r="4" spans="1:8" s="93" customFormat="1" x14ac:dyDescent="0.2">
      <c r="A4" s="38" t="s">
        <v>49</v>
      </c>
      <c r="B4" s="39" t="s">
        <v>50</v>
      </c>
      <c r="C4" s="104"/>
      <c r="D4" s="104"/>
      <c r="E4" s="104"/>
      <c r="F4" s="104"/>
      <c r="G4" s="50"/>
    </row>
    <row r="5" spans="1:8" s="93" customFormat="1" x14ac:dyDescent="0.2">
      <c r="A5" s="42" t="s">
        <v>51</v>
      </c>
      <c r="B5" s="43" t="str">
        <f>couverture!D15</f>
        <v xml:space="preserve">1er mars 2019 </v>
      </c>
      <c r="C5" s="107"/>
      <c r="D5" s="107"/>
      <c r="E5" s="107"/>
      <c r="F5" s="107"/>
      <c r="G5" s="107"/>
      <c r="H5" s="107"/>
    </row>
    <row r="6" spans="1:8" s="93" customFormat="1" x14ac:dyDescent="0.2">
      <c r="A6" s="42" t="s">
        <v>52</v>
      </c>
      <c r="B6" s="43" t="s">
        <v>268</v>
      </c>
      <c r="C6" s="107"/>
      <c r="D6" s="107"/>
      <c r="E6" s="107"/>
      <c r="F6" s="107"/>
      <c r="G6" s="107"/>
      <c r="H6" s="107"/>
    </row>
    <row r="7" spans="1:8" x14ac:dyDescent="0.25">
      <c r="A7" s="46"/>
      <c r="B7" s="47"/>
      <c r="C7" s="47"/>
      <c r="D7" s="47"/>
      <c r="E7" s="47"/>
      <c r="F7" s="47"/>
      <c r="G7" s="75"/>
    </row>
    <row r="8" spans="1:8" ht="30.75" customHeight="1" x14ac:dyDescent="0.25">
      <c r="A8" s="76"/>
      <c r="B8" s="757" t="s">
        <v>57</v>
      </c>
      <c r="C8" s="754" t="s">
        <v>172</v>
      </c>
      <c r="D8" s="755"/>
      <c r="E8" s="755"/>
      <c r="F8" s="754" t="s">
        <v>173</v>
      </c>
      <c r="G8" s="755"/>
      <c r="H8" s="756"/>
    </row>
    <row r="9" spans="1:8" s="77" customFormat="1" ht="51" x14ac:dyDescent="0.2">
      <c r="B9" s="758"/>
      <c r="C9" s="391" t="s">
        <v>43</v>
      </c>
      <c r="D9" s="392" t="s">
        <v>174</v>
      </c>
      <c r="E9" s="392" t="s">
        <v>176</v>
      </c>
      <c r="F9" s="391" t="s">
        <v>43</v>
      </c>
      <c r="G9" s="392" t="s">
        <v>174</v>
      </c>
      <c r="H9" s="393" t="s">
        <v>175</v>
      </c>
    </row>
    <row r="10" spans="1:8" s="77" customFormat="1" ht="14.25" customHeight="1" x14ac:dyDescent="0.25">
      <c r="B10" s="604" t="s">
        <v>301</v>
      </c>
      <c r="C10" s="394">
        <v>10520</v>
      </c>
      <c r="D10" s="422">
        <v>10190</v>
      </c>
      <c r="E10" s="422">
        <v>330</v>
      </c>
      <c r="F10" s="605">
        <v>603</v>
      </c>
      <c r="G10" s="423">
        <f>F10-H10</f>
        <v>576</v>
      </c>
      <c r="H10" s="424">
        <v>27</v>
      </c>
    </row>
    <row r="11" spans="1:8" s="77" customFormat="1" ht="14.25" customHeight="1" x14ac:dyDescent="0.25">
      <c r="B11" s="604" t="s">
        <v>302</v>
      </c>
      <c r="C11" s="395">
        <v>10722</v>
      </c>
      <c r="D11" s="425">
        <v>10417</v>
      </c>
      <c r="E11" s="425">
        <v>305</v>
      </c>
      <c r="F11" s="606">
        <v>578</v>
      </c>
      <c r="G11" s="426">
        <f t="shared" ref="G11:G34" si="0">F11-H11</f>
        <v>559</v>
      </c>
      <c r="H11" s="427">
        <v>19</v>
      </c>
    </row>
    <row r="12" spans="1:8" s="77" customFormat="1" ht="14.25" customHeight="1" x14ac:dyDescent="0.25">
      <c r="B12" s="604" t="s">
        <v>303</v>
      </c>
      <c r="C12" s="395">
        <v>10756</v>
      </c>
      <c r="D12" s="425">
        <v>10448</v>
      </c>
      <c r="E12" s="425">
        <v>308</v>
      </c>
      <c r="F12" s="606">
        <v>585</v>
      </c>
      <c r="G12" s="426">
        <f t="shared" si="0"/>
        <v>562</v>
      </c>
      <c r="H12" s="427">
        <v>23</v>
      </c>
    </row>
    <row r="13" spans="1:8" s="77" customFormat="1" ht="14.25" customHeight="1" x14ac:dyDescent="0.25">
      <c r="B13" s="604" t="s">
        <v>304</v>
      </c>
      <c r="C13" s="395">
        <v>10920</v>
      </c>
      <c r="D13" s="425">
        <v>10575</v>
      </c>
      <c r="E13" s="425">
        <v>345</v>
      </c>
      <c r="F13" s="606">
        <v>596</v>
      </c>
      <c r="G13" s="426">
        <f t="shared" si="0"/>
        <v>576</v>
      </c>
      <c r="H13" s="427">
        <v>20</v>
      </c>
    </row>
    <row r="14" spans="1:8" s="77" customFormat="1" ht="14.25" customHeight="1" x14ac:dyDescent="0.25">
      <c r="B14" s="604" t="s">
        <v>305</v>
      </c>
      <c r="C14" s="395">
        <v>11146</v>
      </c>
      <c r="D14" s="425">
        <v>10791</v>
      </c>
      <c r="E14" s="425">
        <v>355</v>
      </c>
      <c r="F14" s="606">
        <v>617</v>
      </c>
      <c r="G14" s="426">
        <f t="shared" si="0"/>
        <v>594</v>
      </c>
      <c r="H14" s="427">
        <v>23</v>
      </c>
    </row>
    <row r="15" spans="1:8" s="77" customFormat="1" ht="14.25" customHeight="1" x14ac:dyDescent="0.25">
      <c r="B15" s="604" t="s">
        <v>306</v>
      </c>
      <c r="C15" s="395">
        <v>10749</v>
      </c>
      <c r="D15" s="425">
        <v>10417</v>
      </c>
      <c r="E15" s="425">
        <v>332</v>
      </c>
      <c r="F15" s="606">
        <v>585</v>
      </c>
      <c r="G15" s="426">
        <f t="shared" si="0"/>
        <v>563</v>
      </c>
      <c r="H15" s="427">
        <v>22</v>
      </c>
    </row>
    <row r="16" spans="1:8" s="77" customFormat="1" ht="14.25" customHeight="1" x14ac:dyDescent="0.25">
      <c r="B16" s="604" t="s">
        <v>307</v>
      </c>
      <c r="C16" s="395">
        <v>10061</v>
      </c>
      <c r="D16" s="425">
        <v>9723</v>
      </c>
      <c r="E16" s="425">
        <v>338</v>
      </c>
      <c r="F16" s="606">
        <v>601</v>
      </c>
      <c r="G16" s="426">
        <f t="shared" si="0"/>
        <v>569</v>
      </c>
      <c r="H16" s="427">
        <v>32</v>
      </c>
    </row>
    <row r="17" spans="2:8" s="77" customFormat="1" ht="14.25" customHeight="1" x14ac:dyDescent="0.25">
      <c r="B17" s="604" t="s">
        <v>308</v>
      </c>
      <c r="C17" s="395">
        <v>9980</v>
      </c>
      <c r="D17" s="425">
        <v>9637</v>
      </c>
      <c r="E17" s="425">
        <v>343</v>
      </c>
      <c r="F17" s="606">
        <v>579</v>
      </c>
      <c r="G17" s="426">
        <f t="shared" si="0"/>
        <v>543</v>
      </c>
      <c r="H17" s="427">
        <v>36</v>
      </c>
    </row>
    <row r="18" spans="2:8" s="77" customFormat="1" ht="14.25" customHeight="1" x14ac:dyDescent="0.25">
      <c r="B18" s="604" t="s">
        <v>309</v>
      </c>
      <c r="C18" s="395">
        <v>10124</v>
      </c>
      <c r="D18" s="425">
        <v>9787</v>
      </c>
      <c r="E18" s="425">
        <v>337</v>
      </c>
      <c r="F18" s="606">
        <v>568</v>
      </c>
      <c r="G18" s="426">
        <f t="shared" si="0"/>
        <v>543</v>
      </c>
      <c r="H18" s="427">
        <v>25</v>
      </c>
    </row>
    <row r="19" spans="2:8" s="77" customFormat="1" ht="14.25" customHeight="1" x14ac:dyDescent="0.25">
      <c r="B19" s="604" t="s">
        <v>310</v>
      </c>
      <c r="C19" s="395">
        <v>10519</v>
      </c>
      <c r="D19" s="425">
        <v>10187</v>
      </c>
      <c r="E19" s="425">
        <v>332</v>
      </c>
      <c r="F19" s="606">
        <v>578</v>
      </c>
      <c r="G19" s="426">
        <f t="shared" si="0"/>
        <v>558</v>
      </c>
      <c r="H19" s="427">
        <v>20</v>
      </c>
    </row>
    <row r="20" spans="2:8" s="77" customFormat="1" ht="14.25" customHeight="1" x14ac:dyDescent="0.25">
      <c r="B20" s="604" t="s">
        <v>311</v>
      </c>
      <c r="C20" s="395">
        <v>10241</v>
      </c>
      <c r="D20" s="425">
        <v>9907</v>
      </c>
      <c r="E20" s="425">
        <v>334</v>
      </c>
      <c r="F20" s="606">
        <v>570</v>
      </c>
      <c r="G20" s="426">
        <f t="shared" si="0"/>
        <v>545</v>
      </c>
      <c r="H20" s="427">
        <v>25</v>
      </c>
    </row>
    <row r="21" spans="2:8" s="77" customFormat="1" ht="14.25" customHeight="1" x14ac:dyDescent="0.25">
      <c r="B21" s="604" t="s">
        <v>312</v>
      </c>
      <c r="C21" s="395">
        <v>10712</v>
      </c>
      <c r="D21" s="425">
        <v>10406</v>
      </c>
      <c r="E21" s="425">
        <v>306</v>
      </c>
      <c r="F21" s="606">
        <v>585</v>
      </c>
      <c r="G21" s="426">
        <f t="shared" si="0"/>
        <v>562</v>
      </c>
      <c r="H21" s="427">
        <v>23</v>
      </c>
    </row>
    <row r="22" spans="2:8" s="77" customFormat="1" ht="14.25" customHeight="1" x14ac:dyDescent="0.25">
      <c r="B22" s="604" t="s">
        <v>313</v>
      </c>
      <c r="C22" s="395">
        <v>10907</v>
      </c>
      <c r="D22" s="425">
        <v>10603</v>
      </c>
      <c r="E22" s="425">
        <v>304</v>
      </c>
      <c r="F22" s="606">
        <v>591</v>
      </c>
      <c r="G22" s="426">
        <f t="shared" si="0"/>
        <v>582</v>
      </c>
      <c r="H22" s="427">
        <v>9</v>
      </c>
    </row>
    <row r="23" spans="2:8" s="77" customFormat="1" ht="14.25" customHeight="1" x14ac:dyDescent="0.25">
      <c r="B23" s="604" t="s">
        <v>314</v>
      </c>
      <c r="C23" s="395">
        <v>11129</v>
      </c>
      <c r="D23" s="425">
        <v>10817</v>
      </c>
      <c r="E23" s="425">
        <v>312</v>
      </c>
      <c r="F23" s="606">
        <v>590</v>
      </c>
      <c r="G23" s="426">
        <f t="shared" si="0"/>
        <v>579</v>
      </c>
      <c r="H23" s="427">
        <v>11</v>
      </c>
    </row>
    <row r="24" spans="2:8" s="77" customFormat="1" ht="14.25" customHeight="1" x14ac:dyDescent="0.25">
      <c r="B24" s="604" t="s">
        <v>315</v>
      </c>
      <c r="C24" s="395">
        <v>11439</v>
      </c>
      <c r="D24" s="425">
        <v>11127</v>
      </c>
      <c r="E24" s="425">
        <v>312</v>
      </c>
      <c r="F24" s="606">
        <v>591</v>
      </c>
      <c r="G24" s="426">
        <f t="shared" si="0"/>
        <v>574</v>
      </c>
      <c r="H24" s="427">
        <v>17</v>
      </c>
    </row>
    <row r="25" spans="2:8" s="77" customFormat="1" ht="14.25" customHeight="1" x14ac:dyDescent="0.25">
      <c r="B25" s="604" t="s">
        <v>316</v>
      </c>
      <c r="C25" s="395">
        <v>11584</v>
      </c>
      <c r="D25" s="425">
        <v>11275</v>
      </c>
      <c r="E25" s="425">
        <v>309</v>
      </c>
      <c r="F25" s="606">
        <v>590</v>
      </c>
      <c r="G25" s="426">
        <f t="shared" si="0"/>
        <v>571</v>
      </c>
      <c r="H25" s="427">
        <v>19</v>
      </c>
    </row>
    <row r="26" spans="2:8" s="77" customFormat="1" ht="14.25" customHeight="1" x14ac:dyDescent="0.25">
      <c r="B26" s="604" t="s">
        <v>317</v>
      </c>
      <c r="C26" s="395">
        <v>11615</v>
      </c>
      <c r="D26" s="425">
        <v>11322</v>
      </c>
      <c r="E26" s="425">
        <v>330</v>
      </c>
      <c r="F26" s="606">
        <v>618</v>
      </c>
      <c r="G26" s="426">
        <f t="shared" si="0"/>
        <v>595</v>
      </c>
      <c r="H26" s="427">
        <v>23</v>
      </c>
    </row>
    <row r="27" spans="2:8" s="77" customFormat="1" ht="14.25" customHeight="1" x14ac:dyDescent="0.25">
      <c r="B27" s="604" t="s">
        <v>318</v>
      </c>
      <c r="C27" s="395">
        <v>11378</v>
      </c>
      <c r="D27" s="425">
        <v>11075</v>
      </c>
      <c r="E27" s="425">
        <v>303</v>
      </c>
      <c r="F27" s="606">
        <v>611</v>
      </c>
      <c r="G27" s="426">
        <f t="shared" si="0"/>
        <v>592</v>
      </c>
      <c r="H27" s="427">
        <v>19</v>
      </c>
    </row>
    <row r="28" spans="2:8" s="77" customFormat="1" ht="14.25" customHeight="1" x14ac:dyDescent="0.25">
      <c r="B28" s="604" t="s">
        <v>319</v>
      </c>
      <c r="C28" s="395">
        <v>10590</v>
      </c>
      <c r="D28" s="425">
        <v>10329</v>
      </c>
      <c r="E28" s="425">
        <v>261</v>
      </c>
      <c r="F28" s="606">
        <v>582</v>
      </c>
      <c r="G28" s="426">
        <f t="shared" si="0"/>
        <v>567</v>
      </c>
      <c r="H28" s="427">
        <v>15</v>
      </c>
    </row>
    <row r="29" spans="2:8" s="77" customFormat="1" ht="14.25" customHeight="1" x14ac:dyDescent="0.25">
      <c r="B29" s="604" t="s">
        <v>320</v>
      </c>
      <c r="C29" s="395">
        <v>10627</v>
      </c>
      <c r="D29" s="425">
        <v>10344</v>
      </c>
      <c r="E29" s="425">
        <v>283</v>
      </c>
      <c r="F29" s="606">
        <v>543</v>
      </c>
      <c r="G29" s="426">
        <f t="shared" si="0"/>
        <v>503</v>
      </c>
      <c r="H29" s="427">
        <v>40</v>
      </c>
    </row>
    <row r="30" spans="2:8" s="77" customFormat="1" ht="14.25" customHeight="1" x14ac:dyDescent="0.25">
      <c r="B30" s="604" t="s">
        <v>321</v>
      </c>
      <c r="C30" s="395">
        <v>10767</v>
      </c>
      <c r="D30" s="425">
        <v>10458</v>
      </c>
      <c r="E30" s="425">
        <v>309</v>
      </c>
      <c r="F30" s="606">
        <v>577</v>
      </c>
      <c r="G30" s="426">
        <f t="shared" si="0"/>
        <v>552</v>
      </c>
      <c r="H30" s="427">
        <v>25</v>
      </c>
    </row>
    <row r="31" spans="2:8" s="77" customFormat="1" ht="14.25" customHeight="1" x14ac:dyDescent="0.25">
      <c r="B31" s="604" t="s">
        <v>322</v>
      </c>
      <c r="C31" s="395">
        <v>10988</v>
      </c>
      <c r="D31" s="425">
        <v>10661</v>
      </c>
      <c r="E31" s="425">
        <v>327</v>
      </c>
      <c r="F31" s="606">
        <v>585</v>
      </c>
      <c r="G31" s="426">
        <f t="shared" si="0"/>
        <v>559</v>
      </c>
      <c r="H31" s="427">
        <v>26</v>
      </c>
    </row>
    <row r="32" spans="2:8" s="77" customFormat="1" ht="14.25" customHeight="1" x14ac:dyDescent="0.25">
      <c r="B32" s="604" t="s">
        <v>323</v>
      </c>
      <c r="C32" s="395">
        <v>10620</v>
      </c>
      <c r="D32" s="425">
        <v>10325</v>
      </c>
      <c r="E32" s="425">
        <v>295</v>
      </c>
      <c r="F32" s="606">
        <v>571</v>
      </c>
      <c r="G32" s="426">
        <f t="shared" si="0"/>
        <v>539</v>
      </c>
      <c r="H32" s="427">
        <v>32</v>
      </c>
    </row>
    <row r="33" spans="2:8" s="77" customFormat="1" ht="14.25" customHeight="1" x14ac:dyDescent="0.25">
      <c r="B33" s="604" t="s">
        <v>324</v>
      </c>
      <c r="C33" s="395">
        <v>10982</v>
      </c>
      <c r="D33" s="425">
        <v>10715</v>
      </c>
      <c r="E33" s="425">
        <v>267</v>
      </c>
      <c r="F33" s="606">
        <v>572</v>
      </c>
      <c r="G33" s="426">
        <f t="shared" si="0"/>
        <v>535</v>
      </c>
      <c r="H33" s="427">
        <v>37</v>
      </c>
    </row>
    <row r="34" spans="2:8" ht="14.25" customHeight="1" x14ac:dyDescent="0.25">
      <c r="B34" s="607" t="s">
        <v>325</v>
      </c>
      <c r="C34" s="608">
        <v>11208</v>
      </c>
      <c r="D34" s="609">
        <v>10935</v>
      </c>
      <c r="E34" s="609">
        <v>273</v>
      </c>
      <c r="F34" s="610">
        <v>609</v>
      </c>
      <c r="G34" s="611">
        <f t="shared" si="0"/>
        <v>579</v>
      </c>
      <c r="H34" s="612">
        <v>30</v>
      </c>
    </row>
    <row r="35" spans="2:8" x14ac:dyDescent="0.25">
      <c r="B35" s="109"/>
      <c r="C35" s="97"/>
      <c r="D35" s="97"/>
      <c r="E35" s="97"/>
      <c r="F35" s="96"/>
      <c r="G35" s="94"/>
    </row>
  </sheetData>
  <mergeCells count="3">
    <mergeCell ref="C8:E8"/>
    <mergeCell ref="F8:H8"/>
    <mergeCell ref="B8:B9"/>
  </mergeCells>
  <phoneticPr fontId="0" type="noConversion"/>
  <pageMargins left="0.78740157499999996" right="0.78740157499999996" top="0.984251969" bottom="0.984251969" header="0.4921259845" footer="0.4921259845"/>
  <pageSetup paperSize="9" scale="79" orientation="landscape" r:id="rId1"/>
  <headerFooter alignWithMargins="0">
    <oddFooter>&amp;Rpage 10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tabColor theme="6"/>
  </sheetPr>
  <dimension ref="A1:H8"/>
  <sheetViews>
    <sheetView view="pageLayout" zoomScaleNormal="115" zoomScaleSheetLayoutView="100" workbookViewId="0"/>
  </sheetViews>
  <sheetFormatPr baseColWidth="10" defaultRowHeight="12.75" x14ac:dyDescent="0.2"/>
  <cols>
    <col min="1" max="1" width="12.28515625" customWidth="1"/>
    <col min="2" max="6" width="16.7109375" customWidth="1"/>
  </cols>
  <sheetData>
    <row r="1" spans="1:8" ht="18.75" x14ac:dyDescent="0.2">
      <c r="A1" s="73"/>
      <c r="B1" s="35" t="s">
        <v>10</v>
      </c>
    </row>
    <row r="2" spans="1:8" ht="18.75" x14ac:dyDescent="0.2">
      <c r="A2" s="73"/>
      <c r="B2" s="35" t="s">
        <v>331</v>
      </c>
    </row>
    <row r="3" spans="1:8" ht="15" x14ac:dyDescent="0.2">
      <c r="A3" s="73"/>
      <c r="B3" s="73"/>
    </row>
    <row r="4" spans="1:8" ht="15" x14ac:dyDescent="0.2">
      <c r="A4" s="38" t="s">
        <v>49</v>
      </c>
      <c r="B4" s="39" t="s">
        <v>50</v>
      </c>
      <c r="C4" s="98"/>
      <c r="D4" s="98"/>
      <c r="E4" s="98"/>
      <c r="F4" s="98"/>
      <c r="G4" s="98"/>
      <c r="H4" s="98"/>
    </row>
    <row r="5" spans="1:8" ht="15" x14ac:dyDescent="0.2">
      <c r="A5" s="42" t="s">
        <v>51</v>
      </c>
      <c r="B5" s="43" t="str">
        <f>couverture!D15</f>
        <v xml:space="preserve">1er mars 2019 </v>
      </c>
      <c r="C5" s="99"/>
      <c r="D5" s="99"/>
      <c r="E5" s="99"/>
      <c r="F5" s="99"/>
      <c r="G5" s="99"/>
      <c r="H5" s="99"/>
    </row>
    <row r="6" spans="1:8" ht="15" x14ac:dyDescent="0.2">
      <c r="A6" s="42" t="s">
        <v>52</v>
      </c>
      <c r="B6" s="43" t="s">
        <v>268</v>
      </c>
      <c r="C6" s="99"/>
      <c r="D6" s="99"/>
      <c r="E6" s="99"/>
      <c r="F6" s="99"/>
      <c r="G6" s="99"/>
      <c r="H6" s="99"/>
    </row>
    <row r="7" spans="1:8" ht="12.75" customHeight="1" x14ac:dyDescent="0.2">
      <c r="A7" s="110" t="s">
        <v>332</v>
      </c>
    </row>
    <row r="8" spans="1:8" ht="12.75" customHeight="1" x14ac:dyDescent="0.2"/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87" orientation="landscape" r:id="rId1"/>
  <headerFooter alignWithMargins="0">
    <oddFooter>&amp;Rpage 11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G21"/>
  <sheetViews>
    <sheetView view="pageLayout" zoomScaleNormal="100" zoomScaleSheetLayoutView="100" workbookViewId="0"/>
  </sheetViews>
  <sheetFormatPr baseColWidth="10" defaultRowHeight="12.75" x14ac:dyDescent="0.2"/>
  <cols>
    <col min="1" max="1" width="14.5703125" style="29" bestFit="1" customWidth="1"/>
    <col min="2" max="2" width="35.7109375" style="29" customWidth="1"/>
    <col min="3" max="3" width="18.85546875" style="29" customWidth="1"/>
    <col min="4" max="4" width="19" style="29" customWidth="1"/>
    <col min="5" max="5" width="22.42578125" style="29" customWidth="1"/>
    <col min="6" max="6" width="14.140625" style="29" customWidth="1"/>
    <col min="7" max="7" width="11.42578125" style="29" customWidth="1"/>
    <col min="8" max="8" width="5" style="29" customWidth="1"/>
    <col min="9" max="16384" width="11.42578125" style="29"/>
  </cols>
  <sheetData>
    <row r="1" spans="1:7" ht="18.75" x14ac:dyDescent="0.2">
      <c r="B1" s="35" t="s">
        <v>11</v>
      </c>
      <c r="C1" s="36"/>
      <c r="D1" s="36"/>
      <c r="E1" s="36"/>
    </row>
    <row r="2" spans="1:7" ht="18.75" x14ac:dyDescent="0.2">
      <c r="B2" s="35" t="s">
        <v>187</v>
      </c>
      <c r="C2" s="36"/>
      <c r="D2" s="36"/>
      <c r="E2" s="36"/>
    </row>
    <row r="3" spans="1:7" x14ac:dyDescent="0.2">
      <c r="B3" s="36"/>
      <c r="C3" s="36"/>
      <c r="D3" s="36"/>
      <c r="E3" s="36"/>
    </row>
    <row r="5" spans="1:7" ht="15" x14ac:dyDescent="0.2">
      <c r="A5" s="38" t="s">
        <v>49</v>
      </c>
      <c r="B5" s="39" t="s">
        <v>50</v>
      </c>
      <c r="C5" s="40"/>
      <c r="D5" s="40"/>
      <c r="E5" s="40"/>
      <c r="F5" s="41"/>
    </row>
    <row r="6" spans="1:7" ht="15" x14ac:dyDescent="0.2">
      <c r="A6" s="42" t="s">
        <v>51</v>
      </c>
      <c r="B6" s="43" t="str">
        <f>couverture!D15</f>
        <v xml:space="preserve">1er mars 2019 </v>
      </c>
      <c r="C6" s="44"/>
      <c r="D6" s="44"/>
      <c r="E6" s="44"/>
      <c r="F6" s="45"/>
    </row>
    <row r="7" spans="1:7" ht="15" x14ac:dyDescent="0.2">
      <c r="A7" s="42" t="s">
        <v>52</v>
      </c>
      <c r="B7" s="43" t="s">
        <v>268</v>
      </c>
      <c r="C7" s="44"/>
      <c r="D7" s="44"/>
      <c r="E7" s="44"/>
      <c r="F7" s="45"/>
    </row>
    <row r="8" spans="1:7" ht="15" x14ac:dyDescent="0.2">
      <c r="A8" s="42" t="s">
        <v>65</v>
      </c>
      <c r="B8" s="43" t="str">
        <f>B6</f>
        <v xml:space="preserve">1er mars 2019 </v>
      </c>
      <c r="C8" s="44"/>
      <c r="D8" s="44"/>
      <c r="E8" s="44"/>
      <c r="F8" s="45"/>
    </row>
    <row r="9" spans="1:7" ht="13.5" x14ac:dyDescent="0.2">
      <c r="A9" s="49"/>
      <c r="B9" s="111" t="s">
        <v>278</v>
      </c>
      <c r="C9" s="50"/>
      <c r="D9" s="50"/>
      <c r="E9" s="50"/>
    </row>
    <row r="11" spans="1:7" s="51" customFormat="1" ht="25.5" x14ac:dyDescent="0.2">
      <c r="C11" s="52" t="s">
        <v>66</v>
      </c>
      <c r="D11" s="52" t="s">
        <v>67</v>
      </c>
      <c r="E11" s="52" t="s">
        <v>68</v>
      </c>
      <c r="F11" s="52" t="s">
        <v>69</v>
      </c>
    </row>
    <row r="12" spans="1:7" ht="15" x14ac:dyDescent="0.2">
      <c r="B12" s="112" t="s">
        <v>55</v>
      </c>
      <c r="C12" s="56">
        <v>57238</v>
      </c>
      <c r="D12" s="56">
        <v>56382</v>
      </c>
      <c r="E12" s="56">
        <v>65870</v>
      </c>
      <c r="F12" s="113">
        <f>E12/D12*100</f>
        <v>116.82806569472525</v>
      </c>
      <c r="G12" s="73"/>
    </row>
    <row r="13" spans="1:7" ht="15" x14ac:dyDescent="0.2">
      <c r="B13" s="114"/>
      <c r="C13" s="115"/>
      <c r="D13" s="115"/>
      <c r="E13" s="115"/>
      <c r="F13" s="115"/>
      <c r="G13" s="73"/>
    </row>
    <row r="14" spans="1:7" ht="15" x14ac:dyDescent="0.2">
      <c r="B14" s="114" t="s">
        <v>87</v>
      </c>
      <c r="C14" s="115">
        <v>4485</v>
      </c>
      <c r="D14" s="115">
        <v>4485</v>
      </c>
      <c r="E14" s="115">
        <v>5167</v>
      </c>
      <c r="F14" s="116">
        <f>E14/D14*100</f>
        <v>115.20624303232998</v>
      </c>
      <c r="G14" s="73"/>
    </row>
    <row r="15" spans="1:7" ht="13.5" x14ac:dyDescent="0.2">
      <c r="B15" s="117"/>
      <c r="C15" s="60"/>
      <c r="D15" s="60"/>
      <c r="E15" s="60"/>
      <c r="F15" s="118"/>
    </row>
    <row r="16" spans="1:7" ht="15" x14ac:dyDescent="0.2">
      <c r="B16" s="119" t="s">
        <v>56</v>
      </c>
      <c r="C16" s="67">
        <f>SUM(C12:C14)</f>
        <v>61723</v>
      </c>
      <c r="D16" s="67">
        <f>SUM(D12:D14)</f>
        <v>60867</v>
      </c>
      <c r="E16" s="67">
        <f>SUM(E12:E14)</f>
        <v>71037</v>
      </c>
      <c r="F16" s="120">
        <f>E16/D16*100</f>
        <v>116.70856128936862</v>
      </c>
    </row>
    <row r="17" spans="2:6" ht="13.5" x14ac:dyDescent="0.2">
      <c r="B17" s="70"/>
      <c r="C17" s="71"/>
      <c r="D17" s="71"/>
      <c r="E17" s="71"/>
      <c r="F17" s="121"/>
    </row>
    <row r="19" spans="2:6" ht="13.5" x14ac:dyDescent="0.2">
      <c r="B19" s="72" t="s">
        <v>125</v>
      </c>
      <c r="C19" s="72"/>
      <c r="D19" s="72"/>
      <c r="E19" s="72"/>
      <c r="F19" s="72"/>
    </row>
    <row r="20" spans="2:6" ht="13.5" x14ac:dyDescent="0.2">
      <c r="B20" s="72" t="s">
        <v>126</v>
      </c>
      <c r="C20" s="72"/>
      <c r="D20" s="72"/>
      <c r="E20" s="72"/>
      <c r="F20" s="72"/>
    </row>
    <row r="21" spans="2:6" ht="13.5" x14ac:dyDescent="0.2">
      <c r="B21" s="72" t="s">
        <v>177</v>
      </c>
      <c r="C21" s="72"/>
      <c r="D21" s="72"/>
      <c r="E21" s="72"/>
      <c r="F21" s="72"/>
    </row>
  </sheetData>
  <phoneticPr fontId="0" type="noConversion"/>
  <pageMargins left="0.78740157499999996" right="0.78740157499999996" top="0.984251969" bottom="0.984251969" header="0.4921259845" footer="0.4921259845"/>
  <pageSetup paperSize="9" scale="89" orientation="landscape" r:id="rId1"/>
  <headerFooter alignWithMargins="0">
    <oddFooter>&amp;Rpage 12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E29"/>
  <sheetViews>
    <sheetView view="pageLayout" zoomScaleNormal="100" zoomScaleSheetLayoutView="100" workbookViewId="0"/>
  </sheetViews>
  <sheetFormatPr baseColWidth="10" defaultRowHeight="15" x14ac:dyDescent="0.2"/>
  <cols>
    <col min="1" max="1" width="12.28515625" style="73" customWidth="1"/>
    <col min="2" max="2" width="36.7109375" style="73" customWidth="1"/>
    <col min="3" max="5" width="20.7109375" style="73" customWidth="1"/>
    <col min="6" max="16384" width="11.42578125" style="73"/>
  </cols>
  <sheetData>
    <row r="1" spans="1:5" ht="18.75" x14ac:dyDescent="0.2">
      <c r="B1" s="35" t="s">
        <v>12</v>
      </c>
      <c r="C1" s="35"/>
      <c r="D1" s="35"/>
      <c r="E1" s="35"/>
    </row>
    <row r="2" spans="1:5" ht="18.75" x14ac:dyDescent="0.2">
      <c r="B2" s="35" t="s">
        <v>188</v>
      </c>
      <c r="C2" s="35"/>
      <c r="D2" s="35"/>
      <c r="E2" s="35"/>
    </row>
    <row r="3" spans="1:5" ht="19.5" x14ac:dyDescent="0.2">
      <c r="B3" s="37" t="s">
        <v>48</v>
      </c>
    </row>
    <row r="5" spans="1:5" x14ac:dyDescent="0.2">
      <c r="A5" s="38" t="s">
        <v>49</v>
      </c>
      <c r="B5" s="39" t="s">
        <v>50</v>
      </c>
      <c r="C5" s="40"/>
      <c r="D5" s="40"/>
      <c r="E5" s="41"/>
    </row>
    <row r="6" spans="1:5" x14ac:dyDescent="0.2">
      <c r="A6" s="42" t="s">
        <v>51</v>
      </c>
      <c r="B6" s="43" t="str">
        <f>tab1écrouées!B6</f>
        <v xml:space="preserve">1er mars 2019 </v>
      </c>
      <c r="C6" s="44"/>
      <c r="D6" s="44"/>
      <c r="E6" s="45"/>
    </row>
    <row r="7" spans="1:5" x14ac:dyDescent="0.2">
      <c r="A7" s="42" t="s">
        <v>52</v>
      </c>
      <c r="B7" s="43" t="s">
        <v>268</v>
      </c>
      <c r="C7" s="44"/>
      <c r="D7" s="44"/>
      <c r="E7" s="45"/>
    </row>
    <row r="8" spans="1:5" x14ac:dyDescent="0.2">
      <c r="A8" s="46"/>
      <c r="B8" s="47"/>
      <c r="C8" s="47"/>
      <c r="D8" s="47"/>
      <c r="E8" s="48"/>
    </row>
    <row r="11" spans="1:5" ht="25.5" x14ac:dyDescent="0.2">
      <c r="B11" s="29"/>
      <c r="C11" s="52" t="s">
        <v>53</v>
      </c>
      <c r="D11" s="52" t="s">
        <v>54</v>
      </c>
      <c r="E11"/>
    </row>
    <row r="12" spans="1:5" x14ac:dyDescent="0.2">
      <c r="B12" s="122" t="s">
        <v>102</v>
      </c>
      <c r="C12" s="56">
        <v>5344</v>
      </c>
      <c r="D12" s="56">
        <v>717</v>
      </c>
      <c r="E12"/>
    </row>
    <row r="13" spans="1:5" x14ac:dyDescent="0.2">
      <c r="B13" s="123" t="s">
        <v>103</v>
      </c>
      <c r="C13" s="115">
        <v>4684</v>
      </c>
      <c r="D13" s="115">
        <v>855</v>
      </c>
      <c r="E13"/>
    </row>
    <row r="14" spans="1:5" x14ac:dyDescent="0.2">
      <c r="B14" s="123" t="s">
        <v>104</v>
      </c>
      <c r="C14" s="115">
        <v>7229</v>
      </c>
      <c r="D14" s="115">
        <v>1073</v>
      </c>
      <c r="E14"/>
    </row>
    <row r="15" spans="1:5" x14ac:dyDescent="0.2">
      <c r="B15" s="123" t="s">
        <v>105</v>
      </c>
      <c r="C15" s="115">
        <v>6659</v>
      </c>
      <c r="D15" s="115">
        <v>1384</v>
      </c>
      <c r="E15"/>
    </row>
    <row r="16" spans="1:5" x14ac:dyDescent="0.2">
      <c r="B16" s="123" t="s">
        <v>106</v>
      </c>
      <c r="C16" s="115">
        <v>7633</v>
      </c>
      <c r="D16" s="115">
        <v>1386</v>
      </c>
      <c r="E16"/>
    </row>
    <row r="17" spans="2:5" x14ac:dyDescent="0.2">
      <c r="B17" s="123" t="s">
        <v>107</v>
      </c>
      <c r="C17" s="115">
        <v>13737</v>
      </c>
      <c r="D17" s="115">
        <v>2256</v>
      </c>
      <c r="E17"/>
    </row>
    <row r="18" spans="2:5" x14ac:dyDescent="0.2">
      <c r="B18" s="123" t="s">
        <v>108</v>
      </c>
      <c r="C18" s="115">
        <v>8416</v>
      </c>
      <c r="D18" s="115">
        <v>1341</v>
      </c>
      <c r="E18"/>
    </row>
    <row r="19" spans="2:5" x14ac:dyDescent="0.2">
      <c r="B19" s="123" t="s">
        <v>109</v>
      </c>
      <c r="C19" s="115">
        <v>6096</v>
      </c>
      <c r="D19" s="115">
        <v>1171</v>
      </c>
      <c r="E19"/>
    </row>
    <row r="20" spans="2:5" x14ac:dyDescent="0.2">
      <c r="B20" s="123" t="s">
        <v>110</v>
      </c>
      <c r="C20" s="115">
        <v>6072</v>
      </c>
      <c r="D20" s="115">
        <v>1007</v>
      </c>
      <c r="E20"/>
    </row>
    <row r="21" spans="2:5" x14ac:dyDescent="0.2">
      <c r="B21" s="123"/>
      <c r="C21" s="115"/>
      <c r="D21" s="115"/>
      <c r="E21"/>
    </row>
    <row r="22" spans="2:5" x14ac:dyDescent="0.2">
      <c r="B22" s="124" t="s">
        <v>70</v>
      </c>
      <c r="C22" s="125">
        <v>65870</v>
      </c>
      <c r="D22" s="125">
        <v>11190</v>
      </c>
      <c r="E22"/>
    </row>
    <row r="23" spans="2:5" x14ac:dyDescent="0.2">
      <c r="B23" s="123"/>
      <c r="C23" s="115"/>
      <c r="D23" s="115"/>
      <c r="E23"/>
    </row>
    <row r="24" spans="2:5" x14ac:dyDescent="0.2">
      <c r="B24" s="126" t="s">
        <v>87</v>
      </c>
      <c r="C24" s="115">
        <v>5167</v>
      </c>
      <c r="D24" s="115">
        <v>627</v>
      </c>
      <c r="E24"/>
    </row>
    <row r="25" spans="2:5" x14ac:dyDescent="0.2">
      <c r="B25" s="126"/>
      <c r="C25" s="115"/>
      <c r="D25" s="115"/>
      <c r="E25"/>
    </row>
    <row r="26" spans="2:5" x14ac:dyDescent="0.2">
      <c r="B26" s="123"/>
      <c r="C26" s="127"/>
      <c r="D26" s="127"/>
      <c r="E26"/>
    </row>
    <row r="27" spans="2:5" x14ac:dyDescent="0.2">
      <c r="B27" s="128" t="s">
        <v>56</v>
      </c>
      <c r="C27" s="67">
        <v>71037</v>
      </c>
      <c r="D27" s="67">
        <v>11817</v>
      </c>
      <c r="E27"/>
    </row>
    <row r="28" spans="2:5" x14ac:dyDescent="0.2">
      <c r="E28"/>
    </row>
    <row r="29" spans="2:5" x14ac:dyDescent="0.2">
      <c r="B29" s="129"/>
      <c r="C29" s="129"/>
      <c r="D29" s="129"/>
      <c r="E29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&amp;Rpage 13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F29"/>
  <sheetViews>
    <sheetView view="pageLayout" zoomScaleNormal="100" zoomScaleSheetLayoutView="100" workbookViewId="0"/>
  </sheetViews>
  <sheetFormatPr baseColWidth="10" defaultRowHeight="15" x14ac:dyDescent="0.25"/>
  <cols>
    <col min="1" max="1" width="14.5703125" style="74" customWidth="1"/>
    <col min="2" max="2" width="36.7109375" style="74" customWidth="1"/>
    <col min="3" max="4" width="18.7109375" style="74" customWidth="1"/>
    <col min="5" max="5" width="24.28515625" style="74" customWidth="1"/>
    <col min="6" max="6" width="18.7109375" style="74" customWidth="1"/>
    <col min="7" max="16384" width="11.42578125" style="74"/>
  </cols>
  <sheetData>
    <row r="1" spans="1:6" ht="18.75" x14ac:dyDescent="0.25">
      <c r="A1" s="73"/>
      <c r="B1" s="35" t="s">
        <v>13</v>
      </c>
      <c r="C1" s="35"/>
      <c r="D1" s="35"/>
      <c r="E1" s="35"/>
    </row>
    <row r="2" spans="1:6" ht="18.75" x14ac:dyDescent="0.25">
      <c r="A2" s="73"/>
      <c r="B2" s="35" t="s">
        <v>189</v>
      </c>
      <c r="C2" s="35"/>
      <c r="D2" s="35"/>
      <c r="E2" s="35"/>
    </row>
    <row r="3" spans="1:6" x14ac:dyDescent="0.25">
      <c r="A3" s="73"/>
      <c r="B3" s="73"/>
      <c r="C3" s="73"/>
      <c r="D3" s="73"/>
    </row>
    <row r="4" spans="1:6" x14ac:dyDescent="0.25">
      <c r="A4" s="73"/>
      <c r="B4" s="73"/>
      <c r="C4" s="73"/>
      <c r="D4" s="73"/>
    </row>
    <row r="5" spans="1:6" x14ac:dyDescent="0.25">
      <c r="A5" s="38" t="s">
        <v>49</v>
      </c>
      <c r="B5" s="39" t="s">
        <v>50</v>
      </c>
      <c r="C5" s="40"/>
      <c r="D5" s="40"/>
      <c r="E5" s="130"/>
      <c r="F5" s="130"/>
    </row>
    <row r="6" spans="1:6" x14ac:dyDescent="0.25">
      <c r="A6" s="42" t="s">
        <v>51</v>
      </c>
      <c r="B6" s="43" t="str">
        <f>couverture!D15</f>
        <v xml:space="preserve">1er mars 2019 </v>
      </c>
      <c r="C6" s="44"/>
      <c r="D6" s="44"/>
      <c r="E6" s="131"/>
      <c r="F6" s="131"/>
    </row>
    <row r="7" spans="1:6" x14ac:dyDescent="0.25">
      <c r="A7" s="42" t="s">
        <v>52</v>
      </c>
      <c r="B7" s="43" t="s">
        <v>268</v>
      </c>
      <c r="C7" s="44"/>
      <c r="D7" s="44"/>
      <c r="E7" s="131"/>
      <c r="F7" s="131"/>
    </row>
    <row r="8" spans="1:6" x14ac:dyDescent="0.25">
      <c r="A8" s="42" t="s">
        <v>65</v>
      </c>
      <c r="B8" s="43" t="str">
        <f>couverture!D15</f>
        <v xml:space="preserve">1er mars 2019 </v>
      </c>
      <c r="C8" s="44"/>
      <c r="D8" s="44"/>
      <c r="E8" s="131"/>
      <c r="F8" s="131"/>
    </row>
    <row r="9" spans="1:6" x14ac:dyDescent="0.25">
      <c r="B9" s="132" t="str">
        <f>'tab6 densité'!B9</f>
        <v>(source DAP - SDSP - SP1)</v>
      </c>
    </row>
    <row r="11" spans="1:6" ht="25.5" x14ac:dyDescent="0.25">
      <c r="B11" s="93"/>
      <c r="C11" s="52" t="s">
        <v>71</v>
      </c>
      <c r="D11" s="52" t="s">
        <v>72</v>
      </c>
      <c r="E11" s="52" t="s">
        <v>53</v>
      </c>
      <c r="F11" s="52" t="s">
        <v>73</v>
      </c>
    </row>
    <row r="12" spans="1:6" ht="15.6" customHeight="1" x14ac:dyDescent="0.25">
      <c r="B12" s="133" t="s">
        <v>102</v>
      </c>
      <c r="C12" s="134">
        <v>5289</v>
      </c>
      <c r="D12" s="134">
        <v>5250</v>
      </c>
      <c r="E12" s="134">
        <v>5344</v>
      </c>
      <c r="F12" s="403">
        <f t="shared" ref="F12:F24" si="0">E12/D12*100</f>
        <v>101.79047619047618</v>
      </c>
    </row>
    <row r="13" spans="1:6" ht="15.6" customHeight="1" x14ac:dyDescent="0.25">
      <c r="B13" s="123" t="s">
        <v>103</v>
      </c>
      <c r="C13" s="134">
        <v>4369</v>
      </c>
      <c r="D13" s="134">
        <v>4248</v>
      </c>
      <c r="E13" s="134">
        <v>4684</v>
      </c>
      <c r="F13" s="404">
        <f t="shared" si="0"/>
        <v>110.26365348399247</v>
      </c>
    </row>
    <row r="14" spans="1:6" ht="15.6" customHeight="1" x14ac:dyDescent="0.25">
      <c r="B14" s="123" t="s">
        <v>104</v>
      </c>
      <c r="C14" s="134">
        <v>6559</v>
      </c>
      <c r="D14" s="134">
        <v>6502</v>
      </c>
      <c r="E14" s="134">
        <v>7229</v>
      </c>
      <c r="F14" s="404">
        <f t="shared" si="0"/>
        <v>111.18117502306984</v>
      </c>
    </row>
    <row r="15" spans="1:6" ht="15.6" customHeight="1" x14ac:dyDescent="0.25">
      <c r="B15" s="123" t="s">
        <v>105</v>
      </c>
      <c r="C15" s="134">
        <v>6037</v>
      </c>
      <c r="D15" s="134">
        <v>5956</v>
      </c>
      <c r="E15" s="134">
        <v>6659</v>
      </c>
      <c r="F15" s="404">
        <f t="shared" si="0"/>
        <v>111.80322364002686</v>
      </c>
    </row>
    <row r="16" spans="1:6" ht="15.6" customHeight="1" x14ac:dyDescent="0.25">
      <c r="B16" s="123" t="s">
        <v>106</v>
      </c>
      <c r="C16" s="134">
        <v>6653</v>
      </c>
      <c r="D16" s="134">
        <v>6647</v>
      </c>
      <c r="E16" s="134">
        <v>7633</v>
      </c>
      <c r="F16" s="404">
        <f t="shared" si="0"/>
        <v>114.83375959079285</v>
      </c>
    </row>
    <row r="17" spans="2:6" ht="15.6" customHeight="1" x14ac:dyDescent="0.25">
      <c r="B17" s="123" t="s">
        <v>107</v>
      </c>
      <c r="C17" s="134">
        <v>10076</v>
      </c>
      <c r="D17" s="134">
        <v>10035</v>
      </c>
      <c r="E17" s="134">
        <v>13737</v>
      </c>
      <c r="F17" s="404">
        <f t="shared" si="0"/>
        <v>136.89088191330342</v>
      </c>
    </row>
    <row r="18" spans="2:6" ht="15.6" customHeight="1" x14ac:dyDescent="0.25">
      <c r="B18" s="123" t="s">
        <v>108</v>
      </c>
      <c r="C18" s="134">
        <v>7750</v>
      </c>
      <c r="D18" s="134">
        <v>7681</v>
      </c>
      <c r="E18" s="134">
        <v>8416</v>
      </c>
      <c r="F18" s="404">
        <f t="shared" si="0"/>
        <v>109.56906652779585</v>
      </c>
    </row>
    <row r="19" spans="2:6" ht="15.6" customHeight="1" x14ac:dyDescent="0.25">
      <c r="B19" s="123" t="s">
        <v>109</v>
      </c>
      <c r="C19" s="134">
        <v>5927</v>
      </c>
      <c r="D19" s="134">
        <v>5633</v>
      </c>
      <c r="E19" s="134">
        <v>6096</v>
      </c>
      <c r="F19" s="404">
        <f t="shared" si="0"/>
        <v>108.21942126753061</v>
      </c>
    </row>
    <row r="20" spans="2:6" ht="15.6" customHeight="1" x14ac:dyDescent="0.25">
      <c r="B20" s="123" t="s">
        <v>110</v>
      </c>
      <c r="C20" s="134">
        <v>4578</v>
      </c>
      <c r="D20" s="134">
        <v>4430</v>
      </c>
      <c r="E20" s="134">
        <v>6072</v>
      </c>
      <c r="F20" s="404">
        <f t="shared" si="0"/>
        <v>137.06546275395033</v>
      </c>
    </row>
    <row r="21" spans="2:6" ht="15.6" customHeight="1" x14ac:dyDescent="0.25">
      <c r="B21" s="123"/>
      <c r="C21" s="134"/>
      <c r="D21" s="134"/>
      <c r="E21" s="134"/>
      <c r="F21" s="404"/>
    </row>
    <row r="22" spans="2:6" ht="15.6" customHeight="1" x14ac:dyDescent="0.25">
      <c r="B22" s="124" t="s">
        <v>70</v>
      </c>
      <c r="C22" s="135">
        <v>57238</v>
      </c>
      <c r="D22" s="135">
        <v>56382</v>
      </c>
      <c r="E22" s="135">
        <v>65870</v>
      </c>
      <c r="F22" s="404">
        <f t="shared" si="0"/>
        <v>116.82806569472525</v>
      </c>
    </row>
    <row r="23" spans="2:6" ht="15.6" customHeight="1" x14ac:dyDescent="0.25">
      <c r="B23" s="123"/>
      <c r="C23" s="134"/>
      <c r="D23" s="134"/>
      <c r="E23" s="134"/>
      <c r="F23" s="405"/>
    </row>
    <row r="24" spans="2:6" ht="15.6" customHeight="1" x14ac:dyDescent="0.25">
      <c r="B24" s="126" t="s">
        <v>87</v>
      </c>
      <c r="C24" s="134">
        <v>4485</v>
      </c>
      <c r="D24" s="134">
        <v>4485</v>
      </c>
      <c r="E24" s="134">
        <v>5167</v>
      </c>
      <c r="F24" s="404">
        <f t="shared" si="0"/>
        <v>115.20624303232998</v>
      </c>
    </row>
    <row r="25" spans="2:6" ht="15.6" customHeight="1" x14ac:dyDescent="0.25">
      <c r="B25" s="123"/>
      <c r="C25" s="136"/>
      <c r="D25" s="136"/>
      <c r="E25" s="136"/>
      <c r="F25" s="198"/>
    </row>
    <row r="26" spans="2:6" ht="15.6" customHeight="1" x14ac:dyDescent="0.25">
      <c r="B26" s="128" t="s">
        <v>56</v>
      </c>
      <c r="C26" s="137">
        <f>SUM(C24:C24,C22)</f>
        <v>61723</v>
      </c>
      <c r="D26" s="137">
        <f>SUM(D24:D24,D22)</f>
        <v>60867</v>
      </c>
      <c r="E26" s="137">
        <f>SUM(E24:E24,E22)</f>
        <v>71037</v>
      </c>
      <c r="F26" s="138">
        <f>E26/D26*100</f>
        <v>116.70856128936862</v>
      </c>
    </row>
    <row r="27" spans="2:6" x14ac:dyDescent="0.25">
      <c r="B27" s="139" t="str">
        <f>"(*) voir " &amp; LOWER(sommaire!C13) &amp; " " &amp; LOWER(sommaire!B13)</f>
        <v>(*) voir tableau 6 page 12</v>
      </c>
    </row>
    <row r="29" spans="2:6" x14ac:dyDescent="0.25">
      <c r="B29" s="129"/>
      <c r="C29" s="129"/>
      <c r="D29" s="129"/>
      <c r="E29" s="129"/>
      <c r="F29" s="129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&amp;Rpage 14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E28"/>
  <sheetViews>
    <sheetView view="pageBreakPreview" zoomScaleNormal="100" zoomScaleSheetLayoutView="100" workbookViewId="0"/>
  </sheetViews>
  <sheetFormatPr baseColWidth="10" defaultRowHeight="15" x14ac:dyDescent="0.2"/>
  <cols>
    <col min="1" max="1" width="12.28515625" style="73" customWidth="1"/>
    <col min="2" max="2" width="36" style="73" customWidth="1"/>
    <col min="3" max="3" width="27.42578125" style="73" customWidth="1"/>
    <col min="4" max="4" width="29.5703125" style="73" customWidth="1"/>
    <col min="5" max="5" width="28.42578125" style="73" customWidth="1"/>
    <col min="6" max="16384" width="11.42578125" style="73"/>
  </cols>
  <sheetData>
    <row r="1" spans="1:5" ht="18.75" x14ac:dyDescent="0.2">
      <c r="B1" s="35" t="s">
        <v>14</v>
      </c>
      <c r="C1" s="35"/>
      <c r="D1" s="35"/>
    </row>
    <row r="2" spans="1:5" ht="18.75" x14ac:dyDescent="0.2">
      <c r="B2" s="35" t="s">
        <v>190</v>
      </c>
      <c r="C2" s="35"/>
      <c r="D2" s="35"/>
    </row>
    <row r="5" spans="1:5" x14ac:dyDescent="0.2">
      <c r="A5" s="38" t="s">
        <v>49</v>
      </c>
      <c r="B5" s="39" t="s">
        <v>50</v>
      </c>
      <c r="C5" s="40"/>
      <c r="D5" s="41"/>
    </row>
    <row r="6" spans="1:5" x14ac:dyDescent="0.2">
      <c r="A6" s="42" t="s">
        <v>51</v>
      </c>
      <c r="B6" s="43" t="str">
        <f>tab1écrouées!B6</f>
        <v xml:space="preserve">1er mars 2019 </v>
      </c>
      <c r="C6" s="44"/>
      <c r="D6" s="45"/>
      <c r="E6" s="45"/>
    </row>
    <row r="7" spans="1:5" x14ac:dyDescent="0.2">
      <c r="A7" s="42" t="s">
        <v>52</v>
      </c>
      <c r="B7" s="43" t="s">
        <v>268</v>
      </c>
      <c r="C7" s="44"/>
      <c r="D7" s="45"/>
      <c r="E7" s="45"/>
    </row>
    <row r="10" spans="1:5" ht="85.5" customHeight="1" x14ac:dyDescent="0.2">
      <c r="B10" s="29"/>
      <c r="C10" s="52" t="s">
        <v>266</v>
      </c>
      <c r="D10" s="52" t="s">
        <v>252</v>
      </c>
      <c r="E10" s="52" t="s">
        <v>54</v>
      </c>
    </row>
    <row r="11" spans="1:5" ht="16.149999999999999" customHeight="1" x14ac:dyDescent="0.2">
      <c r="B11" s="133" t="s">
        <v>102</v>
      </c>
      <c r="C11" s="56">
        <v>670</v>
      </c>
      <c r="D11" s="56">
        <v>47</v>
      </c>
      <c r="E11" s="56">
        <v>717</v>
      </c>
    </row>
    <row r="12" spans="1:5" ht="16.149999999999999" customHeight="1" x14ac:dyDescent="0.2">
      <c r="B12" s="123" t="s">
        <v>103</v>
      </c>
      <c r="C12" s="115">
        <v>833</v>
      </c>
      <c r="D12" s="115">
        <v>22</v>
      </c>
      <c r="E12" s="115">
        <v>855</v>
      </c>
    </row>
    <row r="13" spans="1:5" ht="16.149999999999999" customHeight="1" x14ac:dyDescent="0.2">
      <c r="B13" s="123" t="s">
        <v>104</v>
      </c>
      <c r="C13" s="115">
        <v>1021</v>
      </c>
      <c r="D13" s="115">
        <v>52</v>
      </c>
      <c r="E13" s="115">
        <v>1073</v>
      </c>
    </row>
    <row r="14" spans="1:5" ht="16.149999999999999" customHeight="1" x14ac:dyDescent="0.2">
      <c r="B14" s="123" t="s">
        <v>105</v>
      </c>
      <c r="C14" s="115">
        <v>1320</v>
      </c>
      <c r="D14" s="115">
        <v>64</v>
      </c>
      <c r="E14" s="115">
        <v>1384</v>
      </c>
    </row>
    <row r="15" spans="1:5" ht="16.149999999999999" customHeight="1" x14ac:dyDescent="0.2">
      <c r="B15" s="123" t="s">
        <v>106</v>
      </c>
      <c r="C15" s="115">
        <v>1374</v>
      </c>
      <c r="D15" s="115">
        <v>12</v>
      </c>
      <c r="E15" s="115">
        <v>1386</v>
      </c>
    </row>
    <row r="16" spans="1:5" ht="16.149999999999999" customHeight="1" x14ac:dyDescent="0.2">
      <c r="B16" s="123" t="s">
        <v>107</v>
      </c>
      <c r="C16" s="115">
        <v>2122</v>
      </c>
      <c r="D16" s="115">
        <v>134</v>
      </c>
      <c r="E16" s="115">
        <v>2256</v>
      </c>
    </row>
    <row r="17" spans="2:5" ht="16.149999999999999" customHeight="1" x14ac:dyDescent="0.2">
      <c r="B17" s="123" t="s">
        <v>108</v>
      </c>
      <c r="C17" s="115">
        <v>1266</v>
      </c>
      <c r="D17" s="115">
        <v>75</v>
      </c>
      <c r="E17" s="115">
        <v>1341</v>
      </c>
    </row>
    <row r="18" spans="2:5" ht="16.149999999999999" customHeight="1" x14ac:dyDescent="0.2">
      <c r="B18" s="123" t="s">
        <v>109</v>
      </c>
      <c r="C18" s="115">
        <v>1090</v>
      </c>
      <c r="D18" s="115">
        <v>81</v>
      </c>
      <c r="E18" s="115">
        <v>1171</v>
      </c>
    </row>
    <row r="19" spans="2:5" ht="16.149999999999999" customHeight="1" x14ac:dyDescent="0.2">
      <c r="B19" s="123" t="s">
        <v>110</v>
      </c>
      <c r="C19" s="115">
        <v>966</v>
      </c>
      <c r="D19" s="115">
        <v>41</v>
      </c>
      <c r="E19" s="115">
        <v>1007</v>
      </c>
    </row>
    <row r="20" spans="2:5" ht="16.149999999999999" customHeight="1" x14ac:dyDescent="0.2">
      <c r="B20" s="123"/>
      <c r="C20" s="115"/>
      <c r="D20" s="115"/>
      <c r="E20" s="115"/>
    </row>
    <row r="21" spans="2:5" ht="16.149999999999999" customHeight="1" x14ac:dyDescent="0.2">
      <c r="B21" s="124" t="s">
        <v>70</v>
      </c>
      <c r="C21" s="125">
        <v>10662</v>
      </c>
      <c r="D21" s="125">
        <v>528</v>
      </c>
      <c r="E21" s="125">
        <v>11190</v>
      </c>
    </row>
    <row r="22" spans="2:5" ht="16.149999999999999" customHeight="1" x14ac:dyDescent="0.2">
      <c r="B22" s="123"/>
      <c r="C22" s="115"/>
      <c r="D22" s="115"/>
      <c r="E22" s="115"/>
    </row>
    <row r="23" spans="2:5" ht="16.149999999999999" customHeight="1" x14ac:dyDescent="0.2">
      <c r="B23" s="126" t="s">
        <v>87</v>
      </c>
      <c r="C23" s="115">
        <v>546</v>
      </c>
      <c r="D23" s="115">
        <v>81</v>
      </c>
      <c r="E23" s="115">
        <v>627</v>
      </c>
    </row>
    <row r="24" spans="2:5" ht="16.149999999999999" customHeight="1" x14ac:dyDescent="0.2">
      <c r="B24" s="126"/>
      <c r="C24" s="115"/>
      <c r="D24" s="115"/>
      <c r="E24" s="115"/>
    </row>
    <row r="25" spans="2:5" ht="16.149999999999999" customHeight="1" x14ac:dyDescent="0.2">
      <c r="B25" s="123"/>
      <c r="C25" s="127"/>
      <c r="D25" s="127"/>
      <c r="E25" s="127"/>
    </row>
    <row r="26" spans="2:5" ht="16.149999999999999" customHeight="1" x14ac:dyDescent="0.2">
      <c r="B26" s="128" t="s">
        <v>56</v>
      </c>
      <c r="C26" s="67">
        <f>SUM(C21,C23)</f>
        <v>11208</v>
      </c>
      <c r="D26" s="67">
        <f>SUM(D21,D23)</f>
        <v>609</v>
      </c>
      <c r="E26" s="67">
        <f>SUM(E21,E23:E24)</f>
        <v>11817</v>
      </c>
    </row>
    <row r="28" spans="2:5" x14ac:dyDescent="0.2">
      <c r="B28" s="129"/>
      <c r="C28" s="129"/>
      <c r="D28" s="129"/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96" orientation="landscape" r:id="rId1"/>
  <headerFooter alignWithMargins="0">
    <oddFooter>&amp;Rpage 15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E30"/>
  <sheetViews>
    <sheetView view="pageLayout" zoomScaleNormal="100" zoomScaleSheetLayoutView="100" workbookViewId="0"/>
  </sheetViews>
  <sheetFormatPr baseColWidth="10" defaultRowHeight="15" x14ac:dyDescent="0.2"/>
  <cols>
    <col min="1" max="1" width="14.5703125" style="73" bestFit="1" customWidth="1"/>
    <col min="2" max="2" width="36.7109375" style="73" customWidth="1"/>
    <col min="3" max="5" width="20.7109375" style="73" customWidth="1"/>
    <col min="6" max="16384" width="11.42578125" style="73"/>
  </cols>
  <sheetData>
    <row r="1" spans="1:5" ht="18.75" x14ac:dyDescent="0.2">
      <c r="B1" s="35" t="s">
        <v>15</v>
      </c>
      <c r="C1" s="35"/>
      <c r="D1" s="35"/>
      <c r="E1" s="35"/>
    </row>
    <row r="2" spans="1:5" ht="18.75" x14ac:dyDescent="0.2">
      <c r="B2" s="35" t="s">
        <v>178</v>
      </c>
      <c r="C2" s="35"/>
      <c r="D2" s="35"/>
      <c r="E2" s="35"/>
    </row>
    <row r="5" spans="1:5" x14ac:dyDescent="0.2">
      <c r="A5" s="38" t="s">
        <v>49</v>
      </c>
      <c r="B5" s="39" t="s">
        <v>50</v>
      </c>
      <c r="C5" s="40"/>
      <c r="D5" s="40"/>
      <c r="E5" s="41"/>
    </row>
    <row r="6" spans="1:5" x14ac:dyDescent="0.2">
      <c r="A6" s="42" t="s">
        <v>51</v>
      </c>
      <c r="B6" s="43" t="str">
        <f>couverture!D15</f>
        <v xml:space="preserve">1er mars 2019 </v>
      </c>
      <c r="C6" s="44"/>
      <c r="D6" s="44"/>
      <c r="E6" s="45"/>
    </row>
    <row r="7" spans="1:5" x14ac:dyDescent="0.2">
      <c r="A7" s="42" t="s">
        <v>52</v>
      </c>
      <c r="B7" s="43" t="s">
        <v>268</v>
      </c>
      <c r="C7" s="44"/>
      <c r="D7" s="44"/>
      <c r="E7" s="45"/>
    </row>
    <row r="8" spans="1:5" x14ac:dyDescent="0.2">
      <c r="A8" s="42" t="s">
        <v>65</v>
      </c>
      <c r="B8" s="43" t="str">
        <f>couverture!D15</f>
        <v xml:space="preserve">1er mars 2019 </v>
      </c>
      <c r="C8" s="44"/>
      <c r="D8" s="44"/>
      <c r="E8" s="45"/>
    </row>
    <row r="9" spans="1:5" x14ac:dyDescent="0.2">
      <c r="B9" s="140" t="str">
        <f>'tab6 densité'!B9</f>
        <v>(source DAP - SDSP - SP1)</v>
      </c>
      <c r="E9" s="141"/>
    </row>
    <row r="11" spans="1:5" ht="38.25" x14ac:dyDescent="0.2">
      <c r="B11" s="29"/>
      <c r="C11" s="52" t="s">
        <v>74</v>
      </c>
      <c r="D11" s="52" t="s">
        <v>75</v>
      </c>
      <c r="E11" s="52" t="s">
        <v>76</v>
      </c>
    </row>
    <row r="12" spans="1:5" ht="15.6" customHeight="1" x14ac:dyDescent="0.2">
      <c r="B12" s="142" t="s">
        <v>102</v>
      </c>
      <c r="C12" s="143">
        <v>1.2275254865616312</v>
      </c>
      <c r="D12" s="143">
        <v>0.87160413971539452</v>
      </c>
      <c r="E12" s="143">
        <v>1.0179047619047619</v>
      </c>
    </row>
    <row r="13" spans="1:5" ht="15.6" customHeight="1" x14ac:dyDescent="0.2">
      <c r="B13" s="144" t="s">
        <v>103</v>
      </c>
      <c r="C13" s="143">
        <v>1.3463224549439845</v>
      </c>
      <c r="D13" s="143">
        <v>0.87471526195899774</v>
      </c>
      <c r="E13" s="143">
        <v>1.1026365348399247</v>
      </c>
    </row>
    <row r="14" spans="1:5" ht="15.6" customHeight="1" x14ac:dyDescent="0.2">
      <c r="B14" s="144" t="s">
        <v>104</v>
      </c>
      <c r="C14" s="143">
        <v>1.3597083445854712</v>
      </c>
      <c r="D14" s="143">
        <v>0.78385137549124684</v>
      </c>
      <c r="E14" s="143">
        <v>1.1118117502306983</v>
      </c>
    </row>
    <row r="15" spans="1:5" ht="15.6" customHeight="1" x14ac:dyDescent="0.2">
      <c r="B15" s="144" t="s">
        <v>105</v>
      </c>
      <c r="C15" s="143">
        <v>1.2375745526838966</v>
      </c>
      <c r="D15" s="143">
        <v>0.86904761904761907</v>
      </c>
      <c r="E15" s="143">
        <v>1.1180322364002686</v>
      </c>
    </row>
    <row r="16" spans="1:5" ht="15.6" customHeight="1" x14ac:dyDescent="0.2">
      <c r="B16" s="144" t="s">
        <v>106</v>
      </c>
      <c r="C16" s="143">
        <v>1.2710020828511919</v>
      </c>
      <c r="D16" s="143">
        <v>0.92046431642304383</v>
      </c>
      <c r="E16" s="143">
        <v>1.1483375959079285</v>
      </c>
    </row>
    <row r="17" spans="2:5" ht="15.6" customHeight="1" x14ac:dyDescent="0.2">
      <c r="B17" s="144" t="s">
        <v>107</v>
      </c>
      <c r="C17" s="143">
        <v>1.4925373134328359</v>
      </c>
      <c r="D17" s="143">
        <v>0.909816815406294</v>
      </c>
      <c r="E17" s="143">
        <v>1.3689088191330343</v>
      </c>
    </row>
    <row r="18" spans="2:5" ht="15.6" customHeight="1" x14ac:dyDescent="0.2">
      <c r="B18" s="144" t="s">
        <v>108</v>
      </c>
      <c r="C18" s="143">
        <v>1.3064555420219244</v>
      </c>
      <c r="D18" s="143">
        <v>0.85374720357941836</v>
      </c>
      <c r="E18" s="143">
        <v>1.0956906652779586</v>
      </c>
    </row>
    <row r="19" spans="2:5" ht="15.6" customHeight="1" x14ac:dyDescent="0.2">
      <c r="B19" s="144" t="s">
        <v>109</v>
      </c>
      <c r="C19" s="143">
        <v>1.2817196784341141</v>
      </c>
      <c r="D19" s="143">
        <v>0.8762626262626263</v>
      </c>
      <c r="E19" s="143">
        <v>1.0821942126753061</v>
      </c>
    </row>
    <row r="20" spans="2:5" ht="15.6" customHeight="1" x14ac:dyDescent="0.2">
      <c r="B20" s="144" t="s">
        <v>110</v>
      </c>
      <c r="C20" s="143">
        <v>1.6623520710059172</v>
      </c>
      <c r="D20" s="143">
        <v>0.91367323290845881</v>
      </c>
      <c r="E20" s="143">
        <v>1.3706546275395033</v>
      </c>
    </row>
    <row r="21" spans="2:5" ht="15.6" customHeight="1" x14ac:dyDescent="0.2">
      <c r="B21" s="144"/>
      <c r="C21" s="143"/>
      <c r="D21" s="143"/>
      <c r="E21" s="143"/>
    </row>
    <row r="22" spans="2:5" ht="15.6" customHeight="1" x14ac:dyDescent="0.2">
      <c r="B22" s="145" t="s">
        <v>70</v>
      </c>
      <c r="C22" s="146">
        <v>1.3667799615782474</v>
      </c>
      <c r="D22" s="146">
        <v>0.87040404488402001</v>
      </c>
      <c r="E22" s="146">
        <v>1.1682806569472526</v>
      </c>
    </row>
    <row r="23" spans="2:5" ht="15.6" customHeight="1" x14ac:dyDescent="0.2">
      <c r="B23" s="144"/>
      <c r="C23" s="147"/>
      <c r="D23" s="147"/>
      <c r="E23" s="147"/>
    </row>
    <row r="24" spans="2:5" ht="15.6" customHeight="1" x14ac:dyDescent="0.2">
      <c r="B24" s="126" t="s">
        <v>87</v>
      </c>
      <c r="C24" s="143">
        <v>1.3609388839681134</v>
      </c>
      <c r="D24" s="143">
        <v>0.94027840143691066</v>
      </c>
      <c r="E24" s="143">
        <v>1.1520624303232998</v>
      </c>
    </row>
    <row r="25" spans="2:5" ht="15.6" customHeight="1" x14ac:dyDescent="0.2">
      <c r="B25" s="148"/>
      <c r="C25" s="147"/>
      <c r="D25" s="147"/>
      <c r="E25" s="147"/>
    </row>
    <row r="26" spans="2:5" ht="15.6" customHeight="1" x14ac:dyDescent="0.2">
      <c r="B26" s="144"/>
      <c r="C26" s="147"/>
      <c r="D26" s="147"/>
      <c r="E26" s="147"/>
    </row>
    <row r="27" spans="2:5" ht="15.6" customHeight="1" x14ac:dyDescent="0.2">
      <c r="B27" s="149" t="s">
        <v>56</v>
      </c>
      <c r="C27" s="150">
        <v>1.3664145402155543</v>
      </c>
      <c r="D27" s="150">
        <v>0.87668523452006131</v>
      </c>
      <c r="E27" s="150">
        <v>1.1670856128936862</v>
      </c>
    </row>
    <row r="28" spans="2:5" x14ac:dyDescent="0.2">
      <c r="B28" s="139" t="str">
        <f>"(*) voir " &amp; LOWER(sommaire!C13) &amp; " " &amp; LOWER(sommaire!B13)</f>
        <v>(*) voir tableau 6 page 12</v>
      </c>
    </row>
    <row r="29" spans="2:5" x14ac:dyDescent="0.2">
      <c r="B29" s="238" t="s">
        <v>127</v>
      </c>
    </row>
    <row r="30" spans="2:5" x14ac:dyDescent="0.2">
      <c r="B30" s="129"/>
      <c r="C30" s="129"/>
      <c r="D30" s="129"/>
      <c r="E30" s="129"/>
    </row>
  </sheetData>
  <phoneticPr fontId="0" type="noConversion"/>
  <pageMargins left="0.78740157499999996" right="0.78740157499999996" top="0.984251969" bottom="0.984251969" header="0.4921259845" footer="0.4921259845"/>
  <pageSetup paperSize="9" scale="96" orientation="landscape" r:id="rId1"/>
  <headerFooter alignWithMargins="0">
    <oddFooter>&amp;Rpage 16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>
    <tabColor theme="6"/>
  </sheetPr>
  <dimension ref="A1:H25"/>
  <sheetViews>
    <sheetView view="pageBreakPreview" zoomScaleNormal="100" zoomScaleSheetLayoutView="100" workbookViewId="0"/>
  </sheetViews>
  <sheetFormatPr baseColWidth="10" defaultRowHeight="15" x14ac:dyDescent="0.25"/>
  <cols>
    <col min="1" max="1" width="14.5703125" style="74" customWidth="1"/>
    <col min="2" max="2" width="32.7109375" style="74" customWidth="1"/>
    <col min="3" max="3" width="17.5703125" style="74" customWidth="1"/>
    <col min="4" max="4" width="16" style="74" customWidth="1"/>
    <col min="5" max="5" width="25" style="74" customWidth="1"/>
    <col min="6" max="6" width="16.7109375" style="74" customWidth="1"/>
    <col min="7" max="16384" width="11.42578125" style="74"/>
  </cols>
  <sheetData>
    <row r="1" spans="1:8" ht="18.75" x14ac:dyDescent="0.25">
      <c r="A1" s="73"/>
      <c r="B1" s="35" t="s">
        <v>16</v>
      </c>
      <c r="C1" s="35"/>
      <c r="D1" s="35"/>
      <c r="E1" s="73"/>
      <c r="F1" s="73"/>
    </row>
    <row r="2" spans="1:8" ht="18.75" x14ac:dyDescent="0.25">
      <c r="A2" s="73"/>
      <c r="B2" s="35" t="s">
        <v>212</v>
      </c>
      <c r="C2" s="35"/>
      <c r="D2" s="35"/>
      <c r="E2" s="73"/>
      <c r="F2" s="73"/>
    </row>
    <row r="3" spans="1:8" x14ac:dyDescent="0.25">
      <c r="A3" s="73"/>
      <c r="B3" s="73"/>
      <c r="C3" s="73"/>
      <c r="D3" s="73"/>
      <c r="E3" s="73"/>
      <c r="F3" s="73"/>
    </row>
    <row r="4" spans="1:8" x14ac:dyDescent="0.25">
      <c r="A4" s="73"/>
      <c r="B4" s="73"/>
      <c r="C4" s="73"/>
      <c r="D4" s="73"/>
      <c r="E4" s="141"/>
      <c r="F4" s="73"/>
    </row>
    <row r="5" spans="1:8" x14ac:dyDescent="0.25">
      <c r="A5" s="38" t="s">
        <v>49</v>
      </c>
      <c r="B5" s="39" t="s">
        <v>50</v>
      </c>
      <c r="C5" s="40"/>
      <c r="D5" s="40"/>
      <c r="E5" s="40"/>
    </row>
    <row r="6" spans="1:8" x14ac:dyDescent="0.25">
      <c r="A6" s="42" t="s">
        <v>51</v>
      </c>
      <c r="B6" s="43" t="str">
        <f>couverture!D15</f>
        <v xml:space="preserve">1er mars 2019 </v>
      </c>
      <c r="C6" s="44"/>
      <c r="D6" s="44"/>
      <c r="E6" s="44"/>
    </row>
    <row r="7" spans="1:8" x14ac:dyDescent="0.25">
      <c r="A7" s="42" t="s">
        <v>52</v>
      </c>
      <c r="B7" s="43" t="s">
        <v>268</v>
      </c>
      <c r="C7" s="44"/>
      <c r="D7" s="44"/>
      <c r="E7" s="44"/>
    </row>
    <row r="8" spans="1:8" x14ac:dyDescent="0.25">
      <c r="A8" s="42" t="s">
        <v>65</v>
      </c>
      <c r="B8" s="43" t="str">
        <f>couverture!D15</f>
        <v xml:space="preserve">1er mars 2019 </v>
      </c>
      <c r="C8" s="44"/>
      <c r="D8" s="44"/>
      <c r="E8" s="44"/>
      <c r="F8" s="108"/>
    </row>
    <row r="9" spans="1:8" x14ac:dyDescent="0.25">
      <c r="B9" s="132" t="str">
        <f>'tab6 densité'!B9</f>
        <v>(source DAP - SDSP - SP1)</v>
      </c>
      <c r="E9" s="96"/>
    </row>
    <row r="10" spans="1:8" x14ac:dyDescent="0.25">
      <c r="B10" s="132"/>
      <c r="E10" s="96"/>
      <c r="G10" s="96"/>
    </row>
    <row r="11" spans="1:8" x14ac:dyDescent="0.25">
      <c r="B11" s="132"/>
      <c r="E11" s="96"/>
      <c r="G11" s="96"/>
    </row>
    <row r="13" spans="1:8" ht="41.25" customHeight="1" x14ac:dyDescent="0.25">
      <c r="B13" s="151" t="s">
        <v>77</v>
      </c>
      <c r="C13" s="151" t="s">
        <v>72</v>
      </c>
      <c r="D13" s="151" t="s">
        <v>78</v>
      </c>
      <c r="E13" s="151" t="s">
        <v>73</v>
      </c>
      <c r="G13" s="152"/>
      <c r="H13" s="152"/>
    </row>
    <row r="14" spans="1:8" ht="15" customHeight="1" x14ac:dyDescent="0.25">
      <c r="B14" s="497" t="s">
        <v>179</v>
      </c>
      <c r="C14" s="153">
        <v>34913</v>
      </c>
      <c r="D14" s="153">
        <v>48510</v>
      </c>
      <c r="E14" s="498">
        <f t="shared" ref="E14:E19" si="0">D14/C14*100</f>
        <v>138.945378512302</v>
      </c>
      <c r="G14" s="154"/>
      <c r="H14" s="152"/>
    </row>
    <row r="15" spans="1:8" ht="15" customHeight="1" x14ac:dyDescent="0.25">
      <c r="B15" s="155" t="s">
        <v>80</v>
      </c>
      <c r="C15" s="153">
        <v>20252</v>
      </c>
      <c r="D15" s="153">
        <v>18429</v>
      </c>
      <c r="E15" s="156">
        <f t="shared" si="0"/>
        <v>90.998419909144772</v>
      </c>
      <c r="G15" s="154"/>
      <c r="H15" s="152"/>
    </row>
    <row r="16" spans="1:8" ht="15" customHeight="1" x14ac:dyDescent="0.25">
      <c r="B16" s="155" t="s">
        <v>81</v>
      </c>
      <c r="C16" s="153">
        <v>2240</v>
      </c>
      <c r="D16" s="153">
        <v>1675</v>
      </c>
      <c r="E16" s="156">
        <f t="shared" si="0"/>
        <v>74.776785714285708</v>
      </c>
      <c r="F16" s="108"/>
      <c r="G16" s="154"/>
      <c r="H16" s="152"/>
    </row>
    <row r="17" spans="2:8" ht="15" customHeight="1" x14ac:dyDescent="0.25">
      <c r="B17" s="157" t="s">
        <v>82</v>
      </c>
      <c r="C17" s="153">
        <v>611</v>
      </c>
      <c r="D17" s="153">
        <v>400</v>
      </c>
      <c r="E17" s="156">
        <f t="shared" si="0"/>
        <v>65.466448445171849</v>
      </c>
      <c r="G17" s="154"/>
      <c r="H17" s="152"/>
    </row>
    <row r="18" spans="2:8" ht="15" customHeight="1" x14ac:dyDescent="0.25">
      <c r="B18" s="157" t="s">
        <v>83</v>
      </c>
      <c r="C18" s="153">
        <v>1352</v>
      </c>
      <c r="D18" s="153">
        <v>1013</v>
      </c>
      <c r="E18" s="156">
        <f t="shared" si="0"/>
        <v>74.92603550295857</v>
      </c>
      <c r="G18" s="154"/>
      <c r="H18" s="152"/>
    </row>
    <row r="19" spans="2:8" ht="15" customHeight="1" x14ac:dyDescent="0.25">
      <c r="B19" s="157" t="s">
        <v>180</v>
      </c>
      <c r="C19" s="153">
        <v>1180</v>
      </c>
      <c r="D19" s="153">
        <v>808</v>
      </c>
      <c r="E19" s="156">
        <f t="shared" si="0"/>
        <v>68.474576271186436</v>
      </c>
      <c r="G19" s="152"/>
      <c r="H19" s="152"/>
    </row>
    <row r="20" spans="2:8" x14ac:dyDescent="0.25">
      <c r="B20" s="157" t="s">
        <v>129</v>
      </c>
      <c r="C20" s="153">
        <v>319</v>
      </c>
      <c r="D20" s="153">
        <v>202</v>
      </c>
      <c r="E20" s="156">
        <f>D20/C20*100</f>
        <v>63.322884012539184</v>
      </c>
    </row>
    <row r="21" spans="2:8" x14ac:dyDescent="0.25">
      <c r="B21" s="158" t="s">
        <v>60</v>
      </c>
      <c r="C21" s="159">
        <f>SUM(C14:C20)</f>
        <v>60867</v>
      </c>
      <c r="D21" s="159">
        <f>SUM(D14:D20)</f>
        <v>71037</v>
      </c>
      <c r="E21" s="160">
        <f>D21/C21*100</f>
        <v>116.70856128936862</v>
      </c>
    </row>
    <row r="22" spans="2:8" x14ac:dyDescent="0.25">
      <c r="B22" s="161" t="s">
        <v>84</v>
      </c>
      <c r="C22" s="96"/>
      <c r="D22" s="96"/>
      <c r="E22" s="162"/>
    </row>
    <row r="23" spans="2:8" x14ac:dyDescent="0.25">
      <c r="B23" s="139" t="str">
        <f>"(*) voir " &amp; LOWER(sommaire!C13) &amp; " " &amp; LOWER(sommaire!B13)</f>
        <v>(*) voir tableau 6 page 12</v>
      </c>
      <c r="C23" s="96"/>
      <c r="D23" s="96"/>
      <c r="E23" s="96"/>
      <c r="F23" s="162"/>
    </row>
    <row r="24" spans="2:8" x14ac:dyDescent="0.25">
      <c r="B24" s="161" t="s">
        <v>85</v>
      </c>
    </row>
    <row r="25" spans="2:8" x14ac:dyDescent="0.25">
      <c r="B25" s="77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&amp;LStatistiques mensuelles
&amp;Rpage 17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K26"/>
  <sheetViews>
    <sheetView view="pageLayout" zoomScaleNormal="100" zoomScaleSheetLayoutView="100" workbookViewId="0"/>
  </sheetViews>
  <sheetFormatPr baseColWidth="10" defaultRowHeight="12.75" x14ac:dyDescent="0.2"/>
  <cols>
    <col min="1" max="1" width="22.140625" style="29" bestFit="1" customWidth="1"/>
    <col min="2" max="10" width="9.7109375" style="29" customWidth="1"/>
    <col min="11" max="16384" width="11.42578125" style="29"/>
  </cols>
  <sheetData>
    <row r="1" spans="1:10" ht="18.75" x14ac:dyDescent="0.2">
      <c r="B1" s="35" t="s">
        <v>17</v>
      </c>
      <c r="C1" s="35"/>
      <c r="D1" s="35"/>
      <c r="E1" s="35"/>
      <c r="F1" s="35"/>
      <c r="G1" s="35"/>
      <c r="H1" s="35"/>
    </row>
    <row r="2" spans="1:10" ht="18.75" x14ac:dyDescent="0.2">
      <c r="B2" s="35" t="s">
        <v>181</v>
      </c>
      <c r="C2" s="35"/>
      <c r="D2" s="35"/>
      <c r="E2" s="35"/>
      <c r="F2" s="35"/>
      <c r="G2" s="35"/>
      <c r="H2" s="35"/>
    </row>
    <row r="3" spans="1:10" ht="18.75" x14ac:dyDescent="0.2">
      <c r="B3" s="35"/>
      <c r="C3" s="35"/>
      <c r="D3" s="35"/>
      <c r="E3" s="35"/>
      <c r="F3" s="35"/>
      <c r="G3" s="35"/>
      <c r="H3" s="35"/>
    </row>
    <row r="5" spans="1:10" ht="15" x14ac:dyDescent="0.2">
      <c r="A5" s="38" t="s">
        <v>49</v>
      </c>
      <c r="B5" s="39" t="s">
        <v>50</v>
      </c>
      <c r="C5" s="40"/>
      <c r="D5" s="40"/>
      <c r="E5" s="40"/>
      <c r="F5" s="40"/>
      <c r="G5" s="40"/>
      <c r="H5" s="163"/>
    </row>
    <row r="6" spans="1:10" ht="15" x14ac:dyDescent="0.2">
      <c r="A6" s="42" t="s">
        <v>51</v>
      </c>
      <c r="B6" s="43" t="str">
        <f>couverture!D15</f>
        <v xml:space="preserve">1er mars 2019 </v>
      </c>
      <c r="C6" s="44"/>
      <c r="D6" s="44"/>
      <c r="E6" s="44"/>
      <c r="F6" s="44"/>
      <c r="G6" s="44"/>
      <c r="H6" s="164"/>
    </row>
    <row r="7" spans="1:10" ht="15" x14ac:dyDescent="0.2">
      <c r="A7" s="42" t="s">
        <v>52</v>
      </c>
      <c r="B7" s="43" t="s">
        <v>268</v>
      </c>
      <c r="C7" s="44"/>
      <c r="D7" s="44"/>
      <c r="E7" s="44"/>
      <c r="F7" s="44"/>
      <c r="G7" s="44"/>
      <c r="H7" s="164"/>
    </row>
    <row r="8" spans="1:10" ht="15" x14ac:dyDescent="0.2">
      <c r="A8" s="76"/>
      <c r="B8" s="75"/>
      <c r="C8" s="75"/>
      <c r="D8" s="75"/>
      <c r="E8" s="75"/>
      <c r="F8" s="75"/>
      <c r="G8" s="75"/>
    </row>
    <row r="9" spans="1:10" ht="15" x14ac:dyDescent="0.2">
      <c r="A9" s="76"/>
      <c r="B9" s="75"/>
      <c r="C9" s="75"/>
      <c r="D9" s="75"/>
      <c r="E9" s="75"/>
    </row>
    <row r="10" spans="1:10" s="73" customFormat="1" ht="25.5" customHeight="1" x14ac:dyDescent="0.2">
      <c r="A10" s="759" t="s">
        <v>86</v>
      </c>
      <c r="B10" s="761" t="s">
        <v>55</v>
      </c>
      <c r="C10" s="762"/>
      <c r="D10" s="763"/>
      <c r="E10" s="761" t="s">
        <v>87</v>
      </c>
      <c r="F10" s="762"/>
      <c r="G10" s="763"/>
      <c r="H10" s="764" t="s">
        <v>88</v>
      </c>
      <c r="I10" s="765"/>
      <c r="J10" s="766"/>
    </row>
    <row r="11" spans="1:10" s="73" customFormat="1" ht="15" x14ac:dyDescent="0.2">
      <c r="A11" s="760"/>
      <c r="B11" s="167" t="s">
        <v>89</v>
      </c>
      <c r="C11" s="167" t="s">
        <v>90</v>
      </c>
      <c r="D11" s="167" t="s">
        <v>60</v>
      </c>
      <c r="E11" s="167" t="s">
        <v>89</v>
      </c>
      <c r="F11" s="167" t="s">
        <v>90</v>
      </c>
      <c r="G11" s="167" t="s">
        <v>60</v>
      </c>
      <c r="H11" s="167" t="s">
        <v>89</v>
      </c>
      <c r="I11" s="167" t="s">
        <v>90</v>
      </c>
      <c r="J11" s="167" t="s">
        <v>60</v>
      </c>
    </row>
    <row r="12" spans="1:10" s="73" customFormat="1" ht="15" x14ac:dyDescent="0.2">
      <c r="A12" s="168"/>
      <c r="B12" s="169"/>
      <c r="C12" s="169"/>
      <c r="D12" s="170"/>
      <c r="E12" s="169"/>
      <c r="F12" s="169"/>
      <c r="G12" s="170"/>
      <c r="H12" s="170"/>
      <c r="I12" s="170"/>
      <c r="J12" s="170"/>
    </row>
    <row r="13" spans="1:10" s="73" customFormat="1" ht="15" x14ac:dyDescent="0.2">
      <c r="A13" s="123"/>
      <c r="B13" s="171"/>
      <c r="C13" s="171"/>
      <c r="D13" s="171"/>
      <c r="E13" s="171"/>
      <c r="F13" s="171"/>
      <c r="G13" s="171"/>
      <c r="H13" s="171"/>
      <c r="I13" s="171"/>
      <c r="J13" s="171"/>
    </row>
    <row r="14" spans="1:10" s="73" customFormat="1" ht="15" x14ac:dyDescent="0.2">
      <c r="A14" s="172" t="s">
        <v>58</v>
      </c>
      <c r="B14" s="173">
        <v>18141</v>
      </c>
      <c r="C14" s="173">
        <v>925</v>
      </c>
      <c r="D14" s="174">
        <f>SUM(B14:C14)</f>
        <v>19066</v>
      </c>
      <c r="E14" s="173">
        <v>1336</v>
      </c>
      <c r="F14" s="173">
        <v>73</v>
      </c>
      <c r="G14" s="174">
        <f>SUM(E14:F14)</f>
        <v>1409</v>
      </c>
      <c r="H14" s="171">
        <f>+B14+E14</f>
        <v>19477</v>
      </c>
      <c r="I14" s="171">
        <f>+C14+F14</f>
        <v>998</v>
      </c>
      <c r="J14" s="174">
        <f>+H14+I14</f>
        <v>20475</v>
      </c>
    </row>
    <row r="15" spans="1:10" s="73" customFormat="1" ht="15" x14ac:dyDescent="0.2">
      <c r="A15" s="175"/>
      <c r="B15" s="173"/>
      <c r="C15" s="173"/>
      <c r="D15" s="171"/>
      <c r="E15" s="173"/>
      <c r="F15" s="173"/>
      <c r="G15" s="171"/>
      <c r="H15" s="171"/>
      <c r="I15" s="171"/>
      <c r="J15" s="171"/>
    </row>
    <row r="16" spans="1:10" s="73" customFormat="1" ht="15" x14ac:dyDescent="0.2">
      <c r="A16" s="175"/>
      <c r="B16" s="171"/>
      <c r="C16" s="171"/>
      <c r="D16" s="171"/>
      <c r="E16" s="171"/>
      <c r="F16" s="171"/>
      <c r="G16" s="171"/>
      <c r="H16" s="171"/>
      <c r="I16" s="171"/>
      <c r="J16" s="171"/>
    </row>
    <row r="17" spans="1:11" s="73" customFormat="1" ht="15" x14ac:dyDescent="0.2">
      <c r="A17" s="176"/>
      <c r="B17" s="177"/>
      <c r="C17" s="177"/>
      <c r="D17" s="178"/>
      <c r="E17" s="177"/>
      <c r="F17" s="177"/>
      <c r="G17" s="178"/>
      <c r="H17" s="178"/>
      <c r="I17" s="178"/>
      <c r="J17" s="178"/>
    </row>
    <row r="18" spans="1:11" s="73" customFormat="1" ht="15" x14ac:dyDescent="0.2">
      <c r="A18" s="175"/>
      <c r="B18" s="171"/>
      <c r="C18" s="171"/>
      <c r="D18" s="171"/>
      <c r="E18" s="171"/>
      <c r="F18" s="171"/>
      <c r="G18" s="171"/>
      <c r="H18" s="171"/>
      <c r="I18" s="171"/>
      <c r="J18" s="171"/>
    </row>
    <row r="19" spans="1:11" s="73" customFormat="1" ht="15" x14ac:dyDescent="0.2">
      <c r="A19" s="172" t="s">
        <v>59</v>
      </c>
      <c r="B19" s="173">
        <v>45341</v>
      </c>
      <c r="C19" s="173">
        <v>1463</v>
      </c>
      <c r="D19" s="174">
        <f>SUM(B19:C19)</f>
        <v>46804</v>
      </c>
      <c r="E19" s="173">
        <v>3631</v>
      </c>
      <c r="F19" s="173">
        <v>127</v>
      </c>
      <c r="G19" s="174">
        <f>SUM(E19:F19)</f>
        <v>3758</v>
      </c>
      <c r="H19" s="171">
        <f>+B19+E19</f>
        <v>48972</v>
      </c>
      <c r="I19" s="171">
        <f>+C19+F19</f>
        <v>1590</v>
      </c>
      <c r="J19" s="174">
        <f>+H19+I19</f>
        <v>50562</v>
      </c>
    </row>
    <row r="20" spans="1:11" s="73" customFormat="1" ht="15" x14ac:dyDescent="0.2">
      <c r="A20" s="175"/>
      <c r="B20" s="173"/>
      <c r="C20" s="173"/>
      <c r="D20" s="171"/>
      <c r="E20" s="173"/>
      <c r="F20" s="173"/>
      <c r="G20" s="171"/>
      <c r="H20" s="171"/>
      <c r="I20" s="171"/>
      <c r="J20" s="171"/>
    </row>
    <row r="21" spans="1:11" s="73" customFormat="1" ht="15" x14ac:dyDescent="0.2">
      <c r="A21" s="175"/>
      <c r="B21" s="171"/>
      <c r="C21" s="171"/>
      <c r="D21" s="171"/>
      <c r="E21" s="171"/>
      <c r="F21" s="171"/>
      <c r="G21" s="171"/>
      <c r="H21" s="171"/>
      <c r="I21" s="171"/>
      <c r="J21" s="171"/>
    </row>
    <row r="22" spans="1:11" s="73" customFormat="1" ht="15" x14ac:dyDescent="0.2">
      <c r="A22" s="179" t="s">
        <v>60</v>
      </c>
      <c r="B22" s="180">
        <f t="shared" ref="B22:J22" si="0">SUM(B19,B14)</f>
        <v>63482</v>
      </c>
      <c r="C22" s="180">
        <f t="shared" si="0"/>
        <v>2388</v>
      </c>
      <c r="D22" s="180">
        <f t="shared" si="0"/>
        <v>65870</v>
      </c>
      <c r="E22" s="180">
        <f t="shared" si="0"/>
        <v>4967</v>
      </c>
      <c r="F22" s="180">
        <f t="shared" si="0"/>
        <v>200</v>
      </c>
      <c r="G22" s="180">
        <f t="shared" si="0"/>
        <v>5167</v>
      </c>
      <c r="H22" s="180">
        <f t="shared" si="0"/>
        <v>68449</v>
      </c>
      <c r="I22" s="180">
        <f t="shared" si="0"/>
        <v>2588</v>
      </c>
      <c r="J22" s="180">
        <f t="shared" si="0"/>
        <v>71037</v>
      </c>
      <c r="K22" s="181"/>
    </row>
    <row r="23" spans="1:11" x14ac:dyDescent="0.2">
      <c r="I23" s="182"/>
      <c r="K23" s="182"/>
    </row>
    <row r="24" spans="1:11" x14ac:dyDescent="0.2">
      <c r="A24" s="129"/>
      <c r="B24" s="129"/>
      <c r="C24" s="129"/>
      <c r="D24" s="129"/>
      <c r="E24" s="129"/>
      <c r="F24" s="129"/>
      <c r="G24" s="129"/>
    </row>
    <row r="25" spans="1:11" x14ac:dyDescent="0.2">
      <c r="B25" s="129"/>
      <c r="C25" s="129"/>
      <c r="D25" s="129"/>
      <c r="E25" s="129"/>
      <c r="F25" s="129"/>
      <c r="G25" s="129"/>
    </row>
    <row r="26" spans="1:11" hidden="1" x14ac:dyDescent="0.2">
      <c r="D26" s="183"/>
    </row>
  </sheetData>
  <mergeCells count="4">
    <mergeCell ref="A10:A11"/>
    <mergeCell ref="B10:D10"/>
    <mergeCell ref="E10:G10"/>
    <mergeCell ref="H10:J10"/>
  </mergeCells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&amp;Rpage 18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>
    <pageSetUpPr fitToPage="1"/>
  </sheetPr>
  <dimension ref="A1:F29"/>
  <sheetViews>
    <sheetView view="pageLayout" zoomScaleNormal="100" zoomScaleSheetLayoutView="100" workbookViewId="0"/>
  </sheetViews>
  <sheetFormatPr baseColWidth="10" defaultRowHeight="15" x14ac:dyDescent="0.2"/>
  <cols>
    <col min="1" max="1" width="12.28515625" style="73" customWidth="1"/>
    <col min="2" max="2" width="36.7109375" style="73" customWidth="1"/>
    <col min="3" max="4" width="18.7109375" style="73" customWidth="1"/>
    <col min="5" max="5" width="27.85546875" style="73" customWidth="1"/>
    <col min="6" max="6" width="18.7109375" style="73" customWidth="1"/>
    <col min="7" max="16384" width="11.42578125" style="73"/>
  </cols>
  <sheetData>
    <row r="1" spans="1:6" ht="18.75" x14ac:dyDescent="0.2">
      <c r="B1" s="35" t="s">
        <v>18</v>
      </c>
      <c r="C1" s="35"/>
      <c r="D1" s="35"/>
      <c r="E1" s="35"/>
      <c r="F1" s="35"/>
    </row>
    <row r="2" spans="1:6" ht="18.75" x14ac:dyDescent="0.2">
      <c r="B2" s="35" t="s">
        <v>182</v>
      </c>
      <c r="C2" s="35"/>
      <c r="D2" s="35"/>
      <c r="E2" s="35"/>
      <c r="F2" s="35"/>
    </row>
    <row r="5" spans="1:6" x14ac:dyDescent="0.2">
      <c r="A5" s="38" t="s">
        <v>49</v>
      </c>
      <c r="B5" s="39" t="s">
        <v>50</v>
      </c>
      <c r="C5" s="40"/>
      <c r="D5" s="40"/>
      <c r="E5" s="40"/>
      <c r="F5" s="41"/>
    </row>
    <row r="6" spans="1:6" x14ac:dyDescent="0.2">
      <c r="A6" s="42" t="s">
        <v>51</v>
      </c>
      <c r="B6" s="43" t="str">
        <f>couverture!D15</f>
        <v xml:space="preserve">1er mars 2019 </v>
      </c>
      <c r="C6" s="44"/>
      <c r="D6" s="44"/>
      <c r="E6" s="44"/>
      <c r="F6" s="45"/>
    </row>
    <row r="7" spans="1:6" x14ac:dyDescent="0.2">
      <c r="A7" s="42" t="s">
        <v>52</v>
      </c>
      <c r="B7" s="43" t="s">
        <v>268</v>
      </c>
      <c r="C7" s="44"/>
      <c r="D7" s="44"/>
      <c r="E7" s="44"/>
      <c r="F7" s="45"/>
    </row>
    <row r="8" spans="1:6" x14ac:dyDescent="0.2">
      <c r="A8" s="46"/>
      <c r="B8" s="47"/>
      <c r="C8" s="47"/>
      <c r="D8" s="47"/>
      <c r="E8" s="47"/>
      <c r="F8" s="48"/>
    </row>
    <row r="11" spans="1:6" ht="25.5" x14ac:dyDescent="0.2">
      <c r="B11" s="29"/>
      <c r="C11" s="166" t="s">
        <v>58</v>
      </c>
      <c r="D11" s="166" t="s">
        <v>59</v>
      </c>
      <c r="E11" s="52" t="s">
        <v>53</v>
      </c>
      <c r="F11" s="52" t="s">
        <v>91</v>
      </c>
    </row>
    <row r="12" spans="1:6" ht="15" customHeight="1" x14ac:dyDescent="0.2">
      <c r="B12" s="142" t="s">
        <v>102</v>
      </c>
      <c r="C12" s="184">
        <v>1385</v>
      </c>
      <c r="D12" s="184">
        <v>3959</v>
      </c>
      <c r="E12" s="184">
        <f t="shared" ref="E12:E20" si="0">SUM(C12:D12)</f>
        <v>5344</v>
      </c>
      <c r="F12" s="116">
        <f t="shared" ref="F12:F20" si="1">C12/E12*100</f>
        <v>25.916916167664674</v>
      </c>
    </row>
    <row r="13" spans="1:6" ht="15" customHeight="1" x14ac:dyDescent="0.2">
      <c r="B13" s="144" t="s">
        <v>103</v>
      </c>
      <c r="C13" s="184">
        <v>1128</v>
      </c>
      <c r="D13" s="184">
        <v>3556</v>
      </c>
      <c r="E13" s="184">
        <f t="shared" si="0"/>
        <v>4684</v>
      </c>
      <c r="F13" s="116">
        <f t="shared" si="1"/>
        <v>24.08198121263877</v>
      </c>
    </row>
    <row r="14" spans="1:6" ht="15" customHeight="1" x14ac:dyDescent="0.2">
      <c r="B14" s="144" t="s">
        <v>104</v>
      </c>
      <c r="C14" s="184">
        <v>1742</v>
      </c>
      <c r="D14" s="184">
        <v>5487</v>
      </c>
      <c r="E14" s="184">
        <f t="shared" si="0"/>
        <v>7229</v>
      </c>
      <c r="F14" s="116">
        <f t="shared" si="1"/>
        <v>24.097385530502144</v>
      </c>
    </row>
    <row r="15" spans="1:6" ht="15" customHeight="1" x14ac:dyDescent="0.2">
      <c r="B15" s="144" t="s">
        <v>105</v>
      </c>
      <c r="C15" s="184">
        <v>1903</v>
      </c>
      <c r="D15" s="184">
        <v>4756</v>
      </c>
      <c r="E15" s="184">
        <f t="shared" si="0"/>
        <v>6659</v>
      </c>
      <c r="F15" s="116">
        <f t="shared" si="1"/>
        <v>28.577864544225861</v>
      </c>
    </row>
    <row r="16" spans="1:6" ht="15" customHeight="1" x14ac:dyDescent="0.2">
      <c r="B16" s="144" t="s">
        <v>106</v>
      </c>
      <c r="C16" s="184">
        <v>2582</v>
      </c>
      <c r="D16" s="184">
        <v>5051</v>
      </c>
      <c r="E16" s="184">
        <f t="shared" si="0"/>
        <v>7633</v>
      </c>
      <c r="F16" s="116">
        <f t="shared" si="1"/>
        <v>33.826804663959123</v>
      </c>
    </row>
    <row r="17" spans="2:6" ht="15" customHeight="1" x14ac:dyDescent="0.2">
      <c r="B17" s="144" t="s">
        <v>107</v>
      </c>
      <c r="C17" s="184">
        <v>4896</v>
      </c>
      <c r="D17" s="184">
        <v>8841</v>
      </c>
      <c r="E17" s="184">
        <f t="shared" si="0"/>
        <v>13737</v>
      </c>
      <c r="F17" s="116">
        <f t="shared" si="1"/>
        <v>35.640969644027081</v>
      </c>
    </row>
    <row r="18" spans="2:6" ht="15" customHeight="1" x14ac:dyDescent="0.2">
      <c r="B18" s="144" t="s">
        <v>108</v>
      </c>
      <c r="C18" s="184">
        <v>1918</v>
      </c>
      <c r="D18" s="184">
        <v>6498</v>
      </c>
      <c r="E18" s="184">
        <f t="shared" si="0"/>
        <v>8416</v>
      </c>
      <c r="F18" s="116">
        <f t="shared" si="1"/>
        <v>22.789923954372622</v>
      </c>
    </row>
    <row r="19" spans="2:6" ht="15" customHeight="1" x14ac:dyDescent="0.2">
      <c r="B19" s="144" t="s">
        <v>109</v>
      </c>
      <c r="C19" s="184">
        <v>1576</v>
      </c>
      <c r="D19" s="184">
        <v>4520</v>
      </c>
      <c r="E19" s="184">
        <f t="shared" si="0"/>
        <v>6096</v>
      </c>
      <c r="F19" s="116">
        <f t="shared" si="1"/>
        <v>25.853018372703414</v>
      </c>
    </row>
    <row r="20" spans="2:6" ht="15" customHeight="1" x14ac:dyDescent="0.2">
      <c r="B20" s="144" t="s">
        <v>110</v>
      </c>
      <c r="C20" s="184">
        <v>1936</v>
      </c>
      <c r="D20" s="184">
        <v>4136</v>
      </c>
      <c r="E20" s="184">
        <f t="shared" si="0"/>
        <v>6072</v>
      </c>
      <c r="F20" s="116">
        <f t="shared" si="1"/>
        <v>31.884057971014489</v>
      </c>
    </row>
    <row r="21" spans="2:6" ht="15" customHeight="1" x14ac:dyDescent="0.2">
      <c r="B21" s="123"/>
      <c r="C21" s="184"/>
      <c r="D21" s="184"/>
      <c r="E21" s="184"/>
      <c r="F21" s="116"/>
    </row>
    <row r="22" spans="2:6" ht="15" customHeight="1" x14ac:dyDescent="0.2">
      <c r="B22" s="124" t="s">
        <v>70</v>
      </c>
      <c r="C22" s="185">
        <f>SUM(C12:C20)</f>
        <v>19066</v>
      </c>
      <c r="D22" s="185">
        <f>SUM(D12:D20)</f>
        <v>46804</v>
      </c>
      <c r="E22" s="185">
        <f>SUM(C22:D22)</f>
        <v>65870</v>
      </c>
      <c r="F22" s="186">
        <f>C22/E22*100</f>
        <v>28.944891452861697</v>
      </c>
    </row>
    <row r="23" spans="2:6" ht="13.15" customHeight="1" x14ac:dyDescent="0.2">
      <c r="B23" s="123"/>
      <c r="C23" s="187"/>
      <c r="D23" s="187"/>
      <c r="E23" s="187"/>
      <c r="F23" s="116"/>
    </row>
    <row r="24" spans="2:6" ht="15" customHeight="1" x14ac:dyDescent="0.2">
      <c r="B24" s="126" t="s">
        <v>87</v>
      </c>
      <c r="C24" s="184">
        <v>1409</v>
      </c>
      <c r="D24" s="184">
        <v>3758</v>
      </c>
      <c r="E24" s="184">
        <f>SUM(C24:D24)</f>
        <v>5167</v>
      </c>
      <c r="F24" s="116">
        <f>C24/E24*100</f>
        <v>27.269208438165283</v>
      </c>
    </row>
    <row r="25" spans="2:6" ht="12" customHeight="1" x14ac:dyDescent="0.2">
      <c r="B25" s="126"/>
      <c r="C25" s="184"/>
      <c r="D25" s="184"/>
      <c r="E25" s="184"/>
      <c r="F25" s="116"/>
    </row>
    <row r="26" spans="2:6" ht="10.9" customHeight="1" x14ac:dyDescent="0.2">
      <c r="B26" s="123"/>
      <c r="C26" s="184"/>
      <c r="D26" s="184"/>
      <c r="E26" s="184"/>
      <c r="F26" s="188"/>
    </row>
    <row r="27" spans="2:6" ht="15" customHeight="1" x14ac:dyDescent="0.2">
      <c r="B27" s="128" t="s">
        <v>56</v>
      </c>
      <c r="C27" s="189">
        <f>SUM(C24:C25,C22)</f>
        <v>20475</v>
      </c>
      <c r="D27" s="189">
        <f>SUM(D24:D25,D22)</f>
        <v>50562</v>
      </c>
      <c r="E27" s="189">
        <f>SUM(E24:E25,E22)</f>
        <v>71037</v>
      </c>
      <c r="F27" s="190">
        <f>C27/E27*100</f>
        <v>28.823007728366907</v>
      </c>
    </row>
    <row r="29" spans="2:6" x14ac:dyDescent="0.2">
      <c r="B29" s="139"/>
      <c r="C29" s="129"/>
      <c r="D29" s="129"/>
      <c r="E29" s="129"/>
      <c r="F29" s="129"/>
    </row>
  </sheetData>
  <phoneticPr fontId="0" type="noConversion"/>
  <pageMargins left="0.78740157499999996" right="0.78740157499999996" top="0.984251969" bottom="0.984251969" header="0.4921259845" footer="0.4921259845"/>
  <pageSetup paperSize="9" scale="99" orientation="landscape" r:id="rId1"/>
  <headerFooter alignWithMargins="0">
    <oddFooter>&amp;Rpage 19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6"/>
  </sheetPr>
  <dimension ref="A1:J50"/>
  <sheetViews>
    <sheetView view="pageBreakPreview" zoomScaleNormal="100" zoomScaleSheetLayoutView="100" workbookViewId="0"/>
  </sheetViews>
  <sheetFormatPr baseColWidth="10" defaultColWidth="6.28515625" defaultRowHeight="12.75" x14ac:dyDescent="0.2"/>
  <cols>
    <col min="1" max="1" width="6.28515625" style="29" customWidth="1"/>
    <col min="2" max="2" width="14.7109375" style="30" customWidth="1"/>
    <col min="3" max="3" width="19.42578125" style="31" customWidth="1"/>
    <col min="4" max="4" width="59.7109375" style="31" customWidth="1"/>
    <col min="5" max="8" width="6.28515625" style="29"/>
    <col min="9" max="9" width="9" style="29" customWidth="1"/>
    <col min="10" max="16384" width="6.28515625" style="29"/>
  </cols>
  <sheetData>
    <row r="1" spans="1:10" s="16" customFormat="1" ht="20.25" x14ac:dyDescent="0.2">
      <c r="A1" s="12" t="s">
        <v>3</v>
      </c>
      <c r="B1" s="13"/>
      <c r="C1" s="14"/>
      <c r="D1" s="14"/>
      <c r="E1" s="15"/>
      <c r="F1" s="15"/>
      <c r="G1" s="15"/>
    </row>
    <row r="2" spans="1:10" s="21" customFormat="1" ht="18.75" x14ac:dyDescent="0.2">
      <c r="A2" s="17"/>
      <c r="B2" s="18"/>
      <c r="C2" s="19"/>
      <c r="D2" s="19"/>
      <c r="E2" s="20"/>
      <c r="F2" s="20"/>
      <c r="G2" s="20"/>
    </row>
    <row r="3" spans="1:10" s="26" customFormat="1" ht="15.75" x14ac:dyDescent="0.2">
      <c r="A3" s="22"/>
      <c r="B3" s="23" t="str">
        <f t="shared" ref="B3:B30" si="0">"Page "&amp;J3</f>
        <v>Page 2</v>
      </c>
      <c r="C3" s="24"/>
      <c r="D3" s="25" t="s">
        <v>3</v>
      </c>
      <c r="F3" s="22"/>
      <c r="G3" s="22"/>
      <c r="J3" s="481">
        <v>2</v>
      </c>
    </row>
    <row r="4" spans="1:10" s="26" customFormat="1" ht="15.75" x14ac:dyDescent="0.2">
      <c r="A4" s="22"/>
      <c r="B4" s="23" t="str">
        <f t="shared" si="0"/>
        <v>Page 3</v>
      </c>
      <c r="C4" s="25"/>
      <c r="D4" s="25" t="s">
        <v>4</v>
      </c>
      <c r="F4" s="22"/>
      <c r="G4" s="22"/>
      <c r="J4" s="481">
        <v>3</v>
      </c>
    </row>
    <row r="5" spans="1:10" s="26" customFormat="1" ht="15.75" x14ac:dyDescent="0.2">
      <c r="A5" s="22"/>
      <c r="B5" s="23" t="str">
        <f t="shared" si="0"/>
        <v>Page 4</v>
      </c>
      <c r="C5" s="25"/>
      <c r="D5" s="25" t="str">
        <f>'Les chiffres du mois'!A1</f>
        <v>Les chiffres du mois</v>
      </c>
      <c r="F5" s="22"/>
      <c r="G5" s="22"/>
      <c r="J5" s="481">
        <v>4</v>
      </c>
    </row>
    <row r="6" spans="1:10" s="26" customFormat="1" ht="15.75" x14ac:dyDescent="0.2">
      <c r="A6" s="22"/>
      <c r="B6" s="23" t="str">
        <f t="shared" si="0"/>
        <v>Page 5</v>
      </c>
      <c r="C6" s="25" t="str">
        <f>tab1écrouées!B1</f>
        <v>Tableau 1</v>
      </c>
      <c r="D6" s="25" t="str">
        <f>tab1écrouées!B2</f>
        <v xml:space="preserve">Effectifs des personnes écrouées </v>
      </c>
      <c r="F6" s="22"/>
      <c r="G6" s="22"/>
      <c r="J6" s="481">
        <v>5</v>
      </c>
    </row>
    <row r="7" spans="1:10" s="26" customFormat="1" ht="15.75" x14ac:dyDescent="0.2">
      <c r="B7" s="23" t="str">
        <f t="shared" si="0"/>
        <v>Page 6</v>
      </c>
      <c r="C7" s="25" t="str">
        <f>tab2évol!B1</f>
        <v>Tableau 2</v>
      </c>
      <c r="D7" s="25" t="str">
        <f>tab2évol!B2</f>
        <v>Evolution mensuelle des personnes détenues sur deux années</v>
      </c>
      <c r="F7" s="27"/>
      <c r="G7" s="27"/>
      <c r="J7" s="481">
        <v>6</v>
      </c>
    </row>
    <row r="8" spans="1:10" s="26" customFormat="1" ht="15.75" x14ac:dyDescent="0.2">
      <c r="B8" s="23" t="str">
        <f t="shared" si="0"/>
        <v>Page 7</v>
      </c>
      <c r="C8" s="25" t="s">
        <v>232</v>
      </c>
      <c r="D8" s="25" t="s">
        <v>171</v>
      </c>
      <c r="F8" s="27"/>
      <c r="G8" s="27"/>
      <c r="J8" s="481">
        <v>7</v>
      </c>
    </row>
    <row r="9" spans="1:10" s="26" customFormat="1" ht="15.75" x14ac:dyDescent="0.2">
      <c r="B9" s="23" t="str">
        <f t="shared" si="0"/>
        <v>Page 8</v>
      </c>
      <c r="C9" s="25" t="s">
        <v>233</v>
      </c>
      <c r="D9" s="26" t="str">
        <f>'tab3 courbeB'!B2</f>
        <v>Courbe d'évolution mensuelle des personnes détenues depuis le 1er janvier 2017</v>
      </c>
      <c r="F9" s="27"/>
      <c r="G9" s="27"/>
      <c r="J9" s="481">
        <v>8</v>
      </c>
    </row>
    <row r="10" spans="1:10" s="26" customFormat="1" ht="15.75" x14ac:dyDescent="0.2">
      <c r="B10" s="23" t="str">
        <f t="shared" si="0"/>
        <v>Page 9</v>
      </c>
      <c r="C10" s="25" t="s">
        <v>234</v>
      </c>
      <c r="D10" s="25" t="str">
        <f>'tab3 courbeC'!B2</f>
        <v>Courbe d'évolution mensuelle des personnes détenues selon la catégorie pénale depuis le 1er janvier 2017</v>
      </c>
      <c r="F10" s="27"/>
      <c r="G10" s="27"/>
      <c r="J10" s="481">
        <v>9</v>
      </c>
    </row>
    <row r="11" spans="1:10" s="26" customFormat="1" ht="15.75" x14ac:dyDescent="0.2">
      <c r="B11" s="23" t="str">
        <f t="shared" si="0"/>
        <v>Page 10</v>
      </c>
      <c r="C11" s="25" t="str">
        <f>tab4évolnheb!B1</f>
        <v>Tableau 4</v>
      </c>
      <c r="D11" s="25" t="str">
        <f>tab4évolnheb!B2</f>
        <v>Evolution mensuelle des personnes écrouées non hébergées depuis 2 ans</v>
      </c>
      <c r="F11" s="27"/>
      <c r="G11" s="27"/>
      <c r="J11" s="481">
        <v>10</v>
      </c>
    </row>
    <row r="12" spans="1:10" s="26" customFormat="1" ht="15.75" x14ac:dyDescent="0.2">
      <c r="B12" s="23" t="str">
        <f t="shared" si="0"/>
        <v>Page 11</v>
      </c>
      <c r="C12" s="25" t="str">
        <f>'tab5 courbévol'!B1</f>
        <v>Tableau 5</v>
      </c>
      <c r="D12" s="25" t="str">
        <f>'tab5 courbévol'!B2</f>
        <v>Courbe d'évolution mensuelle des personnes écrouées non hébergées depuis le 1er janvier 2017</v>
      </c>
      <c r="F12" s="27"/>
      <c r="G12" s="27"/>
      <c r="J12" s="481">
        <v>11</v>
      </c>
    </row>
    <row r="13" spans="1:10" s="26" customFormat="1" ht="15.75" x14ac:dyDescent="0.2">
      <c r="B13" s="23" t="str">
        <f t="shared" si="0"/>
        <v>Page 12</v>
      </c>
      <c r="C13" s="25" t="str">
        <f>'tab6 densité'!B1</f>
        <v>Tableau 6</v>
      </c>
      <c r="D13" s="25" t="str">
        <f>'tab6 densité'!B2</f>
        <v>Effectifs des personnes détenues et densité carcérale</v>
      </c>
      <c r="F13" s="27"/>
      <c r="G13" s="27"/>
      <c r="J13" s="481">
        <v>12</v>
      </c>
    </row>
    <row r="14" spans="1:10" s="26" customFormat="1" ht="15.75" x14ac:dyDescent="0.2">
      <c r="B14" s="23" t="str">
        <f t="shared" si="0"/>
        <v>Page 13</v>
      </c>
      <c r="C14" s="25" t="str">
        <f>'tab7écrouées DR'!B1</f>
        <v>Tableau 7</v>
      </c>
      <c r="D14" s="25" t="str">
        <f>'tab7écrouées DR'!B2</f>
        <v>Répartition des personnes écrouées par Direction interrégionale</v>
      </c>
      <c r="F14" s="27"/>
      <c r="G14" s="27"/>
      <c r="J14" s="481">
        <v>13</v>
      </c>
    </row>
    <row r="15" spans="1:10" s="26" customFormat="1" ht="15.75" x14ac:dyDescent="0.2">
      <c r="B15" s="23" t="str">
        <f t="shared" si="0"/>
        <v>Page 14</v>
      </c>
      <c r="C15" s="25" t="str">
        <f>'tab8densité DR'!B1</f>
        <v>Tableau 8</v>
      </c>
      <c r="D15" s="25" t="str">
        <f>'tab8densité DR'!B2</f>
        <v>Répartition des personnes détenues et densité carcérale par Direction Interrégionale</v>
      </c>
      <c r="F15" s="27"/>
      <c r="G15" s="27"/>
      <c r="J15" s="481">
        <v>14</v>
      </c>
    </row>
    <row r="16" spans="1:10" s="26" customFormat="1" ht="15.75" x14ac:dyDescent="0.2">
      <c r="B16" s="23" t="str">
        <f t="shared" si="0"/>
        <v>Page 15</v>
      </c>
      <c r="C16" s="25" t="str">
        <f>'tab9non hébergées DR'!B1</f>
        <v>Tableau 9</v>
      </c>
      <c r="D16" s="25" t="str">
        <f>'tab9non hébergées DR'!B2</f>
        <v>Répartition des personnes écrouées non hébergées par Direction Interrégionale</v>
      </c>
      <c r="F16" s="27"/>
      <c r="G16" s="27"/>
      <c r="J16" s="481">
        <v>15</v>
      </c>
    </row>
    <row r="17" spans="1:10" s="26" customFormat="1" ht="15.75" x14ac:dyDescent="0.2">
      <c r="B17" s="23" t="str">
        <f t="shared" si="0"/>
        <v>Page 16</v>
      </c>
      <c r="C17" s="25" t="str">
        <f>tab10densité.DR.ets!B1</f>
        <v>Tableau 10</v>
      </c>
      <c r="D17" s="25" t="str">
        <f>tab10densité.DR.ets!B2</f>
        <v>Densité carcérale selon le type d'établissement par Direction Interrégionale</v>
      </c>
      <c r="F17" s="27"/>
      <c r="G17" s="27"/>
      <c r="J17" s="481">
        <v>16</v>
      </c>
    </row>
    <row r="18" spans="1:10" s="26" customFormat="1" ht="15.75" x14ac:dyDescent="0.2">
      <c r="B18" s="23" t="str">
        <f t="shared" si="0"/>
        <v>Page 17</v>
      </c>
      <c r="C18" s="25" t="str">
        <f>'tab11typed''ets'!B1</f>
        <v>Tableau 11</v>
      </c>
      <c r="D18" s="25" t="str">
        <f>'tab11typed''ets'!B2</f>
        <v>Densité carcérale selon le type de place</v>
      </c>
      <c r="F18" s="27"/>
      <c r="G18" s="27"/>
      <c r="J18" s="481">
        <v>17</v>
      </c>
    </row>
    <row r="19" spans="1:10" s="26" customFormat="1" ht="15.75" x14ac:dyDescent="0.2">
      <c r="B19" s="23" t="str">
        <f t="shared" si="0"/>
        <v>Page 18</v>
      </c>
      <c r="C19" s="25" t="str">
        <f>'tab12 catpénale'!B1</f>
        <v>Tableau 12</v>
      </c>
      <c r="D19" s="25" t="str">
        <f>'tab12 catpénale'!B2</f>
        <v>Répartition des personnes détenues selon la catégorie pénale</v>
      </c>
      <c r="F19" s="27"/>
      <c r="G19" s="27"/>
      <c r="J19" s="481">
        <v>18</v>
      </c>
    </row>
    <row r="20" spans="1:10" s="26" customFormat="1" ht="15.75" x14ac:dyDescent="0.2">
      <c r="B20" s="23" t="str">
        <f t="shared" si="0"/>
        <v>Page 19</v>
      </c>
      <c r="C20" s="25" t="str">
        <f>tab13répart.cat.pén.!B1</f>
        <v>Tableau 13</v>
      </c>
      <c r="D20" s="25" t="str">
        <f>tab13répart.cat.pén.!B2</f>
        <v>Répartition des personnes détenues selon la catégorie pénale et par Direction Interrégionale</v>
      </c>
      <c r="F20" s="27"/>
      <c r="G20" s="27"/>
      <c r="J20" s="481">
        <v>19</v>
      </c>
    </row>
    <row r="21" spans="1:10" s="26" customFormat="1" ht="15.75" x14ac:dyDescent="0.2">
      <c r="B21" s="23" t="str">
        <f t="shared" si="0"/>
        <v>Page 20</v>
      </c>
      <c r="C21" s="25" t="str">
        <f>'tab14 Bordeaux'!B1</f>
        <v>Tableau 14</v>
      </c>
      <c r="D21" s="25" t="str">
        <f>'tab14 Bordeaux'!B2 &amp; ", " &amp; 'tab14 Bordeaux'!F2</f>
        <v>Répartition des personnes détenues par établissement, Direction Interrégionale de Bordeaux</v>
      </c>
      <c r="F21" s="27"/>
      <c r="G21" s="27"/>
      <c r="J21" s="481">
        <v>20</v>
      </c>
    </row>
    <row r="22" spans="1:10" s="26" customFormat="1" ht="15.75" x14ac:dyDescent="0.2">
      <c r="B22" s="23" t="str">
        <f t="shared" si="0"/>
        <v>Page 21</v>
      </c>
      <c r="C22" s="25" t="str">
        <f>'tab15 Dijon'!B1</f>
        <v>Tableau 15</v>
      </c>
      <c r="D22" s="25" t="str">
        <f>'tab15 Dijon'!B2 &amp; ", " &amp; 'tab15 Dijon'!F2</f>
        <v>Répartition des personnes détenues par établissement, Direction Interrégionale de Dijon</v>
      </c>
      <c r="F22" s="27"/>
      <c r="G22" s="27"/>
      <c r="J22" s="481">
        <v>21</v>
      </c>
    </row>
    <row r="23" spans="1:10" s="26" customFormat="1" ht="15.75" x14ac:dyDescent="0.2">
      <c r="B23" s="23" t="str">
        <f t="shared" si="0"/>
        <v>Page 22</v>
      </c>
      <c r="C23" s="25" t="str">
        <f>'tab16 Lille'!B1</f>
        <v>Tableau 16</v>
      </c>
      <c r="D23" s="25" t="str">
        <f>'tab16 Lille'!B2 &amp; ", " &amp;'tab16 Lille'!F2</f>
        <v>Répartition des personnes détenues par établissement, Direction Interrégionale de Lille</v>
      </c>
      <c r="F23" s="27"/>
      <c r="G23" s="27"/>
      <c r="J23" s="481">
        <v>22</v>
      </c>
    </row>
    <row r="24" spans="1:10" s="26" customFormat="1" ht="15.75" x14ac:dyDescent="0.2">
      <c r="B24" s="23" t="str">
        <f t="shared" si="0"/>
        <v>Page 23</v>
      </c>
      <c r="C24" s="25" t="str">
        <f>'tab17 Lyon'!B1</f>
        <v>Tableau 17</v>
      </c>
      <c r="D24" s="25" t="str">
        <f>'tab17 Lyon'!B2 &amp; ", " &amp; 'tab17 Lyon'!F2</f>
        <v>Répartition des personnes détenues par établissement, Direction Interrégionale de Lyon</v>
      </c>
      <c r="F24" s="27"/>
      <c r="G24" s="27"/>
      <c r="J24" s="481">
        <v>23</v>
      </c>
    </row>
    <row r="25" spans="1:10" s="26" customFormat="1" ht="15.75" x14ac:dyDescent="0.2">
      <c r="B25" s="23" t="str">
        <f t="shared" si="0"/>
        <v>Page 24</v>
      </c>
      <c r="C25" s="25" t="str">
        <f>'tab18 marseille'!B1</f>
        <v>Tableau 18</v>
      </c>
      <c r="D25" s="25" t="str">
        <f>'tab18 marseille'!B2 &amp; ", " &amp; 'tab18 marseille'!F2</f>
        <v>Répartition des personnes détenues par établissement, Direction Interrégionale de Marseille</v>
      </c>
      <c r="F25" s="27"/>
      <c r="G25" s="27"/>
      <c r="J25" s="481">
        <v>24</v>
      </c>
    </row>
    <row r="26" spans="1:10" s="26" customFormat="1" ht="15.75" x14ac:dyDescent="0.2">
      <c r="B26" s="23" t="str">
        <f t="shared" si="0"/>
        <v>Page 25</v>
      </c>
      <c r="C26" s="25" t="str">
        <f>'tab19 paris'!B1</f>
        <v>Tableau 19</v>
      </c>
      <c r="D26" s="25" t="str">
        <f>'tab19 paris'!B2 &amp; ", " &amp; 'tab19 paris'!F2</f>
        <v>Répartition des personnes détenues par établissement, Direction Interrégionale de Paris</v>
      </c>
      <c r="F26" s="27"/>
      <c r="G26" s="27"/>
      <c r="J26" s="481">
        <v>25</v>
      </c>
    </row>
    <row r="27" spans="1:10" s="26" customFormat="1" ht="15.75" x14ac:dyDescent="0.2">
      <c r="B27" s="23" t="str">
        <f t="shared" si="0"/>
        <v>Page 26</v>
      </c>
      <c r="C27" s="25" t="str">
        <f>'tab20 Rennes'!B1</f>
        <v>Tableau 20</v>
      </c>
      <c r="D27" s="25" t="str">
        <f>'tab20 Rennes'!B2 &amp; ", " &amp; 'tab20 Rennes'!F2</f>
        <v>Répartition des personnes détenues par établissement, Direction Interrégionale de Rennes</v>
      </c>
      <c r="F27" s="27"/>
      <c r="G27" s="27"/>
      <c r="J27" s="481">
        <v>26</v>
      </c>
    </row>
    <row r="28" spans="1:10" s="26" customFormat="1" ht="15.75" x14ac:dyDescent="0.2">
      <c r="B28" s="23" t="str">
        <f t="shared" si="0"/>
        <v>Page 27</v>
      </c>
      <c r="C28" s="25" t="str">
        <f>'tab21 Strasbourg'!B1</f>
        <v>Tableau 21</v>
      </c>
      <c r="D28" s="25" t="str">
        <f>'tab21 Strasbourg'!B2 &amp; ", " &amp; 'tab21 Strasbourg'!F2</f>
        <v>Répartition des personnes détenues par établissement, Direction Interrégionale de Strasbourg</v>
      </c>
      <c r="F28" s="27"/>
      <c r="G28" s="27"/>
      <c r="J28" s="481">
        <v>27</v>
      </c>
    </row>
    <row r="29" spans="1:10" s="26" customFormat="1" ht="15.75" x14ac:dyDescent="0.2">
      <c r="A29" s="27"/>
      <c r="B29" s="23" t="str">
        <f t="shared" si="0"/>
        <v>Page 28</v>
      </c>
      <c r="C29" s="25" t="str">
        <f>'tab22 Toulouse'!B1</f>
        <v>Tableau 22</v>
      </c>
      <c r="D29" s="25" t="str">
        <f>'tab22 Toulouse'!B2 &amp; ", " &amp; 'tab22 Toulouse'!F2</f>
        <v>Répartition des personnes détenues par établissement, Direction Interrégionale de Toulouse</v>
      </c>
      <c r="F29" s="27"/>
      <c r="G29" s="27"/>
      <c r="J29" s="481">
        <v>28</v>
      </c>
    </row>
    <row r="30" spans="1:10" s="26" customFormat="1" ht="15.75" x14ac:dyDescent="0.2">
      <c r="A30" s="27"/>
      <c r="B30" s="23" t="str">
        <f t="shared" si="0"/>
        <v>Page 29</v>
      </c>
      <c r="C30" s="25" t="str">
        <f>'tab23 DOM'!B1</f>
        <v>Tableau 23</v>
      </c>
      <c r="D30" s="25" t="str">
        <f>'tab23 DOM'!B2 &amp; ", " &amp; 'tab23 DOM'!F2</f>
        <v>Répartition des personnes détenues par établissement, Mission Outre-Mer</v>
      </c>
      <c r="F30" s="27"/>
      <c r="G30" s="27"/>
      <c r="J30" s="481">
        <v>29</v>
      </c>
    </row>
    <row r="31" spans="1:10" s="26" customFormat="1" ht="15.75" x14ac:dyDescent="0.2">
      <c r="A31" s="27"/>
      <c r="B31" s="23"/>
      <c r="C31" s="25"/>
      <c r="D31" s="25"/>
      <c r="F31" s="27"/>
      <c r="G31" s="27"/>
    </row>
    <row r="32" spans="1:10" s="26" customFormat="1" ht="15.75" x14ac:dyDescent="0.2">
      <c r="A32" s="27"/>
      <c r="B32" s="23"/>
      <c r="C32" s="25"/>
      <c r="D32" s="25"/>
      <c r="F32" s="27"/>
      <c r="G32" s="27"/>
    </row>
    <row r="33" spans="1:7" s="26" customFormat="1" ht="15.75" x14ac:dyDescent="0.2">
      <c r="A33" s="27"/>
      <c r="B33" s="23"/>
      <c r="C33" s="25"/>
      <c r="D33" s="25"/>
      <c r="F33" s="27"/>
      <c r="G33" s="27"/>
    </row>
    <row r="34" spans="1:7" s="26" customFormat="1" ht="15.75" x14ac:dyDescent="0.2">
      <c r="A34" s="27"/>
      <c r="B34" s="23"/>
      <c r="C34" s="25"/>
      <c r="D34" s="25"/>
      <c r="F34" s="27"/>
      <c r="G34" s="27"/>
    </row>
    <row r="35" spans="1:7" s="26" customFormat="1" ht="15.75" x14ac:dyDescent="0.2">
      <c r="B35" s="23"/>
      <c r="C35" s="25"/>
      <c r="D35" s="25"/>
    </row>
    <row r="36" spans="1:7" s="26" customFormat="1" ht="15.75" x14ac:dyDescent="0.2">
      <c r="B36" s="23"/>
      <c r="C36" s="25"/>
      <c r="D36" s="25"/>
    </row>
    <row r="37" spans="1:7" s="26" customFormat="1" ht="15.75" x14ac:dyDescent="0.2">
      <c r="B37" s="23"/>
      <c r="C37" s="25"/>
      <c r="D37" s="25"/>
    </row>
    <row r="38" spans="1:7" s="26" customFormat="1" ht="15.75" x14ac:dyDescent="0.2">
      <c r="B38" s="23"/>
      <c r="C38" s="25"/>
      <c r="D38" s="25"/>
    </row>
    <row r="39" spans="1:7" s="26" customFormat="1" ht="15.75" x14ac:dyDescent="0.2">
      <c r="B39" s="23"/>
      <c r="C39" s="25"/>
      <c r="D39" s="25"/>
    </row>
    <row r="40" spans="1:7" s="26" customFormat="1" ht="15.75" x14ac:dyDescent="0.2">
      <c r="B40" s="23"/>
      <c r="C40" s="25"/>
      <c r="D40" s="24"/>
    </row>
    <row r="41" spans="1:7" s="26" customFormat="1" ht="15.75" x14ac:dyDescent="0.2">
      <c r="B41" s="23"/>
      <c r="C41" s="25"/>
      <c r="D41" s="24"/>
    </row>
    <row r="42" spans="1:7" s="26" customFormat="1" ht="15.75" x14ac:dyDescent="0.2">
      <c r="B42" s="23"/>
      <c r="C42" s="25"/>
      <c r="D42" s="24"/>
    </row>
    <row r="43" spans="1:7" s="26" customFormat="1" ht="15.75" x14ac:dyDescent="0.2">
      <c r="B43" s="23"/>
      <c r="C43" s="25"/>
      <c r="D43" s="24"/>
    </row>
    <row r="44" spans="1:7" s="26" customFormat="1" ht="15.75" x14ac:dyDescent="0.2">
      <c r="B44" s="28"/>
      <c r="C44" s="24"/>
      <c r="D44" s="24"/>
    </row>
    <row r="45" spans="1:7" s="26" customFormat="1" ht="15.75" x14ac:dyDescent="0.2">
      <c r="B45" s="28"/>
      <c r="C45" s="24"/>
      <c r="D45" s="24"/>
    </row>
    <row r="46" spans="1:7" s="26" customFormat="1" ht="15.75" x14ac:dyDescent="0.2">
      <c r="B46" s="28"/>
      <c r="C46" s="24"/>
      <c r="D46" s="24"/>
    </row>
    <row r="47" spans="1:7" s="26" customFormat="1" ht="15.75" x14ac:dyDescent="0.2">
      <c r="B47" s="28"/>
      <c r="C47" s="24"/>
      <c r="D47" s="24"/>
    </row>
    <row r="48" spans="1:7" s="26" customFormat="1" ht="15.75" x14ac:dyDescent="0.2">
      <c r="B48" s="28"/>
      <c r="C48" s="24"/>
      <c r="D48" s="24"/>
    </row>
    <row r="49" spans="2:4" s="26" customFormat="1" ht="15.75" x14ac:dyDescent="0.2">
      <c r="B49" s="28"/>
      <c r="C49" s="24"/>
      <c r="D49" s="24"/>
    </row>
    <row r="50" spans="2:4" s="26" customFormat="1" ht="15.75" x14ac:dyDescent="0.2">
      <c r="B50" s="28"/>
      <c r="C50" s="24"/>
      <c r="D50" s="24"/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97" orientation="landscape" r:id="rId1"/>
  <headerFooter alignWithMargins="0">
    <oddFooter xml:space="preserve">&amp;RPage  2  </oddFooter>
  </headerFooter>
  <rowBreaks count="1" manualBreakCount="1">
    <brk id="30" max="8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>
    <pageSetUpPr fitToPage="1"/>
  </sheetPr>
  <dimension ref="A1:G200"/>
  <sheetViews>
    <sheetView view="pageLayout" zoomScaleNormal="80" zoomScaleSheetLayoutView="100" workbookViewId="0"/>
  </sheetViews>
  <sheetFormatPr baseColWidth="10" defaultRowHeight="15" x14ac:dyDescent="0.2"/>
  <cols>
    <col min="1" max="1" width="14.5703125" style="73" customWidth="1"/>
    <col min="2" max="2" width="5.7109375" style="73" customWidth="1"/>
    <col min="3" max="3" width="33.140625" style="73" customWidth="1"/>
    <col min="4" max="4" width="18.7109375" style="73" customWidth="1"/>
    <col min="5" max="5" width="17.85546875" style="73" customWidth="1"/>
    <col min="6" max="6" width="26.5703125" style="73" customWidth="1"/>
    <col min="7" max="7" width="18.7109375" style="73" customWidth="1"/>
    <col min="8" max="8" width="4.7109375" style="73" customWidth="1"/>
    <col min="9" max="16384" width="11.42578125" style="73"/>
  </cols>
  <sheetData>
    <row r="1" spans="1:7" ht="18.75" x14ac:dyDescent="0.2">
      <c r="B1" s="35" t="s">
        <v>19</v>
      </c>
      <c r="C1" s="35"/>
      <c r="D1" s="35"/>
      <c r="E1" s="35"/>
    </row>
    <row r="2" spans="1:7" ht="18.75" x14ac:dyDescent="0.2">
      <c r="B2" s="35" t="s">
        <v>183</v>
      </c>
      <c r="C2" s="35"/>
      <c r="D2" s="35"/>
      <c r="E2" s="35"/>
      <c r="F2" s="35" t="s">
        <v>333</v>
      </c>
      <c r="G2" s="35"/>
    </row>
    <row r="3" spans="1:7" ht="9" customHeight="1" x14ac:dyDescent="0.2"/>
    <row r="4" spans="1:7" s="29" customFormat="1" x14ac:dyDescent="0.2">
      <c r="A4" s="38" t="s">
        <v>51</v>
      </c>
      <c r="B4" s="39" t="str">
        <f>couverture!D15</f>
        <v xml:space="preserve">1er mars 2019 </v>
      </c>
      <c r="C4" s="40"/>
      <c r="D4" s="40"/>
      <c r="E4" s="40"/>
      <c r="F4" s="40"/>
      <c r="G4" s="163"/>
    </row>
    <row r="5" spans="1:7" x14ac:dyDescent="0.2">
      <c r="A5" s="42" t="s">
        <v>52</v>
      </c>
      <c r="B5" s="43" t="s">
        <v>268</v>
      </c>
      <c r="C5" s="44"/>
      <c r="D5" s="44"/>
      <c r="E5" s="44"/>
      <c r="F5" s="45"/>
      <c r="G5" s="45"/>
    </row>
    <row r="6" spans="1:7" x14ac:dyDescent="0.2">
      <c r="A6" s="42" t="s">
        <v>65</v>
      </c>
      <c r="B6" s="43" t="str">
        <f>couverture!D15</f>
        <v xml:space="preserve">1er mars 2019 </v>
      </c>
      <c r="C6" s="44"/>
      <c r="D6" s="44"/>
      <c r="E6" s="44"/>
      <c r="F6" s="45"/>
      <c r="G6" s="45"/>
    </row>
    <row r="7" spans="1:7" ht="9" customHeight="1" x14ac:dyDescent="0.2">
      <c r="B7" s="140" t="s">
        <v>279</v>
      </c>
      <c r="C7" s="140"/>
    </row>
    <row r="8" spans="1:7" ht="25.5" x14ac:dyDescent="0.2">
      <c r="B8" s="29"/>
      <c r="C8" s="29"/>
      <c r="D8" s="79" t="s">
        <v>66</v>
      </c>
      <c r="E8" s="79" t="s">
        <v>67</v>
      </c>
      <c r="F8" s="52" t="s">
        <v>53</v>
      </c>
      <c r="G8" s="79" t="s">
        <v>69</v>
      </c>
    </row>
    <row r="9" spans="1:7" x14ac:dyDescent="0.2">
      <c r="B9" s="319" t="s">
        <v>334</v>
      </c>
      <c r="C9" s="320" t="s">
        <v>335</v>
      </c>
      <c r="D9" s="323">
        <v>146</v>
      </c>
      <c r="E9" s="323">
        <v>145</v>
      </c>
      <c r="F9" s="323">
        <v>164</v>
      </c>
      <c r="G9" s="324">
        <f t="shared" ref="G9" si="0">IF(E9=0,0,F9/E9*100)</f>
        <v>113.10344827586208</v>
      </c>
    </row>
    <row r="10" spans="1:7" x14ac:dyDescent="0.2">
      <c r="A10"/>
      <c r="B10" s="126" t="s">
        <v>334</v>
      </c>
      <c r="C10" s="322" t="s">
        <v>336</v>
      </c>
      <c r="D10" s="321">
        <v>236</v>
      </c>
      <c r="E10" s="321">
        <v>236</v>
      </c>
      <c r="F10" s="321">
        <v>200</v>
      </c>
      <c r="G10" s="118">
        <f t="shared" ref="G10:G37" si="1">IF(E10=0,0,F10/E10*100)</f>
        <v>84.745762711864401</v>
      </c>
    </row>
    <row r="11" spans="1:7" x14ac:dyDescent="0.2">
      <c r="A11"/>
      <c r="B11" s="126" t="s">
        <v>334</v>
      </c>
      <c r="C11" s="322" t="s">
        <v>337</v>
      </c>
      <c r="D11" s="321">
        <v>75</v>
      </c>
      <c r="E11" s="321">
        <v>75</v>
      </c>
      <c r="F11" s="321">
        <v>100</v>
      </c>
      <c r="G11" s="118">
        <f t="shared" si="1"/>
        <v>133.33333333333331</v>
      </c>
    </row>
    <row r="12" spans="1:7" x14ac:dyDescent="0.2">
      <c r="A12"/>
      <c r="B12" s="126" t="s">
        <v>334</v>
      </c>
      <c r="C12" s="322" t="s">
        <v>338</v>
      </c>
      <c r="D12" s="321">
        <v>32</v>
      </c>
      <c r="E12" s="321">
        <v>32</v>
      </c>
      <c r="F12" s="321">
        <v>36</v>
      </c>
      <c r="G12" s="118">
        <f t="shared" si="1"/>
        <v>112.5</v>
      </c>
    </row>
    <row r="13" spans="1:7" x14ac:dyDescent="0.2">
      <c r="A13"/>
      <c r="B13" s="126" t="s">
        <v>334</v>
      </c>
      <c r="C13" s="322" t="s">
        <v>339</v>
      </c>
      <c r="D13" s="321">
        <v>83</v>
      </c>
      <c r="E13" s="321">
        <v>83</v>
      </c>
      <c r="F13" s="321">
        <v>145</v>
      </c>
      <c r="G13" s="118">
        <f t="shared" si="1"/>
        <v>174.6987951807229</v>
      </c>
    </row>
    <row r="14" spans="1:7" x14ac:dyDescent="0.2">
      <c r="A14"/>
      <c r="B14" s="126" t="s">
        <v>334</v>
      </c>
      <c r="C14" s="322" t="s">
        <v>340</v>
      </c>
      <c r="D14" s="321">
        <v>66</v>
      </c>
      <c r="E14" s="321">
        <v>66</v>
      </c>
      <c r="F14" s="321">
        <v>100</v>
      </c>
      <c r="G14" s="118">
        <f t="shared" si="1"/>
        <v>151.5151515151515</v>
      </c>
    </row>
    <row r="15" spans="1:7" x14ac:dyDescent="0.2">
      <c r="A15"/>
      <c r="B15" s="126" t="s">
        <v>334</v>
      </c>
      <c r="C15" s="322" t="s">
        <v>341</v>
      </c>
      <c r="D15" s="321">
        <v>255</v>
      </c>
      <c r="E15" s="321">
        <v>250</v>
      </c>
      <c r="F15" s="321">
        <v>190</v>
      </c>
      <c r="G15" s="118">
        <f t="shared" si="1"/>
        <v>76</v>
      </c>
    </row>
    <row r="16" spans="1:7" x14ac:dyDescent="0.2">
      <c r="A16"/>
      <c r="B16" s="126" t="s">
        <v>334</v>
      </c>
      <c r="C16" s="322" t="s">
        <v>342</v>
      </c>
      <c r="D16" s="321">
        <v>101</v>
      </c>
      <c r="E16" s="321">
        <v>99</v>
      </c>
      <c r="F16" s="321">
        <v>113</v>
      </c>
      <c r="G16" s="118">
        <f t="shared" si="1"/>
        <v>114.14141414141415</v>
      </c>
    </row>
    <row r="17" spans="1:7" x14ac:dyDescent="0.2">
      <c r="A17"/>
      <c r="B17" s="126" t="s">
        <v>334</v>
      </c>
      <c r="C17" s="322" t="s">
        <v>343</v>
      </c>
      <c r="D17" s="321">
        <v>52</v>
      </c>
      <c r="E17" s="321">
        <v>52</v>
      </c>
      <c r="F17" s="321">
        <v>83</v>
      </c>
      <c r="G17" s="118">
        <f t="shared" si="1"/>
        <v>159.61538461538461</v>
      </c>
    </row>
    <row r="18" spans="1:7" x14ac:dyDescent="0.2">
      <c r="A18"/>
      <c r="B18" s="126" t="s">
        <v>334</v>
      </c>
      <c r="C18" s="322" t="s">
        <v>344</v>
      </c>
      <c r="D18" s="321">
        <v>85</v>
      </c>
      <c r="E18" s="321">
        <v>85</v>
      </c>
      <c r="F18" s="321">
        <v>114</v>
      </c>
      <c r="G18" s="118">
        <f t="shared" si="1"/>
        <v>134.11764705882351</v>
      </c>
    </row>
    <row r="19" spans="1:7" x14ac:dyDescent="0.2">
      <c r="A19"/>
      <c r="B19" s="126" t="s">
        <v>334</v>
      </c>
      <c r="C19" s="322" t="s">
        <v>345</v>
      </c>
      <c r="D19" s="321">
        <v>47</v>
      </c>
      <c r="E19" s="321">
        <v>47</v>
      </c>
      <c r="F19" s="321">
        <v>63</v>
      </c>
      <c r="G19" s="118">
        <f t="shared" si="1"/>
        <v>134.04255319148936</v>
      </c>
    </row>
    <row r="20" spans="1:7" x14ac:dyDescent="0.2">
      <c r="A20"/>
      <c r="B20" s="126" t="s">
        <v>346</v>
      </c>
      <c r="C20" s="322" t="s">
        <v>347</v>
      </c>
      <c r="D20" s="321">
        <v>354</v>
      </c>
      <c r="E20" s="321">
        <v>350</v>
      </c>
      <c r="F20" s="321">
        <v>628</v>
      </c>
      <c r="G20" s="118">
        <f t="shared" si="1"/>
        <v>179.42857142857142</v>
      </c>
    </row>
    <row r="21" spans="1:7" x14ac:dyDescent="0.2">
      <c r="A21"/>
      <c r="B21" s="126" t="s">
        <v>346</v>
      </c>
      <c r="C21" s="322" t="s">
        <v>348</v>
      </c>
      <c r="D21" s="321">
        <v>333</v>
      </c>
      <c r="E21" s="321">
        <v>333</v>
      </c>
      <c r="F21" s="321">
        <v>304</v>
      </c>
      <c r="G21" s="118">
        <f t="shared" si="1"/>
        <v>91.291291291291287</v>
      </c>
    </row>
    <row r="22" spans="1:7" x14ac:dyDescent="0.2">
      <c r="A22"/>
      <c r="B22" s="126" t="s">
        <v>346</v>
      </c>
      <c r="C22" s="322" t="s">
        <v>349</v>
      </c>
      <c r="D22" s="321">
        <v>305</v>
      </c>
      <c r="E22" s="321">
        <v>305</v>
      </c>
      <c r="F22" s="321">
        <v>409</v>
      </c>
      <c r="G22" s="118">
        <f t="shared" si="1"/>
        <v>134.09836065573771</v>
      </c>
    </row>
    <row r="23" spans="1:7" x14ac:dyDescent="0.2">
      <c r="A23"/>
      <c r="B23" s="329" t="s">
        <v>350</v>
      </c>
      <c r="C23" s="330"/>
      <c r="D23" s="331">
        <v>2170</v>
      </c>
      <c r="E23" s="331">
        <v>2158</v>
      </c>
      <c r="F23" s="331">
        <v>2649</v>
      </c>
      <c r="G23" s="332">
        <f t="shared" si="1"/>
        <v>122.75254865616311</v>
      </c>
    </row>
    <row r="24" spans="1:7" x14ac:dyDescent="0.2">
      <c r="A24"/>
      <c r="B24" s="325" t="s">
        <v>351</v>
      </c>
      <c r="C24" s="326" t="s">
        <v>352</v>
      </c>
      <c r="D24" s="327">
        <v>194</v>
      </c>
      <c r="E24" s="327">
        <v>194</v>
      </c>
      <c r="F24" s="327">
        <v>167</v>
      </c>
      <c r="G24" s="328">
        <f t="shared" si="1"/>
        <v>86.082474226804123</v>
      </c>
    </row>
    <row r="25" spans="1:7" x14ac:dyDescent="0.2">
      <c r="A25"/>
      <c r="B25" s="126" t="s">
        <v>351</v>
      </c>
      <c r="C25" s="322" t="s">
        <v>353</v>
      </c>
      <c r="D25" s="321">
        <v>290</v>
      </c>
      <c r="E25" s="321">
        <v>290</v>
      </c>
      <c r="F25" s="321">
        <v>278</v>
      </c>
      <c r="G25" s="118">
        <f t="shared" si="1"/>
        <v>95.862068965517238</v>
      </c>
    </row>
    <row r="26" spans="1:7" x14ac:dyDescent="0.2">
      <c r="A26"/>
      <c r="B26" s="126" t="s">
        <v>351</v>
      </c>
      <c r="C26" s="322" t="s">
        <v>354</v>
      </c>
      <c r="D26" s="321">
        <v>369</v>
      </c>
      <c r="E26" s="321">
        <v>369</v>
      </c>
      <c r="F26" s="321">
        <v>317</v>
      </c>
      <c r="G26" s="118">
        <f t="shared" si="1"/>
        <v>85.907859078590789</v>
      </c>
    </row>
    <row r="27" spans="1:7" x14ac:dyDescent="0.2">
      <c r="A27"/>
      <c r="B27" s="126" t="s">
        <v>351</v>
      </c>
      <c r="C27" s="322" t="s">
        <v>355</v>
      </c>
      <c r="D27" s="321">
        <v>397</v>
      </c>
      <c r="E27" s="321">
        <v>397</v>
      </c>
      <c r="F27" s="321">
        <v>368</v>
      </c>
      <c r="G27" s="118">
        <f t="shared" si="1"/>
        <v>92.695214105793454</v>
      </c>
    </row>
    <row r="28" spans="1:7" x14ac:dyDescent="0.2">
      <c r="A28"/>
      <c r="B28" s="126" t="s">
        <v>351</v>
      </c>
      <c r="C28" s="322" t="s">
        <v>356</v>
      </c>
      <c r="D28" s="321">
        <v>594</v>
      </c>
      <c r="E28" s="321">
        <v>590</v>
      </c>
      <c r="F28" s="321">
        <v>547</v>
      </c>
      <c r="G28" s="118">
        <f t="shared" si="1"/>
        <v>92.711864406779668</v>
      </c>
    </row>
    <row r="29" spans="1:7" x14ac:dyDescent="0.2">
      <c r="A29"/>
      <c r="B29" s="126" t="s">
        <v>357</v>
      </c>
      <c r="C29" s="322" t="s">
        <v>348</v>
      </c>
      <c r="D29" s="321">
        <v>368</v>
      </c>
      <c r="E29" s="321">
        <v>363</v>
      </c>
      <c r="F29" s="321">
        <v>332</v>
      </c>
      <c r="G29" s="118">
        <f t="shared" si="1"/>
        <v>91.460055096418742</v>
      </c>
    </row>
    <row r="30" spans="1:7" x14ac:dyDescent="0.2">
      <c r="A30"/>
      <c r="B30" s="126" t="s">
        <v>357</v>
      </c>
      <c r="C30" s="322" t="s">
        <v>349</v>
      </c>
      <c r="D30" s="321">
        <v>271</v>
      </c>
      <c r="E30" s="321">
        <v>271</v>
      </c>
      <c r="F30" s="321">
        <v>261</v>
      </c>
      <c r="G30" s="118">
        <f t="shared" si="1"/>
        <v>96.309963099630991</v>
      </c>
    </row>
    <row r="31" spans="1:7" x14ac:dyDescent="0.2">
      <c r="A31"/>
      <c r="B31" s="126" t="s">
        <v>358</v>
      </c>
      <c r="C31" s="322" t="s">
        <v>359</v>
      </c>
      <c r="D31" s="321">
        <v>478</v>
      </c>
      <c r="E31" s="321">
        <v>460</v>
      </c>
      <c r="F31" s="321">
        <v>333</v>
      </c>
      <c r="G31" s="118">
        <f t="shared" si="1"/>
        <v>72.391304347826093</v>
      </c>
    </row>
    <row r="32" spans="1:7" x14ac:dyDescent="0.2">
      <c r="A32"/>
      <c r="B32" s="126" t="s">
        <v>360</v>
      </c>
      <c r="C32" s="322" t="s">
        <v>347</v>
      </c>
      <c r="D32" s="321">
        <v>82</v>
      </c>
      <c r="E32" s="321">
        <v>82</v>
      </c>
      <c r="F32" s="321">
        <v>49</v>
      </c>
      <c r="G32" s="118">
        <f t="shared" si="1"/>
        <v>59.756097560975604</v>
      </c>
    </row>
    <row r="33" spans="1:7" x14ac:dyDescent="0.2">
      <c r="A33"/>
      <c r="B33" s="126" t="s">
        <v>360</v>
      </c>
      <c r="C33" s="322" t="s">
        <v>349</v>
      </c>
      <c r="D33" s="321">
        <v>27</v>
      </c>
      <c r="E33" s="321">
        <v>27</v>
      </c>
      <c r="F33" s="321">
        <v>14</v>
      </c>
      <c r="G33" s="118">
        <f t="shared" si="1"/>
        <v>51.851851851851848</v>
      </c>
    </row>
    <row r="34" spans="1:7" x14ac:dyDescent="0.2">
      <c r="A34"/>
      <c r="B34" s="126" t="s">
        <v>361</v>
      </c>
      <c r="C34" s="322" t="s">
        <v>348</v>
      </c>
      <c r="D34" s="321">
        <v>19</v>
      </c>
      <c r="E34" s="321">
        <v>19</v>
      </c>
      <c r="F34" s="321">
        <v>11</v>
      </c>
      <c r="G34" s="118">
        <f t="shared" si="1"/>
        <v>57.894736842105267</v>
      </c>
    </row>
    <row r="35" spans="1:7" x14ac:dyDescent="0.2">
      <c r="A35"/>
      <c r="B35" s="126" t="s">
        <v>361</v>
      </c>
      <c r="C35" s="322" t="s">
        <v>349</v>
      </c>
      <c r="D35" s="321">
        <v>30</v>
      </c>
      <c r="E35" s="321">
        <v>30</v>
      </c>
      <c r="F35" s="321">
        <v>18</v>
      </c>
      <c r="G35" s="118">
        <f t="shared" si="1"/>
        <v>60</v>
      </c>
    </row>
    <row r="36" spans="1:7" x14ac:dyDescent="0.2">
      <c r="A36"/>
      <c r="B36" s="329" t="s">
        <v>362</v>
      </c>
      <c r="C36" s="330"/>
      <c r="D36" s="331">
        <v>3119</v>
      </c>
      <c r="E36" s="331">
        <v>3092</v>
      </c>
      <c r="F36" s="331">
        <v>2695</v>
      </c>
      <c r="G36" s="332">
        <f t="shared" si="1"/>
        <v>87.160413971539455</v>
      </c>
    </row>
    <row r="37" spans="1:7" x14ac:dyDescent="0.2">
      <c r="A37"/>
      <c r="B37" s="329" t="s">
        <v>363</v>
      </c>
      <c r="C37" s="330"/>
      <c r="D37" s="331">
        <v>5289</v>
      </c>
      <c r="E37" s="331">
        <v>5250</v>
      </c>
      <c r="F37" s="331">
        <v>5344</v>
      </c>
      <c r="G37" s="332">
        <f t="shared" si="1"/>
        <v>101.79047619047618</v>
      </c>
    </row>
    <row r="38" spans="1:7" x14ac:dyDescent="0.2">
      <c r="A38"/>
      <c r="B38" s="333" t="s">
        <v>84</v>
      </c>
      <c r="C38" s="334"/>
      <c r="D38" s="334"/>
      <c r="E38" s="334"/>
      <c r="F38" s="334"/>
      <c r="G38" s="334"/>
    </row>
    <row r="39" spans="1:7" x14ac:dyDescent="0.2">
      <c r="A39"/>
      <c r="B39" s="335" t="s">
        <v>92</v>
      </c>
      <c r="C39"/>
      <c r="D39"/>
      <c r="E39"/>
      <c r="F39"/>
      <c r="G39"/>
    </row>
    <row r="40" spans="1:7" x14ac:dyDescent="0.2">
      <c r="A40"/>
      <c r="B40"/>
      <c r="C40"/>
      <c r="D40"/>
      <c r="E40"/>
      <c r="F40"/>
      <c r="G40"/>
    </row>
    <row r="41" spans="1:7" x14ac:dyDescent="0.2">
      <c r="A41"/>
      <c r="B41"/>
      <c r="C41"/>
      <c r="D41"/>
      <c r="E41"/>
      <c r="F41"/>
      <c r="G41"/>
    </row>
    <row r="42" spans="1:7" x14ac:dyDescent="0.2">
      <c r="A42"/>
      <c r="B42"/>
      <c r="C42"/>
      <c r="D42"/>
      <c r="E42"/>
      <c r="F42"/>
      <c r="G42"/>
    </row>
    <row r="43" spans="1:7" x14ac:dyDescent="0.2">
      <c r="A43"/>
      <c r="B43"/>
      <c r="C43"/>
      <c r="D43"/>
      <c r="E43"/>
      <c r="F43"/>
      <c r="G43"/>
    </row>
    <row r="44" spans="1:7" x14ac:dyDescent="0.2">
      <c r="A44"/>
      <c r="B44"/>
      <c r="C44"/>
      <c r="D44"/>
      <c r="E44"/>
      <c r="F44"/>
      <c r="G44"/>
    </row>
    <row r="45" spans="1:7" x14ac:dyDescent="0.2">
      <c r="A45"/>
      <c r="B45"/>
      <c r="C45"/>
      <c r="D45"/>
      <c r="E45"/>
      <c r="F45"/>
      <c r="G45"/>
    </row>
    <row r="46" spans="1:7" x14ac:dyDescent="0.2">
      <c r="A46"/>
      <c r="B46"/>
      <c r="C46"/>
      <c r="D46"/>
      <c r="E46"/>
      <c r="F46"/>
      <c r="G46"/>
    </row>
    <row r="47" spans="1:7" x14ac:dyDescent="0.2">
      <c r="A47"/>
      <c r="B47"/>
      <c r="C47"/>
      <c r="D47"/>
      <c r="E47"/>
      <c r="F47"/>
      <c r="G47"/>
    </row>
    <row r="48" spans="1:7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</sheetData>
  <phoneticPr fontId="0" type="noConversion"/>
  <pageMargins left="0.78740157499999996" right="0.78740157499999996" top="0.984251969" bottom="0.984251969" header="0.4921259845" footer="0.4921259845"/>
  <pageSetup paperSize="9" scale="78" orientation="landscape" r:id="rId1"/>
  <headerFooter alignWithMargins="0">
    <oddFooter>&amp;Rpage 20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>
    <pageSetUpPr fitToPage="1"/>
  </sheetPr>
  <dimension ref="A1:G200"/>
  <sheetViews>
    <sheetView view="pageLayout" zoomScaleNormal="80" zoomScaleSheetLayoutView="100" workbookViewId="0"/>
  </sheetViews>
  <sheetFormatPr baseColWidth="10" defaultRowHeight="12.75" x14ac:dyDescent="0.2"/>
  <cols>
    <col min="1" max="1" width="14.5703125" style="29" bestFit="1" customWidth="1"/>
    <col min="2" max="2" width="5.7109375" style="29" customWidth="1"/>
    <col min="3" max="3" width="31.42578125" style="29" customWidth="1"/>
    <col min="4" max="5" width="17.7109375" style="29" customWidth="1"/>
    <col min="6" max="6" width="26.7109375" style="29" customWidth="1"/>
    <col min="7" max="7" width="17.7109375" style="29" customWidth="1"/>
    <col min="8" max="8" width="4" style="29" customWidth="1"/>
    <col min="9" max="16384" width="11.42578125" style="29"/>
  </cols>
  <sheetData>
    <row r="1" spans="1:7" ht="18.75" x14ac:dyDescent="0.2">
      <c r="A1" s="73"/>
      <c r="B1" s="35" t="s">
        <v>20</v>
      </c>
      <c r="C1" s="35"/>
      <c r="D1" s="35"/>
      <c r="E1" s="35"/>
    </row>
    <row r="2" spans="1:7" ht="18.75" x14ac:dyDescent="0.2">
      <c r="A2" s="73"/>
      <c r="B2" s="35" t="s">
        <v>183</v>
      </c>
      <c r="C2" s="35"/>
      <c r="D2" s="35"/>
      <c r="E2" s="35"/>
      <c r="F2" s="35" t="s">
        <v>364</v>
      </c>
      <c r="G2" s="35"/>
    </row>
    <row r="3" spans="1:7" ht="9" customHeight="1" x14ac:dyDescent="0.2">
      <c r="A3" s="73"/>
      <c r="B3" s="73"/>
      <c r="C3" s="73"/>
      <c r="D3" s="73"/>
      <c r="E3" s="73"/>
    </row>
    <row r="4" spans="1:7" ht="15" x14ac:dyDescent="0.2">
      <c r="A4" s="38" t="s">
        <v>51</v>
      </c>
      <c r="B4" s="39" t="str">
        <f>couverture!D15</f>
        <v xml:space="preserve">1er mars 2019 </v>
      </c>
      <c r="C4" s="40"/>
      <c r="D4" s="40"/>
      <c r="E4" s="40"/>
      <c r="F4" s="40"/>
      <c r="G4" s="163"/>
    </row>
    <row r="5" spans="1:7" ht="15" x14ac:dyDescent="0.2">
      <c r="A5" s="42" t="s">
        <v>52</v>
      </c>
      <c r="B5" s="43" t="s">
        <v>268</v>
      </c>
      <c r="C5" s="44"/>
      <c r="D5" s="44"/>
      <c r="E5" s="44"/>
      <c r="F5" s="44"/>
      <c r="G5" s="164"/>
    </row>
    <row r="6" spans="1:7" ht="15" x14ac:dyDescent="0.2">
      <c r="A6" s="42" t="s">
        <v>65</v>
      </c>
      <c r="B6" s="43" t="str">
        <f>couverture!D15</f>
        <v xml:space="preserve">1er mars 2019 </v>
      </c>
      <c r="C6" s="44"/>
      <c r="D6" s="44"/>
      <c r="E6" s="44"/>
      <c r="F6" s="44"/>
      <c r="G6" s="164"/>
    </row>
    <row r="7" spans="1:7" ht="9" customHeight="1" x14ac:dyDescent="0.2">
      <c r="B7" s="140" t="str">
        <f>'tab14 Bordeaux'!B7</f>
        <v>(source DAP - SDSP - SP1 )</v>
      </c>
    </row>
    <row r="8" spans="1:7" ht="25.5" customHeight="1" x14ac:dyDescent="0.2">
      <c r="D8" s="79" t="s">
        <v>66</v>
      </c>
      <c r="E8" s="79" t="s">
        <v>67</v>
      </c>
      <c r="F8" s="52" t="s">
        <v>53</v>
      </c>
      <c r="G8" s="79" t="s">
        <v>69</v>
      </c>
    </row>
    <row r="9" spans="1:7" ht="14.25" customHeight="1" x14ac:dyDescent="0.2">
      <c r="B9" s="319" t="s">
        <v>334</v>
      </c>
      <c r="C9" s="319" t="s">
        <v>365</v>
      </c>
      <c r="D9" s="323">
        <v>101</v>
      </c>
      <c r="E9" s="323">
        <v>101</v>
      </c>
      <c r="F9" s="323">
        <v>182</v>
      </c>
      <c r="G9" s="324">
        <f t="shared" ref="G9" si="0">IF(E9=0,0,F9/E9*100)</f>
        <v>180.19801980198019</v>
      </c>
    </row>
    <row r="10" spans="1:7" ht="14.25" customHeight="1" x14ac:dyDescent="0.2">
      <c r="A10"/>
      <c r="B10" s="126" t="s">
        <v>334</v>
      </c>
      <c r="C10" s="126" t="s">
        <v>366</v>
      </c>
      <c r="D10" s="321">
        <v>39</v>
      </c>
      <c r="E10" s="321">
        <v>39</v>
      </c>
      <c r="F10" s="321">
        <v>50</v>
      </c>
      <c r="G10" s="118">
        <f t="shared" ref="G10:G34" si="1">IF(E10=0,0,F10/E10*100)</f>
        <v>128.2051282051282</v>
      </c>
    </row>
    <row r="11" spans="1:7" ht="14.25" customHeight="1" x14ac:dyDescent="0.2">
      <c r="A11"/>
      <c r="B11" s="126" t="s">
        <v>334</v>
      </c>
      <c r="C11" s="126" t="s">
        <v>367</v>
      </c>
      <c r="D11" s="321">
        <v>275</v>
      </c>
      <c r="E11" s="321">
        <v>275</v>
      </c>
      <c r="F11" s="321">
        <v>392</v>
      </c>
      <c r="G11" s="118">
        <f t="shared" si="1"/>
        <v>142.54545454545456</v>
      </c>
    </row>
    <row r="12" spans="1:7" ht="14.25" customHeight="1" x14ac:dyDescent="0.2">
      <c r="A12"/>
      <c r="B12" s="126" t="s">
        <v>334</v>
      </c>
      <c r="C12" s="126" t="s">
        <v>368</v>
      </c>
      <c r="D12" s="321">
        <v>114</v>
      </c>
      <c r="E12" s="321">
        <v>114</v>
      </c>
      <c r="F12" s="321">
        <v>147</v>
      </c>
      <c r="G12" s="118">
        <f t="shared" si="1"/>
        <v>128.94736842105263</v>
      </c>
    </row>
    <row r="13" spans="1:7" ht="14.25" customHeight="1" x14ac:dyDescent="0.2">
      <c r="A13"/>
      <c r="B13" s="126" t="s">
        <v>334</v>
      </c>
      <c r="C13" s="126" t="s">
        <v>369</v>
      </c>
      <c r="D13" s="321">
        <v>116</v>
      </c>
      <c r="E13" s="321">
        <v>116</v>
      </c>
      <c r="F13" s="321">
        <v>162</v>
      </c>
      <c r="G13" s="118">
        <f t="shared" si="1"/>
        <v>139.65517241379311</v>
      </c>
    </row>
    <row r="14" spans="1:7" ht="14.25" customHeight="1" x14ac:dyDescent="0.2">
      <c r="A14"/>
      <c r="B14" s="126" t="s">
        <v>334</v>
      </c>
      <c r="C14" s="126" t="s">
        <v>103</v>
      </c>
      <c r="D14" s="321">
        <v>186</v>
      </c>
      <c r="E14" s="321">
        <v>186</v>
      </c>
      <c r="F14" s="321">
        <v>295</v>
      </c>
      <c r="G14" s="118">
        <f t="shared" si="1"/>
        <v>158.6021505376344</v>
      </c>
    </row>
    <row r="15" spans="1:7" ht="14.25" customHeight="1" x14ac:dyDescent="0.2">
      <c r="A15"/>
      <c r="B15" s="126" t="s">
        <v>334</v>
      </c>
      <c r="C15" s="126" t="s">
        <v>370</v>
      </c>
      <c r="D15" s="321">
        <v>39</v>
      </c>
      <c r="E15" s="321">
        <v>39</v>
      </c>
      <c r="F15" s="321">
        <v>54</v>
      </c>
      <c r="G15" s="118">
        <f t="shared" si="1"/>
        <v>138.46153846153845</v>
      </c>
    </row>
    <row r="16" spans="1:7" ht="14.25" customHeight="1" x14ac:dyDescent="0.2">
      <c r="A16"/>
      <c r="B16" s="126" t="s">
        <v>334</v>
      </c>
      <c r="C16" s="126" t="s">
        <v>371</v>
      </c>
      <c r="D16" s="321">
        <v>41</v>
      </c>
      <c r="E16" s="321">
        <v>41</v>
      </c>
      <c r="F16" s="321">
        <v>56</v>
      </c>
      <c r="G16" s="118">
        <f t="shared" si="1"/>
        <v>136.58536585365854</v>
      </c>
    </row>
    <row r="17" spans="1:7" ht="14.25" customHeight="1" x14ac:dyDescent="0.2">
      <c r="A17"/>
      <c r="B17" s="126" t="s">
        <v>334</v>
      </c>
      <c r="C17" s="126" t="s">
        <v>372</v>
      </c>
      <c r="D17" s="321">
        <v>118</v>
      </c>
      <c r="E17" s="321">
        <v>118</v>
      </c>
      <c r="F17" s="321">
        <v>111</v>
      </c>
      <c r="G17" s="118">
        <f t="shared" si="1"/>
        <v>94.067796610169495</v>
      </c>
    </row>
    <row r="18" spans="1:7" ht="14.25" customHeight="1" x14ac:dyDescent="0.2">
      <c r="A18"/>
      <c r="B18" s="126" t="s">
        <v>334</v>
      </c>
      <c r="C18" s="126" t="s">
        <v>373</v>
      </c>
      <c r="D18" s="321">
        <v>145</v>
      </c>
      <c r="E18" s="321">
        <v>145</v>
      </c>
      <c r="F18" s="321">
        <v>231</v>
      </c>
      <c r="G18" s="118">
        <f t="shared" si="1"/>
        <v>159.31034482758622</v>
      </c>
    </row>
    <row r="19" spans="1:7" ht="14.25" customHeight="1" x14ac:dyDescent="0.2">
      <c r="A19"/>
      <c r="B19" s="126" t="s">
        <v>334</v>
      </c>
      <c r="C19" s="126" t="s">
        <v>374</v>
      </c>
      <c r="D19" s="321">
        <v>50</v>
      </c>
      <c r="E19" s="321">
        <v>50</v>
      </c>
      <c r="F19" s="321">
        <v>77</v>
      </c>
      <c r="G19" s="118">
        <f t="shared" si="1"/>
        <v>154</v>
      </c>
    </row>
    <row r="20" spans="1:7" ht="14.25" customHeight="1" x14ac:dyDescent="0.2">
      <c r="A20"/>
      <c r="B20" s="126" t="s">
        <v>346</v>
      </c>
      <c r="C20" s="126" t="s">
        <v>375</v>
      </c>
      <c r="D20" s="321">
        <v>105</v>
      </c>
      <c r="E20" s="321">
        <v>105</v>
      </c>
      <c r="F20" s="321">
        <v>132</v>
      </c>
      <c r="G20" s="118">
        <f t="shared" si="1"/>
        <v>125.71428571428571</v>
      </c>
    </row>
    <row r="21" spans="1:7" ht="14.25" customHeight="1" x14ac:dyDescent="0.2">
      <c r="A21"/>
      <c r="B21" s="126" t="s">
        <v>346</v>
      </c>
      <c r="C21" s="126" t="s">
        <v>376</v>
      </c>
      <c r="D21" s="321">
        <v>531</v>
      </c>
      <c r="E21" s="321">
        <v>531</v>
      </c>
      <c r="F21" s="321">
        <v>580</v>
      </c>
      <c r="G21" s="118">
        <f t="shared" si="1"/>
        <v>109.22787193973636</v>
      </c>
    </row>
    <row r="22" spans="1:7" ht="14.25" customHeight="1" x14ac:dyDescent="0.2">
      <c r="A22"/>
      <c r="B22" s="126" t="s">
        <v>346</v>
      </c>
      <c r="C22" s="126" t="s">
        <v>377</v>
      </c>
      <c r="D22" s="321">
        <v>193</v>
      </c>
      <c r="E22" s="321">
        <v>193</v>
      </c>
      <c r="F22" s="321">
        <v>295</v>
      </c>
      <c r="G22" s="118">
        <f t="shared" si="1"/>
        <v>152.8497409326425</v>
      </c>
    </row>
    <row r="23" spans="1:7" ht="14.25" customHeight="1" x14ac:dyDescent="0.2">
      <c r="A23"/>
      <c r="B23" s="329" t="s">
        <v>350</v>
      </c>
      <c r="C23" s="329"/>
      <c r="D23" s="331">
        <v>2053</v>
      </c>
      <c r="E23" s="331">
        <v>2053</v>
      </c>
      <c r="F23" s="331">
        <v>2764</v>
      </c>
      <c r="G23" s="332">
        <f t="shared" si="1"/>
        <v>134.63224549439846</v>
      </c>
    </row>
    <row r="24" spans="1:7" ht="14.25" customHeight="1" x14ac:dyDescent="0.2">
      <c r="A24"/>
      <c r="B24" s="325" t="s">
        <v>351</v>
      </c>
      <c r="C24" s="325" t="s">
        <v>378</v>
      </c>
      <c r="D24" s="327">
        <v>597</v>
      </c>
      <c r="E24" s="327">
        <v>597</v>
      </c>
      <c r="F24" s="327">
        <v>550</v>
      </c>
      <c r="G24" s="328">
        <f t="shared" si="1"/>
        <v>92.127303182579567</v>
      </c>
    </row>
    <row r="25" spans="1:7" ht="14.25" customHeight="1" x14ac:dyDescent="0.2">
      <c r="A25"/>
      <c r="B25" s="126" t="s">
        <v>351</v>
      </c>
      <c r="C25" s="126" t="s">
        <v>379</v>
      </c>
      <c r="D25" s="321">
        <v>601</v>
      </c>
      <c r="E25" s="321">
        <v>601</v>
      </c>
      <c r="F25" s="321">
        <v>554</v>
      </c>
      <c r="G25" s="118">
        <f t="shared" si="1"/>
        <v>92.17970049916805</v>
      </c>
    </row>
    <row r="26" spans="1:7" ht="14.25" customHeight="1" x14ac:dyDescent="0.2">
      <c r="A26"/>
      <c r="B26" s="126" t="s">
        <v>357</v>
      </c>
      <c r="C26" s="126" t="s">
        <v>375</v>
      </c>
      <c r="D26" s="321">
        <v>270</v>
      </c>
      <c r="E26" s="321">
        <v>248</v>
      </c>
      <c r="F26" s="321">
        <v>228</v>
      </c>
      <c r="G26" s="118">
        <f t="shared" si="1"/>
        <v>91.935483870967744</v>
      </c>
    </row>
    <row r="27" spans="1:7" ht="14.25" customHeight="1" x14ac:dyDescent="0.2">
      <c r="A27"/>
      <c r="B27" s="126" t="s">
        <v>357</v>
      </c>
      <c r="C27" s="126" t="s">
        <v>376</v>
      </c>
      <c r="D27" s="321">
        <v>217</v>
      </c>
      <c r="E27" s="321">
        <v>195</v>
      </c>
      <c r="F27" s="321">
        <v>164</v>
      </c>
      <c r="G27" s="118">
        <f t="shared" si="1"/>
        <v>84.102564102564102</v>
      </c>
    </row>
    <row r="28" spans="1:7" ht="14.25" customHeight="1" x14ac:dyDescent="0.2">
      <c r="A28"/>
      <c r="B28" s="126" t="s">
        <v>357</v>
      </c>
      <c r="C28" s="126" t="s">
        <v>377</v>
      </c>
      <c r="D28" s="321">
        <v>191</v>
      </c>
      <c r="E28" s="321">
        <v>191</v>
      </c>
      <c r="F28" s="321">
        <v>180</v>
      </c>
      <c r="G28" s="118">
        <f t="shared" si="1"/>
        <v>94.240837696335078</v>
      </c>
    </row>
    <row r="29" spans="1:7" ht="14.25" customHeight="1" x14ac:dyDescent="0.2">
      <c r="A29"/>
      <c r="B29" s="126" t="s">
        <v>358</v>
      </c>
      <c r="C29" s="126" t="s">
        <v>380</v>
      </c>
      <c r="D29" s="321">
        <v>337</v>
      </c>
      <c r="E29" s="321">
        <v>260</v>
      </c>
      <c r="F29" s="321">
        <v>182</v>
      </c>
      <c r="G29" s="118">
        <f t="shared" si="1"/>
        <v>70</v>
      </c>
    </row>
    <row r="30" spans="1:7" ht="14.25" customHeight="1" x14ac:dyDescent="0.2">
      <c r="A30"/>
      <c r="B30" s="126" t="s">
        <v>381</v>
      </c>
      <c r="C30" s="126" t="s">
        <v>367</v>
      </c>
      <c r="D30" s="321">
        <v>23</v>
      </c>
      <c r="E30" s="321">
        <v>23</v>
      </c>
      <c r="F30" s="321">
        <v>21</v>
      </c>
      <c r="G30" s="118">
        <f t="shared" si="1"/>
        <v>91.304347826086953</v>
      </c>
    </row>
    <row r="31" spans="1:7" ht="14.25" customHeight="1" x14ac:dyDescent="0.2">
      <c r="A31"/>
      <c r="B31" s="126" t="s">
        <v>381</v>
      </c>
      <c r="C31" s="126" t="s">
        <v>382</v>
      </c>
      <c r="D31" s="321">
        <v>20</v>
      </c>
      <c r="E31" s="321">
        <v>20</v>
      </c>
      <c r="F31" s="321">
        <v>14</v>
      </c>
      <c r="G31" s="118">
        <f t="shared" si="1"/>
        <v>70</v>
      </c>
    </row>
    <row r="32" spans="1:7" ht="14.25" customHeight="1" x14ac:dyDescent="0.2">
      <c r="A32"/>
      <c r="B32" s="126" t="s">
        <v>361</v>
      </c>
      <c r="C32" s="126" t="s">
        <v>376</v>
      </c>
      <c r="D32" s="321">
        <v>60</v>
      </c>
      <c r="E32" s="321">
        <v>60</v>
      </c>
      <c r="F32" s="321">
        <v>27</v>
      </c>
      <c r="G32" s="118">
        <f t="shared" si="1"/>
        <v>45</v>
      </c>
    </row>
    <row r="33" spans="1:7" ht="14.25" customHeight="1" x14ac:dyDescent="0.2">
      <c r="A33"/>
      <c r="B33" s="329" t="s">
        <v>362</v>
      </c>
      <c r="C33" s="329"/>
      <c r="D33" s="331">
        <v>2316</v>
      </c>
      <c r="E33" s="331">
        <v>2195</v>
      </c>
      <c r="F33" s="331">
        <v>1920</v>
      </c>
      <c r="G33" s="332">
        <f t="shared" si="1"/>
        <v>87.47152619589977</v>
      </c>
    </row>
    <row r="34" spans="1:7" ht="14.25" customHeight="1" x14ac:dyDescent="0.2">
      <c r="A34"/>
      <c r="B34" s="329" t="s">
        <v>363</v>
      </c>
      <c r="C34" s="329"/>
      <c r="D34" s="331">
        <v>4369</v>
      </c>
      <c r="E34" s="331">
        <v>4248</v>
      </c>
      <c r="F34" s="331">
        <v>4684</v>
      </c>
      <c r="G34" s="332">
        <f t="shared" si="1"/>
        <v>110.26365348399247</v>
      </c>
    </row>
    <row r="35" spans="1:7" ht="14.25" customHeight="1" x14ac:dyDescent="0.2">
      <c r="A35"/>
      <c r="B35" s="333" t="s">
        <v>84</v>
      </c>
      <c r="C35" s="334"/>
      <c r="D35" s="334"/>
      <c r="E35" s="334"/>
      <c r="F35" s="334"/>
      <c r="G35" s="334"/>
    </row>
    <row r="36" spans="1:7" x14ac:dyDescent="0.2">
      <c r="A36"/>
      <c r="B36" s="335" t="s">
        <v>92</v>
      </c>
      <c r="C36"/>
      <c r="D36"/>
      <c r="E36"/>
      <c r="F36"/>
      <c r="G36"/>
    </row>
    <row r="37" spans="1:7" x14ac:dyDescent="0.2">
      <c r="A37"/>
      <c r="B37"/>
      <c r="C37"/>
      <c r="D37"/>
      <c r="E37"/>
      <c r="F37"/>
      <c r="G37"/>
    </row>
    <row r="38" spans="1:7" x14ac:dyDescent="0.2">
      <c r="A38"/>
      <c r="B38"/>
      <c r="C38"/>
      <c r="D38"/>
      <c r="E38"/>
      <c r="F38"/>
      <c r="G38"/>
    </row>
    <row r="39" spans="1:7" x14ac:dyDescent="0.2">
      <c r="A39"/>
      <c r="B39"/>
      <c r="C39"/>
      <c r="D39"/>
      <c r="E39"/>
      <c r="F39"/>
      <c r="G39"/>
    </row>
    <row r="40" spans="1:7" x14ac:dyDescent="0.2">
      <c r="A40"/>
      <c r="B40"/>
      <c r="C40"/>
      <c r="D40"/>
      <c r="E40"/>
      <c r="F40"/>
      <c r="G40"/>
    </row>
    <row r="41" spans="1:7" x14ac:dyDescent="0.2">
      <c r="A41"/>
      <c r="B41"/>
      <c r="C41"/>
      <c r="D41"/>
      <c r="E41"/>
      <c r="F41"/>
      <c r="G41"/>
    </row>
    <row r="42" spans="1:7" x14ac:dyDescent="0.2">
      <c r="A42"/>
      <c r="B42"/>
      <c r="C42"/>
      <c r="D42"/>
      <c r="E42"/>
      <c r="F42"/>
      <c r="G42"/>
    </row>
    <row r="43" spans="1:7" x14ac:dyDescent="0.2">
      <c r="A43"/>
      <c r="B43"/>
      <c r="C43"/>
      <c r="D43"/>
      <c r="E43"/>
      <c r="F43"/>
      <c r="G43"/>
    </row>
    <row r="44" spans="1:7" x14ac:dyDescent="0.2">
      <c r="A44"/>
      <c r="B44"/>
      <c r="C44"/>
      <c r="D44"/>
      <c r="E44"/>
      <c r="F44"/>
      <c r="G44"/>
    </row>
    <row r="45" spans="1:7" x14ac:dyDescent="0.2">
      <c r="A45"/>
      <c r="B45"/>
      <c r="C45"/>
      <c r="D45"/>
      <c r="E45"/>
      <c r="F45"/>
      <c r="G45"/>
    </row>
    <row r="46" spans="1:7" x14ac:dyDescent="0.2">
      <c r="A46"/>
      <c r="B46"/>
      <c r="C46"/>
      <c r="D46"/>
      <c r="E46"/>
      <c r="F46"/>
      <c r="G46"/>
    </row>
    <row r="47" spans="1:7" x14ac:dyDescent="0.2">
      <c r="A47"/>
      <c r="B47"/>
      <c r="C47"/>
      <c r="D47"/>
      <c r="E47"/>
      <c r="F47"/>
      <c r="G47"/>
    </row>
    <row r="48" spans="1:7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</sheetData>
  <phoneticPr fontId="0" type="noConversion"/>
  <pageMargins left="0.78740157499999996" right="0.78740157499999996" top="0.984251969" bottom="0.984251969" header="0.4921259845" footer="0.4921259845"/>
  <pageSetup paperSize="9" scale="89" orientation="landscape" r:id="rId1"/>
  <headerFooter alignWithMargins="0">
    <oddFooter>&amp;Rpage 21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>
    <pageSetUpPr fitToPage="1"/>
  </sheetPr>
  <dimension ref="A1:G201"/>
  <sheetViews>
    <sheetView view="pageLayout" zoomScaleNormal="80" zoomScaleSheetLayoutView="100" workbookViewId="0"/>
  </sheetViews>
  <sheetFormatPr baseColWidth="10" defaultRowHeight="12.75" x14ac:dyDescent="0.2"/>
  <cols>
    <col min="1" max="1" width="14.5703125" style="29" bestFit="1" customWidth="1"/>
    <col min="2" max="2" width="6" style="29" customWidth="1"/>
    <col min="3" max="3" width="31.42578125" style="29" customWidth="1"/>
    <col min="4" max="5" width="17.7109375" style="29" customWidth="1"/>
    <col min="6" max="6" width="26.7109375" style="29" customWidth="1"/>
    <col min="7" max="7" width="17.7109375" style="29" customWidth="1"/>
    <col min="8" max="8" width="4.5703125" style="29" customWidth="1"/>
    <col min="9" max="16384" width="11.42578125" style="29"/>
  </cols>
  <sheetData>
    <row r="1" spans="1:7" ht="18.75" x14ac:dyDescent="0.2">
      <c r="A1" s="73"/>
      <c r="B1" s="35" t="s">
        <v>21</v>
      </c>
      <c r="C1" s="35"/>
      <c r="D1" s="35"/>
      <c r="E1" s="35"/>
    </row>
    <row r="2" spans="1:7" ht="18.75" x14ac:dyDescent="0.2">
      <c r="A2" s="73"/>
      <c r="B2" s="35" t="s">
        <v>183</v>
      </c>
      <c r="C2" s="35"/>
      <c r="D2" s="35"/>
      <c r="E2" s="35"/>
      <c r="F2" s="35" t="s">
        <v>383</v>
      </c>
      <c r="G2" s="35"/>
    </row>
    <row r="3" spans="1:7" ht="9" customHeight="1" x14ac:dyDescent="0.2">
      <c r="A3" s="73"/>
      <c r="B3" s="73"/>
      <c r="C3" s="73"/>
      <c r="D3" s="73"/>
      <c r="E3" s="73"/>
    </row>
    <row r="4" spans="1:7" ht="15" x14ac:dyDescent="0.2">
      <c r="A4" s="38" t="s">
        <v>51</v>
      </c>
      <c r="B4" s="39" t="str">
        <f>couverture!D15</f>
        <v xml:space="preserve">1er mars 2019 </v>
      </c>
      <c r="C4" s="40"/>
      <c r="D4" s="40"/>
      <c r="E4" s="40"/>
      <c r="F4" s="163"/>
      <c r="G4" s="163"/>
    </row>
    <row r="5" spans="1:7" ht="15" x14ac:dyDescent="0.2">
      <c r="A5" s="42" t="s">
        <v>52</v>
      </c>
      <c r="B5" s="43" t="s">
        <v>268</v>
      </c>
      <c r="C5" s="44"/>
      <c r="D5" s="44"/>
      <c r="E5" s="44"/>
      <c r="F5" s="164"/>
      <c r="G5" s="164"/>
    </row>
    <row r="6" spans="1:7" ht="15" x14ac:dyDescent="0.2">
      <c r="A6" s="42" t="s">
        <v>65</v>
      </c>
      <c r="B6" s="43" t="str">
        <f>couverture!D15</f>
        <v xml:space="preserve">1er mars 2019 </v>
      </c>
      <c r="C6" s="44"/>
      <c r="D6" s="44"/>
      <c r="E6" s="44"/>
      <c r="F6" s="164"/>
      <c r="G6" s="164"/>
    </row>
    <row r="7" spans="1:7" ht="9" customHeight="1" x14ac:dyDescent="0.2">
      <c r="B7" s="140" t="str">
        <f>'tab14 Bordeaux'!B7</f>
        <v>(source DAP - SDSP - SP1 )</v>
      </c>
    </row>
    <row r="8" spans="1:7" ht="25.5" customHeight="1" x14ac:dyDescent="0.2">
      <c r="D8" s="79" t="s">
        <v>66</v>
      </c>
      <c r="E8" s="79" t="s">
        <v>67</v>
      </c>
      <c r="F8" s="52" t="s">
        <v>53</v>
      </c>
      <c r="G8" s="79" t="s">
        <v>69</v>
      </c>
    </row>
    <row r="9" spans="1:7" x14ac:dyDescent="0.2">
      <c r="B9" s="319" t="s">
        <v>334</v>
      </c>
      <c r="C9" s="320" t="s">
        <v>384</v>
      </c>
      <c r="D9" s="323">
        <v>307</v>
      </c>
      <c r="E9" s="323">
        <v>270</v>
      </c>
      <c r="F9" s="323">
        <v>359</v>
      </c>
      <c r="G9" s="324">
        <f t="shared" ref="G9" si="0">IF(E9=0,0,F9/E9*100)</f>
        <v>132.96296296296296</v>
      </c>
    </row>
    <row r="10" spans="1:7" x14ac:dyDescent="0.2">
      <c r="A10"/>
      <c r="B10" s="126" t="s">
        <v>334</v>
      </c>
      <c r="C10" s="322" t="s">
        <v>385</v>
      </c>
      <c r="D10" s="321">
        <v>209</v>
      </c>
      <c r="E10" s="321">
        <v>209</v>
      </c>
      <c r="F10" s="321">
        <v>172</v>
      </c>
      <c r="G10" s="118">
        <f t="shared" ref="G10:G41" si="1">IF(E10=0,0,F10/E10*100)</f>
        <v>82.296650717703344</v>
      </c>
    </row>
    <row r="11" spans="1:7" x14ac:dyDescent="0.2">
      <c r="A11"/>
      <c r="B11" s="126" t="s">
        <v>334</v>
      </c>
      <c r="C11" s="322" t="s">
        <v>386</v>
      </c>
      <c r="D11" s="321">
        <v>180</v>
      </c>
      <c r="E11" s="321">
        <v>180</v>
      </c>
      <c r="F11" s="321">
        <v>381</v>
      </c>
      <c r="G11" s="118">
        <f t="shared" si="1"/>
        <v>211.66666666666666</v>
      </c>
    </row>
    <row r="12" spans="1:7" x14ac:dyDescent="0.2">
      <c r="A12"/>
      <c r="B12" s="126" t="s">
        <v>334</v>
      </c>
      <c r="C12" s="322" t="s">
        <v>387</v>
      </c>
      <c r="D12" s="321">
        <v>384</v>
      </c>
      <c r="E12" s="321">
        <v>368</v>
      </c>
      <c r="F12" s="321">
        <v>581</v>
      </c>
      <c r="G12" s="118">
        <f t="shared" si="1"/>
        <v>157.88043478260869</v>
      </c>
    </row>
    <row r="13" spans="1:7" x14ac:dyDescent="0.2">
      <c r="A13"/>
      <c r="B13" s="126" t="s">
        <v>334</v>
      </c>
      <c r="C13" s="322" t="s">
        <v>388</v>
      </c>
      <c r="D13" s="321">
        <v>123</v>
      </c>
      <c r="E13" s="321">
        <v>123</v>
      </c>
      <c r="F13" s="321">
        <v>121</v>
      </c>
      <c r="G13" s="118">
        <f t="shared" si="1"/>
        <v>98.373983739837399</v>
      </c>
    </row>
    <row r="14" spans="1:7" x14ac:dyDescent="0.2">
      <c r="A14"/>
      <c r="B14" s="126" t="s">
        <v>334</v>
      </c>
      <c r="C14" s="322" t="s">
        <v>389</v>
      </c>
      <c r="D14" s="321">
        <v>212</v>
      </c>
      <c r="E14" s="321">
        <v>212</v>
      </c>
      <c r="F14" s="321">
        <v>342</v>
      </c>
      <c r="G14" s="118">
        <f t="shared" si="1"/>
        <v>161.32075471698113</v>
      </c>
    </row>
    <row r="15" spans="1:7" x14ac:dyDescent="0.2">
      <c r="A15"/>
      <c r="B15" s="126" t="s">
        <v>346</v>
      </c>
      <c r="C15" s="322" t="s">
        <v>390</v>
      </c>
      <c r="D15" s="321">
        <v>586</v>
      </c>
      <c r="E15" s="321">
        <v>586</v>
      </c>
      <c r="F15" s="321">
        <v>649</v>
      </c>
      <c r="G15" s="118">
        <f t="shared" si="1"/>
        <v>110.75085324232082</v>
      </c>
    </row>
    <row r="16" spans="1:7" x14ac:dyDescent="0.2">
      <c r="A16"/>
      <c r="B16" s="126" t="s">
        <v>346</v>
      </c>
      <c r="C16" s="322" t="s">
        <v>391</v>
      </c>
      <c r="D16" s="321">
        <v>189</v>
      </c>
      <c r="E16" s="321">
        <v>189</v>
      </c>
      <c r="F16" s="321">
        <v>304</v>
      </c>
      <c r="G16" s="118">
        <f t="shared" si="1"/>
        <v>160.84656084656083</v>
      </c>
    </row>
    <row r="17" spans="1:7" x14ac:dyDescent="0.2">
      <c r="A17"/>
      <c r="B17" s="126" t="s">
        <v>346</v>
      </c>
      <c r="C17" s="322" t="s">
        <v>392</v>
      </c>
      <c r="D17" s="321">
        <v>20</v>
      </c>
      <c r="E17" s="321">
        <v>20</v>
      </c>
      <c r="F17" s="321">
        <v>16</v>
      </c>
      <c r="G17" s="118">
        <f t="shared" si="1"/>
        <v>80</v>
      </c>
    </row>
    <row r="18" spans="1:7" x14ac:dyDescent="0.2">
      <c r="A18"/>
      <c r="B18" s="126" t="s">
        <v>346</v>
      </c>
      <c r="C18" s="322" t="s">
        <v>393</v>
      </c>
      <c r="D18" s="321">
        <v>477</v>
      </c>
      <c r="E18" s="321">
        <v>477</v>
      </c>
      <c r="F18" s="321">
        <v>620</v>
      </c>
      <c r="G18" s="118">
        <f t="shared" si="1"/>
        <v>129.97903563941298</v>
      </c>
    </row>
    <row r="19" spans="1:7" x14ac:dyDescent="0.2">
      <c r="A19"/>
      <c r="B19" s="126" t="s">
        <v>346</v>
      </c>
      <c r="C19" s="322" t="s">
        <v>394</v>
      </c>
      <c r="D19" s="321">
        <v>584</v>
      </c>
      <c r="E19" s="321">
        <v>584</v>
      </c>
      <c r="F19" s="321">
        <v>862</v>
      </c>
      <c r="G19" s="118">
        <f t="shared" si="1"/>
        <v>147.60273972602741</v>
      </c>
    </row>
    <row r="20" spans="1:7" x14ac:dyDescent="0.2">
      <c r="A20"/>
      <c r="B20" s="126" t="s">
        <v>346</v>
      </c>
      <c r="C20" s="322" t="s">
        <v>395</v>
      </c>
      <c r="D20" s="321">
        <v>193</v>
      </c>
      <c r="E20" s="321">
        <v>193</v>
      </c>
      <c r="F20" s="321">
        <v>321</v>
      </c>
      <c r="G20" s="118">
        <f t="shared" si="1"/>
        <v>166.32124352331604</v>
      </c>
    </row>
    <row r="21" spans="1:7" x14ac:dyDescent="0.2">
      <c r="A21"/>
      <c r="B21" s="126" t="s">
        <v>346</v>
      </c>
      <c r="C21" s="322" t="s">
        <v>396</v>
      </c>
      <c r="D21" s="321">
        <v>201</v>
      </c>
      <c r="E21" s="321">
        <v>201</v>
      </c>
      <c r="F21" s="321">
        <v>248</v>
      </c>
      <c r="G21" s="118">
        <f t="shared" si="1"/>
        <v>123.38308457711442</v>
      </c>
    </row>
    <row r="22" spans="1:7" x14ac:dyDescent="0.2">
      <c r="A22"/>
      <c r="B22" s="126" t="s">
        <v>346</v>
      </c>
      <c r="C22" s="322" t="s">
        <v>397</v>
      </c>
      <c r="D22" s="321">
        <v>32</v>
      </c>
      <c r="E22" s="321">
        <v>32</v>
      </c>
      <c r="F22" s="321">
        <v>23</v>
      </c>
      <c r="G22" s="118">
        <f t="shared" si="1"/>
        <v>71.875</v>
      </c>
    </row>
    <row r="23" spans="1:7" ht="13.5" x14ac:dyDescent="0.2">
      <c r="A23"/>
      <c r="B23" s="329" t="s">
        <v>350</v>
      </c>
      <c r="C23" s="330"/>
      <c r="D23" s="331">
        <v>3697</v>
      </c>
      <c r="E23" s="331">
        <v>3644</v>
      </c>
      <c r="F23" s="331">
        <v>4999</v>
      </c>
      <c r="G23" s="332">
        <f t="shared" si="1"/>
        <v>137.18441273326016</v>
      </c>
    </row>
    <row r="24" spans="1:7" x14ac:dyDescent="0.2">
      <c r="A24"/>
      <c r="B24" s="325" t="s">
        <v>351</v>
      </c>
      <c r="C24" s="326" t="s">
        <v>398</v>
      </c>
      <c r="D24" s="327">
        <v>599</v>
      </c>
      <c r="E24" s="327">
        <v>599</v>
      </c>
      <c r="F24" s="327">
        <v>546</v>
      </c>
      <c r="G24" s="328">
        <f t="shared" si="1"/>
        <v>91.151919866444075</v>
      </c>
    </row>
    <row r="25" spans="1:7" x14ac:dyDescent="0.2">
      <c r="A25"/>
      <c r="B25" s="126" t="s">
        <v>357</v>
      </c>
      <c r="C25" s="322" t="s">
        <v>399</v>
      </c>
      <c r="D25" s="321">
        <v>29</v>
      </c>
      <c r="E25" s="321">
        <v>29</v>
      </c>
      <c r="F25" s="321">
        <v>7</v>
      </c>
      <c r="G25" s="118">
        <f t="shared" si="1"/>
        <v>24.137931034482758</v>
      </c>
    </row>
    <row r="26" spans="1:7" x14ac:dyDescent="0.2">
      <c r="A26"/>
      <c r="B26" s="126" t="s">
        <v>357</v>
      </c>
      <c r="C26" s="322" t="s">
        <v>391</v>
      </c>
      <c r="D26" s="321">
        <v>199</v>
      </c>
      <c r="E26" s="321">
        <v>199</v>
      </c>
      <c r="F26" s="321">
        <v>166</v>
      </c>
      <c r="G26" s="118">
        <f t="shared" si="1"/>
        <v>83.417085427135675</v>
      </c>
    </row>
    <row r="27" spans="1:7" x14ac:dyDescent="0.2">
      <c r="A27"/>
      <c r="B27" s="126" t="s">
        <v>357</v>
      </c>
      <c r="C27" s="322" t="s">
        <v>392</v>
      </c>
      <c r="D27" s="321">
        <v>594</v>
      </c>
      <c r="E27" s="321">
        <v>594</v>
      </c>
      <c r="F27" s="321">
        <v>485</v>
      </c>
      <c r="G27" s="118">
        <f t="shared" si="1"/>
        <v>81.649831649831654</v>
      </c>
    </row>
    <row r="28" spans="1:7" x14ac:dyDescent="0.2">
      <c r="A28"/>
      <c r="B28" s="126" t="s">
        <v>357</v>
      </c>
      <c r="C28" s="322" t="s">
        <v>393</v>
      </c>
      <c r="D28" s="321">
        <v>209</v>
      </c>
      <c r="E28" s="321">
        <v>209</v>
      </c>
      <c r="F28" s="321">
        <v>199</v>
      </c>
      <c r="G28" s="118">
        <f t="shared" si="1"/>
        <v>95.215311004784681</v>
      </c>
    </row>
    <row r="29" spans="1:7" x14ac:dyDescent="0.2">
      <c r="A29"/>
      <c r="B29" s="126" t="s">
        <v>357</v>
      </c>
      <c r="C29" s="322" t="s">
        <v>395</v>
      </c>
      <c r="D29" s="321">
        <v>399</v>
      </c>
      <c r="E29" s="321">
        <v>399</v>
      </c>
      <c r="F29" s="321">
        <v>366</v>
      </c>
      <c r="G29" s="118">
        <f t="shared" si="1"/>
        <v>91.729323308270665</v>
      </c>
    </row>
    <row r="30" spans="1:7" x14ac:dyDescent="0.2">
      <c r="A30"/>
      <c r="B30" s="126" t="s">
        <v>357</v>
      </c>
      <c r="C30" s="322" t="s">
        <v>396</v>
      </c>
      <c r="D30" s="321">
        <v>199</v>
      </c>
      <c r="E30" s="321">
        <v>199</v>
      </c>
      <c r="F30" s="321">
        <v>153</v>
      </c>
      <c r="G30" s="118">
        <f t="shared" si="1"/>
        <v>76.884422110552762</v>
      </c>
    </row>
    <row r="31" spans="1:7" x14ac:dyDescent="0.2">
      <c r="A31"/>
      <c r="B31" s="126" t="s">
        <v>357</v>
      </c>
      <c r="C31" s="322" t="s">
        <v>397</v>
      </c>
      <c r="D31" s="321">
        <v>33</v>
      </c>
      <c r="E31" s="321">
        <v>33</v>
      </c>
      <c r="F31" s="321">
        <v>0</v>
      </c>
      <c r="G31" s="118">
        <f t="shared" si="1"/>
        <v>0</v>
      </c>
    </row>
    <row r="32" spans="1:7" x14ac:dyDescent="0.2">
      <c r="A32"/>
      <c r="B32" s="126" t="s">
        <v>400</v>
      </c>
      <c r="C32" s="322" t="s">
        <v>399</v>
      </c>
      <c r="D32" s="321">
        <v>101</v>
      </c>
      <c r="E32" s="321">
        <v>101</v>
      </c>
      <c r="F32" s="321">
        <v>71</v>
      </c>
      <c r="G32" s="118">
        <f t="shared" si="1"/>
        <v>70.297029702970292</v>
      </c>
    </row>
    <row r="33" spans="1:7" x14ac:dyDescent="0.2">
      <c r="A33"/>
      <c r="B33" s="126" t="s">
        <v>400</v>
      </c>
      <c r="C33" s="322" t="s">
        <v>397</v>
      </c>
      <c r="D33" s="321">
        <v>171</v>
      </c>
      <c r="E33" s="321">
        <v>171</v>
      </c>
      <c r="F33" s="321">
        <v>94</v>
      </c>
      <c r="G33" s="118">
        <f t="shared" si="1"/>
        <v>54.970760233918128</v>
      </c>
    </row>
    <row r="34" spans="1:7" x14ac:dyDescent="0.2">
      <c r="A34"/>
      <c r="B34" s="126" t="s">
        <v>360</v>
      </c>
      <c r="C34" s="322" t="s">
        <v>395</v>
      </c>
      <c r="D34" s="321">
        <v>96</v>
      </c>
      <c r="E34" s="321">
        <v>96</v>
      </c>
      <c r="F34" s="321">
        <v>36</v>
      </c>
      <c r="G34" s="118">
        <f t="shared" si="1"/>
        <v>37.5</v>
      </c>
    </row>
    <row r="35" spans="1:7" x14ac:dyDescent="0.2">
      <c r="A35"/>
      <c r="B35" s="126" t="s">
        <v>361</v>
      </c>
      <c r="C35" s="322" t="s">
        <v>390</v>
      </c>
      <c r="D35" s="321">
        <v>30</v>
      </c>
      <c r="E35" s="321">
        <v>30</v>
      </c>
      <c r="F35" s="321">
        <v>19</v>
      </c>
      <c r="G35" s="118">
        <f t="shared" si="1"/>
        <v>63.333333333333329</v>
      </c>
    </row>
    <row r="36" spans="1:7" x14ac:dyDescent="0.2">
      <c r="A36"/>
      <c r="B36" s="126" t="s">
        <v>361</v>
      </c>
      <c r="C36" s="322" t="s">
        <v>401</v>
      </c>
      <c r="D36" s="321">
        <v>60</v>
      </c>
      <c r="E36" s="321">
        <v>60</v>
      </c>
      <c r="F36" s="321">
        <v>26</v>
      </c>
      <c r="G36" s="118">
        <f t="shared" si="1"/>
        <v>43.333333333333336</v>
      </c>
    </row>
    <row r="37" spans="1:7" x14ac:dyDescent="0.2">
      <c r="A37"/>
      <c r="B37" s="126" t="s">
        <v>361</v>
      </c>
      <c r="C37" s="322" t="s">
        <v>395</v>
      </c>
      <c r="D37" s="321">
        <v>50</v>
      </c>
      <c r="E37" s="321">
        <v>50</v>
      </c>
      <c r="F37" s="321">
        <v>6</v>
      </c>
      <c r="G37" s="118">
        <f t="shared" si="1"/>
        <v>12</v>
      </c>
    </row>
    <row r="38" spans="1:7" x14ac:dyDescent="0.2">
      <c r="A38"/>
      <c r="B38" s="126" t="s">
        <v>402</v>
      </c>
      <c r="C38" s="322" t="s">
        <v>403</v>
      </c>
      <c r="D38" s="321">
        <v>60</v>
      </c>
      <c r="E38" s="321">
        <v>59</v>
      </c>
      <c r="F38" s="321">
        <v>36</v>
      </c>
      <c r="G38" s="118">
        <f t="shared" si="1"/>
        <v>61.016949152542374</v>
      </c>
    </row>
    <row r="39" spans="1:7" x14ac:dyDescent="0.2">
      <c r="A39"/>
      <c r="B39" s="126" t="s">
        <v>404</v>
      </c>
      <c r="C39" s="322" t="s">
        <v>405</v>
      </c>
      <c r="D39" s="321">
        <v>33</v>
      </c>
      <c r="E39" s="321">
        <v>30</v>
      </c>
      <c r="F39" s="321">
        <v>20</v>
      </c>
      <c r="G39" s="118">
        <f t="shared" si="1"/>
        <v>66.666666666666657</v>
      </c>
    </row>
    <row r="40" spans="1:7" ht="13.5" x14ac:dyDescent="0.2">
      <c r="A40"/>
      <c r="B40" s="329" t="s">
        <v>362</v>
      </c>
      <c r="C40" s="330"/>
      <c r="D40" s="331">
        <v>2862</v>
      </c>
      <c r="E40" s="331">
        <v>2858</v>
      </c>
      <c r="F40" s="331">
        <v>2230</v>
      </c>
      <c r="G40" s="332">
        <f t="shared" si="1"/>
        <v>78.026592022393288</v>
      </c>
    </row>
    <row r="41" spans="1:7" ht="13.5" x14ac:dyDescent="0.2">
      <c r="A41"/>
      <c r="B41" s="329" t="s">
        <v>363</v>
      </c>
      <c r="C41" s="330"/>
      <c r="D41" s="331">
        <v>6559</v>
      </c>
      <c r="E41" s="331">
        <v>6502</v>
      </c>
      <c r="F41" s="331">
        <v>7229</v>
      </c>
      <c r="G41" s="332">
        <f t="shared" si="1"/>
        <v>111.18117502306984</v>
      </c>
    </row>
    <row r="42" spans="1:7" x14ac:dyDescent="0.2">
      <c r="A42"/>
      <c r="B42" s="333" t="s">
        <v>84</v>
      </c>
      <c r="C42" s="334"/>
      <c r="D42" s="334"/>
      <c r="E42" s="334"/>
      <c r="F42" s="334"/>
      <c r="G42" s="334"/>
    </row>
    <row r="43" spans="1:7" x14ac:dyDescent="0.2">
      <c r="A43"/>
      <c r="B43" s="335" t="s">
        <v>92</v>
      </c>
      <c r="C43"/>
      <c r="D43"/>
      <c r="E43"/>
      <c r="F43"/>
      <c r="G43"/>
    </row>
    <row r="44" spans="1:7" x14ac:dyDescent="0.2">
      <c r="A44"/>
      <c r="B44"/>
      <c r="C44"/>
      <c r="D44"/>
      <c r="E44"/>
      <c r="F44"/>
      <c r="G44"/>
    </row>
    <row r="45" spans="1:7" x14ac:dyDescent="0.2">
      <c r="A45"/>
      <c r="B45"/>
      <c r="C45"/>
      <c r="D45"/>
      <c r="E45"/>
      <c r="F45"/>
      <c r="G45"/>
    </row>
    <row r="46" spans="1:7" x14ac:dyDescent="0.2">
      <c r="A46"/>
      <c r="B46"/>
      <c r="C46"/>
      <c r="D46"/>
      <c r="E46"/>
      <c r="F46"/>
      <c r="G46"/>
    </row>
    <row r="47" spans="1:7" x14ac:dyDescent="0.2">
      <c r="A47"/>
      <c r="B47"/>
      <c r="C47"/>
      <c r="D47"/>
      <c r="E47"/>
      <c r="F47"/>
      <c r="G47"/>
    </row>
    <row r="48" spans="1:7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  <row r="201" spans="1:7" x14ac:dyDescent="0.2">
      <c r="A201"/>
      <c r="B201"/>
      <c r="C201"/>
      <c r="D201"/>
      <c r="E201"/>
      <c r="F201"/>
      <c r="G201"/>
    </row>
  </sheetData>
  <phoneticPr fontId="0" type="noConversion"/>
  <pageMargins left="0.78740157499999996" right="0.78740157499999996" top="0.984251969" bottom="0.984251969" header="0.4921259845" footer="0.4921259845"/>
  <pageSetup paperSize="9" scale="81" orientation="landscape" r:id="rId1"/>
  <headerFooter alignWithMargins="0">
    <oddFooter>&amp;Rpage 22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>
    <pageSetUpPr fitToPage="1"/>
  </sheetPr>
  <dimension ref="A1:H200"/>
  <sheetViews>
    <sheetView view="pageLayout" zoomScaleNormal="80" zoomScaleSheetLayoutView="100" workbookViewId="0"/>
  </sheetViews>
  <sheetFormatPr baseColWidth="10" defaultRowHeight="12.75" x14ac:dyDescent="0.2"/>
  <cols>
    <col min="1" max="1" width="14.5703125" style="93" bestFit="1" customWidth="1"/>
    <col min="2" max="2" width="5.7109375" style="93" customWidth="1"/>
    <col min="3" max="3" width="28.7109375" style="93" customWidth="1"/>
    <col min="4" max="5" width="17.7109375" style="93" customWidth="1"/>
    <col min="6" max="6" width="26.7109375" style="93" customWidth="1"/>
    <col min="7" max="7" width="17.7109375" style="93" customWidth="1"/>
    <col min="8" max="8" width="4.7109375" style="93" customWidth="1"/>
    <col min="9" max="16384" width="11.42578125" style="93"/>
  </cols>
  <sheetData>
    <row r="1" spans="1:7" ht="18.75" x14ac:dyDescent="0.2">
      <c r="A1" s="73"/>
      <c r="B1" s="35" t="s">
        <v>22</v>
      </c>
      <c r="C1" s="35"/>
      <c r="D1" s="35"/>
      <c r="E1" s="35"/>
      <c r="F1" s="29"/>
      <c r="G1" s="29"/>
    </row>
    <row r="2" spans="1:7" ht="18.75" x14ac:dyDescent="0.2">
      <c r="A2" s="73"/>
      <c r="B2" s="35" t="s">
        <v>183</v>
      </c>
      <c r="C2" s="35"/>
      <c r="D2" s="35"/>
      <c r="E2" s="35"/>
      <c r="F2" s="35" t="s">
        <v>406</v>
      </c>
      <c r="G2" s="35"/>
    </row>
    <row r="3" spans="1:7" ht="9" customHeight="1" x14ac:dyDescent="0.2">
      <c r="A3" s="73"/>
      <c r="B3" s="73"/>
      <c r="C3" s="73"/>
      <c r="D3" s="73"/>
      <c r="E3" s="73"/>
      <c r="F3" s="29"/>
      <c r="G3" s="29"/>
    </row>
    <row r="4" spans="1:7" ht="15" x14ac:dyDescent="0.2">
      <c r="A4" s="38" t="s">
        <v>51</v>
      </c>
      <c r="B4" s="39" t="str">
        <f>couverture!D15</f>
        <v xml:space="preserve">1er mars 2019 </v>
      </c>
      <c r="C4" s="40"/>
      <c r="D4" s="40"/>
      <c r="E4" s="40"/>
      <c r="F4" s="163"/>
      <c r="G4" s="163"/>
    </row>
    <row r="5" spans="1:7" ht="15" x14ac:dyDescent="0.2">
      <c r="A5" s="42" t="s">
        <v>52</v>
      </c>
      <c r="B5" s="43" t="s">
        <v>268</v>
      </c>
      <c r="C5" s="44"/>
      <c r="D5" s="44"/>
      <c r="E5" s="44"/>
      <c r="F5" s="164"/>
      <c r="G5" s="164"/>
    </row>
    <row r="6" spans="1:7" ht="15" x14ac:dyDescent="0.2">
      <c r="A6" s="42" t="s">
        <v>65</v>
      </c>
      <c r="B6" s="43" t="str">
        <f>couverture!D15</f>
        <v xml:space="preserve">1er mars 2019 </v>
      </c>
      <c r="C6" s="44"/>
      <c r="D6" s="44"/>
      <c r="E6" s="44"/>
      <c r="F6" s="164"/>
      <c r="G6" s="164"/>
    </row>
    <row r="7" spans="1:7" ht="9" customHeight="1" x14ac:dyDescent="0.2">
      <c r="A7" s="29"/>
      <c r="B7" s="140" t="str">
        <f>'tab14 Bordeaux'!B7</f>
        <v>(source DAP - SDSP - SP1 )</v>
      </c>
      <c r="C7" s="29"/>
      <c r="D7" s="29"/>
      <c r="E7" s="29"/>
      <c r="F7" s="29"/>
      <c r="G7" s="29"/>
    </row>
    <row r="8" spans="1:7" ht="25.5" customHeight="1" x14ac:dyDescent="0.2">
      <c r="A8" s="29"/>
      <c r="B8" s="29"/>
      <c r="C8" s="29"/>
      <c r="D8" s="79" t="s">
        <v>66</v>
      </c>
      <c r="E8" s="79" t="s">
        <v>67</v>
      </c>
      <c r="F8" s="52" t="s">
        <v>53</v>
      </c>
      <c r="G8" s="79" t="s">
        <v>69</v>
      </c>
    </row>
    <row r="9" spans="1:7" x14ac:dyDescent="0.2">
      <c r="A9" s="29"/>
      <c r="B9" s="319" t="s">
        <v>334</v>
      </c>
      <c r="C9" s="320" t="s">
        <v>407</v>
      </c>
      <c r="D9" s="323">
        <v>72</v>
      </c>
      <c r="E9" s="323">
        <v>72</v>
      </c>
      <c r="F9" s="323">
        <v>42</v>
      </c>
      <c r="G9" s="324">
        <f t="shared" ref="G9" si="0">IF(E9=0,0,F9/E9*100)</f>
        <v>58.333333333333336</v>
      </c>
    </row>
    <row r="10" spans="1:7" x14ac:dyDescent="0.2">
      <c r="A10"/>
      <c r="B10" s="126" t="s">
        <v>334</v>
      </c>
      <c r="C10" s="322" t="s">
        <v>408</v>
      </c>
      <c r="D10" s="321">
        <v>187</v>
      </c>
      <c r="E10" s="321">
        <v>171</v>
      </c>
      <c r="F10" s="321">
        <v>259</v>
      </c>
      <c r="G10" s="118">
        <f t="shared" ref="G10:G41" si="1">IF(E10=0,0,F10/E10*100)</f>
        <v>151.46198830409355</v>
      </c>
    </row>
    <row r="11" spans="1:7" x14ac:dyDescent="0.2">
      <c r="A11"/>
      <c r="B11" s="126" t="s">
        <v>334</v>
      </c>
      <c r="C11" s="322" t="s">
        <v>409</v>
      </c>
      <c r="D11" s="321">
        <v>93</v>
      </c>
      <c r="E11" s="321">
        <v>93</v>
      </c>
      <c r="F11" s="321">
        <v>129</v>
      </c>
      <c r="G11" s="118">
        <f t="shared" si="1"/>
        <v>138.70967741935485</v>
      </c>
    </row>
    <row r="12" spans="1:7" x14ac:dyDescent="0.2">
      <c r="A12"/>
      <c r="B12" s="126" t="s">
        <v>334</v>
      </c>
      <c r="C12" s="322" t="s">
        <v>410</v>
      </c>
      <c r="D12" s="321">
        <v>35</v>
      </c>
      <c r="E12" s="321">
        <v>35</v>
      </c>
      <c r="F12" s="321">
        <v>44</v>
      </c>
      <c r="G12" s="118">
        <f t="shared" si="1"/>
        <v>125.71428571428571</v>
      </c>
    </row>
    <row r="13" spans="1:7" x14ac:dyDescent="0.2">
      <c r="A13"/>
      <c r="B13" s="126" t="s">
        <v>334</v>
      </c>
      <c r="C13" s="322" t="s">
        <v>411</v>
      </c>
      <c r="D13" s="321">
        <v>688</v>
      </c>
      <c r="E13" s="321">
        <v>688</v>
      </c>
      <c r="F13" s="321">
        <v>941</v>
      </c>
      <c r="G13" s="118">
        <f t="shared" si="1"/>
        <v>136.77325581395351</v>
      </c>
    </row>
    <row r="14" spans="1:7" x14ac:dyDescent="0.2">
      <c r="A14"/>
      <c r="B14" s="126" t="s">
        <v>334</v>
      </c>
      <c r="C14" s="322" t="s">
        <v>412</v>
      </c>
      <c r="D14" s="321">
        <v>22</v>
      </c>
      <c r="E14" s="321">
        <v>22</v>
      </c>
      <c r="F14" s="321">
        <v>34</v>
      </c>
      <c r="G14" s="118">
        <f t="shared" si="1"/>
        <v>154.54545454545453</v>
      </c>
    </row>
    <row r="15" spans="1:7" x14ac:dyDescent="0.2">
      <c r="A15"/>
      <c r="B15" s="126" t="s">
        <v>334</v>
      </c>
      <c r="C15" s="322" t="s">
        <v>413</v>
      </c>
      <c r="D15" s="321">
        <v>57</v>
      </c>
      <c r="E15" s="321">
        <v>57</v>
      </c>
      <c r="F15" s="321">
        <v>68</v>
      </c>
      <c r="G15" s="118">
        <f t="shared" si="1"/>
        <v>119.29824561403508</v>
      </c>
    </row>
    <row r="16" spans="1:7" x14ac:dyDescent="0.2">
      <c r="A16"/>
      <c r="B16" s="126" t="s">
        <v>346</v>
      </c>
      <c r="C16" s="322" t="s">
        <v>414</v>
      </c>
      <c r="D16" s="321">
        <v>219</v>
      </c>
      <c r="E16" s="321">
        <v>219</v>
      </c>
      <c r="F16" s="321">
        <v>304</v>
      </c>
      <c r="G16" s="118">
        <f t="shared" si="1"/>
        <v>138.81278538812785</v>
      </c>
    </row>
    <row r="17" spans="1:7" x14ac:dyDescent="0.2">
      <c r="A17"/>
      <c r="B17" s="126" t="s">
        <v>346</v>
      </c>
      <c r="C17" s="322" t="s">
        <v>415</v>
      </c>
      <c r="D17" s="321">
        <v>388</v>
      </c>
      <c r="E17" s="321">
        <v>388</v>
      </c>
      <c r="F17" s="321">
        <v>425</v>
      </c>
      <c r="G17" s="118">
        <f t="shared" si="1"/>
        <v>109.53608247422682</v>
      </c>
    </row>
    <row r="18" spans="1:7" x14ac:dyDescent="0.2">
      <c r="A18"/>
      <c r="B18" s="126" t="s">
        <v>346</v>
      </c>
      <c r="C18" s="322" t="s">
        <v>416</v>
      </c>
      <c r="D18" s="321">
        <v>232</v>
      </c>
      <c r="E18" s="321">
        <v>232</v>
      </c>
      <c r="F18" s="321">
        <v>356</v>
      </c>
      <c r="G18" s="118">
        <f t="shared" si="1"/>
        <v>153.44827586206898</v>
      </c>
    </row>
    <row r="19" spans="1:7" x14ac:dyDescent="0.2">
      <c r="A19"/>
      <c r="B19" s="126" t="s">
        <v>346</v>
      </c>
      <c r="C19" s="322" t="s">
        <v>417</v>
      </c>
      <c r="D19" s="321">
        <v>136</v>
      </c>
      <c r="E19" s="321">
        <v>136</v>
      </c>
      <c r="F19" s="321">
        <v>164</v>
      </c>
      <c r="G19" s="118">
        <f t="shared" si="1"/>
        <v>120.58823529411764</v>
      </c>
    </row>
    <row r="20" spans="1:7" x14ac:dyDescent="0.2">
      <c r="A20"/>
      <c r="B20" s="126" t="s">
        <v>346</v>
      </c>
      <c r="C20" s="322" t="s">
        <v>418</v>
      </c>
      <c r="D20" s="321">
        <v>384</v>
      </c>
      <c r="E20" s="321">
        <v>384</v>
      </c>
      <c r="F20" s="321">
        <v>392</v>
      </c>
      <c r="G20" s="118">
        <f t="shared" si="1"/>
        <v>102.08333333333333</v>
      </c>
    </row>
    <row r="21" spans="1:7" x14ac:dyDescent="0.2">
      <c r="A21"/>
      <c r="B21" s="126" t="s">
        <v>346</v>
      </c>
      <c r="C21" s="322" t="s">
        <v>419</v>
      </c>
      <c r="D21" s="321">
        <v>287</v>
      </c>
      <c r="E21" s="321">
        <v>287</v>
      </c>
      <c r="F21" s="321">
        <v>352</v>
      </c>
      <c r="G21" s="118">
        <f t="shared" si="1"/>
        <v>122.64808362369337</v>
      </c>
    </row>
    <row r="22" spans="1:7" x14ac:dyDescent="0.2">
      <c r="A22"/>
      <c r="B22" s="126" t="s">
        <v>346</v>
      </c>
      <c r="C22" s="322" t="s">
        <v>420</v>
      </c>
      <c r="D22" s="321">
        <v>237</v>
      </c>
      <c r="E22" s="321">
        <v>237</v>
      </c>
      <c r="F22" s="321">
        <v>351</v>
      </c>
      <c r="G22" s="118">
        <f t="shared" si="1"/>
        <v>148.1012658227848</v>
      </c>
    </row>
    <row r="23" spans="1:7" x14ac:dyDescent="0.2">
      <c r="A23"/>
      <c r="B23" s="126" t="s">
        <v>346</v>
      </c>
      <c r="C23" s="322" t="s">
        <v>421</v>
      </c>
      <c r="D23" s="321">
        <v>344</v>
      </c>
      <c r="E23" s="321">
        <v>344</v>
      </c>
      <c r="F23" s="321">
        <v>391</v>
      </c>
      <c r="G23" s="118">
        <f t="shared" si="1"/>
        <v>113.66279069767442</v>
      </c>
    </row>
    <row r="24" spans="1:7" x14ac:dyDescent="0.2">
      <c r="A24"/>
      <c r="B24" s="126" t="s">
        <v>346</v>
      </c>
      <c r="C24" s="322" t="s">
        <v>422</v>
      </c>
      <c r="D24" s="321">
        <v>599</v>
      </c>
      <c r="E24" s="321">
        <v>599</v>
      </c>
      <c r="F24" s="321">
        <v>694</v>
      </c>
      <c r="G24" s="118">
        <f t="shared" si="1"/>
        <v>115.85976627712856</v>
      </c>
    </row>
    <row r="25" spans="1:7" ht="13.5" x14ac:dyDescent="0.2">
      <c r="A25"/>
      <c r="B25" s="329" t="s">
        <v>350</v>
      </c>
      <c r="C25" s="330"/>
      <c r="D25" s="331">
        <v>3980</v>
      </c>
      <c r="E25" s="331">
        <v>3964</v>
      </c>
      <c r="F25" s="331">
        <v>4946</v>
      </c>
      <c r="G25" s="332">
        <f t="shared" si="1"/>
        <v>124.77295660948538</v>
      </c>
    </row>
    <row r="26" spans="1:7" x14ac:dyDescent="0.2">
      <c r="A26"/>
      <c r="B26" s="325" t="s">
        <v>351</v>
      </c>
      <c r="C26" s="326" t="s">
        <v>423</v>
      </c>
      <c r="D26" s="327">
        <v>599</v>
      </c>
      <c r="E26" s="327">
        <v>599</v>
      </c>
      <c r="F26" s="327">
        <v>545</v>
      </c>
      <c r="G26" s="328">
        <f t="shared" si="1"/>
        <v>90.984974958263777</v>
      </c>
    </row>
    <row r="27" spans="1:7" x14ac:dyDescent="0.2">
      <c r="A27"/>
      <c r="B27" s="126" t="s">
        <v>357</v>
      </c>
      <c r="C27" s="322" t="s">
        <v>414</v>
      </c>
      <c r="D27" s="321">
        <v>200</v>
      </c>
      <c r="E27" s="321">
        <v>200</v>
      </c>
      <c r="F27" s="321">
        <v>191</v>
      </c>
      <c r="G27" s="118">
        <f t="shared" si="1"/>
        <v>95.5</v>
      </c>
    </row>
    <row r="28" spans="1:7" x14ac:dyDescent="0.2">
      <c r="A28"/>
      <c r="B28" s="126" t="s">
        <v>357</v>
      </c>
      <c r="C28" s="322" t="s">
        <v>415</v>
      </c>
      <c r="D28" s="321">
        <v>300</v>
      </c>
      <c r="E28" s="321">
        <v>300</v>
      </c>
      <c r="F28" s="321">
        <v>273</v>
      </c>
      <c r="G28" s="118">
        <f t="shared" si="1"/>
        <v>91</v>
      </c>
    </row>
    <row r="29" spans="1:7" x14ac:dyDescent="0.2">
      <c r="A29"/>
      <c r="B29" s="126" t="s">
        <v>357</v>
      </c>
      <c r="C29" s="322" t="s">
        <v>418</v>
      </c>
      <c r="D29" s="321">
        <v>164</v>
      </c>
      <c r="E29" s="321">
        <v>164</v>
      </c>
      <c r="F29" s="321">
        <v>157</v>
      </c>
      <c r="G29" s="118">
        <f t="shared" si="1"/>
        <v>95.731707317073173</v>
      </c>
    </row>
    <row r="30" spans="1:7" x14ac:dyDescent="0.2">
      <c r="A30"/>
      <c r="B30" s="126" t="s">
        <v>357</v>
      </c>
      <c r="C30" s="322" t="s">
        <v>420</v>
      </c>
      <c r="D30" s="321">
        <v>192</v>
      </c>
      <c r="E30" s="321">
        <v>192</v>
      </c>
      <c r="F30" s="321">
        <v>181</v>
      </c>
      <c r="G30" s="118">
        <f t="shared" si="1"/>
        <v>94.270833333333343</v>
      </c>
    </row>
    <row r="31" spans="1:7" x14ac:dyDescent="0.2">
      <c r="A31"/>
      <c r="B31" s="126" t="s">
        <v>400</v>
      </c>
      <c r="C31" s="322" t="s">
        <v>417</v>
      </c>
      <c r="D31" s="321">
        <v>123</v>
      </c>
      <c r="E31" s="321">
        <v>123</v>
      </c>
      <c r="F31" s="321">
        <v>114</v>
      </c>
      <c r="G31" s="118">
        <f t="shared" si="1"/>
        <v>92.682926829268297</v>
      </c>
    </row>
    <row r="32" spans="1:7" x14ac:dyDescent="0.2">
      <c r="A32"/>
      <c r="B32" s="126" t="s">
        <v>400</v>
      </c>
      <c r="C32" s="322" t="s">
        <v>421</v>
      </c>
      <c r="D32" s="321">
        <v>128</v>
      </c>
      <c r="E32" s="321">
        <v>63</v>
      </c>
      <c r="F32" s="321">
        <v>47</v>
      </c>
      <c r="G32" s="118">
        <f t="shared" si="1"/>
        <v>74.603174603174608</v>
      </c>
    </row>
    <row r="33" spans="1:8" x14ac:dyDescent="0.2">
      <c r="A33"/>
      <c r="B33" s="126" t="s">
        <v>381</v>
      </c>
      <c r="C33" s="322" t="s">
        <v>105</v>
      </c>
      <c r="D33" s="321">
        <v>116</v>
      </c>
      <c r="E33" s="321">
        <v>116</v>
      </c>
      <c r="F33" s="321">
        <v>66</v>
      </c>
      <c r="G33" s="118">
        <f t="shared" si="1"/>
        <v>56.896551724137936</v>
      </c>
    </row>
    <row r="34" spans="1:8" x14ac:dyDescent="0.2">
      <c r="A34"/>
      <c r="B34" s="126" t="s">
        <v>361</v>
      </c>
      <c r="C34" s="322" t="s">
        <v>415</v>
      </c>
      <c r="D34" s="321">
        <v>40</v>
      </c>
      <c r="E34" s="321">
        <v>40</v>
      </c>
      <c r="F34" s="321">
        <v>24</v>
      </c>
      <c r="G34" s="118">
        <f t="shared" si="1"/>
        <v>60</v>
      </c>
    </row>
    <row r="35" spans="1:8" x14ac:dyDescent="0.2">
      <c r="A35"/>
      <c r="B35" s="126" t="s">
        <v>361</v>
      </c>
      <c r="C35" s="322" t="s">
        <v>416</v>
      </c>
      <c r="D35" s="321">
        <v>36</v>
      </c>
      <c r="E35" s="321">
        <v>36</v>
      </c>
      <c r="F35" s="321">
        <v>34</v>
      </c>
      <c r="G35" s="118">
        <f t="shared" si="1"/>
        <v>94.444444444444443</v>
      </c>
    </row>
    <row r="36" spans="1:8" x14ac:dyDescent="0.2">
      <c r="A36"/>
      <c r="B36" s="126" t="s">
        <v>361</v>
      </c>
      <c r="C36" s="322" t="s">
        <v>418</v>
      </c>
      <c r="D36" s="321">
        <v>20</v>
      </c>
      <c r="E36" s="321">
        <v>20</v>
      </c>
      <c r="F36" s="321">
        <v>15</v>
      </c>
      <c r="G36" s="118">
        <f t="shared" si="1"/>
        <v>75</v>
      </c>
    </row>
    <row r="37" spans="1:8" x14ac:dyDescent="0.2">
      <c r="A37"/>
      <c r="B37" s="126" t="s">
        <v>361</v>
      </c>
      <c r="C37" s="322" t="s">
        <v>419</v>
      </c>
      <c r="D37" s="321">
        <v>40</v>
      </c>
      <c r="E37" s="321">
        <v>40</v>
      </c>
      <c r="F37" s="321">
        <v>24</v>
      </c>
      <c r="G37" s="118">
        <f t="shared" si="1"/>
        <v>60</v>
      </c>
      <c r="H37" s="239"/>
    </row>
    <row r="38" spans="1:8" x14ac:dyDescent="0.2">
      <c r="A38"/>
      <c r="B38" s="126" t="s">
        <v>361</v>
      </c>
      <c r="C38" s="322" t="s">
        <v>422</v>
      </c>
      <c r="D38" s="321">
        <v>39</v>
      </c>
      <c r="E38" s="321">
        <v>39</v>
      </c>
      <c r="F38" s="321">
        <v>8</v>
      </c>
      <c r="G38" s="118">
        <f t="shared" si="1"/>
        <v>20.512820512820511</v>
      </c>
    </row>
    <row r="39" spans="1:8" x14ac:dyDescent="0.2">
      <c r="A39"/>
      <c r="B39" s="126" t="s">
        <v>402</v>
      </c>
      <c r="C39" s="322" t="s">
        <v>424</v>
      </c>
      <c r="D39" s="321">
        <v>60</v>
      </c>
      <c r="E39" s="321">
        <v>60</v>
      </c>
      <c r="F39" s="321">
        <v>34</v>
      </c>
      <c r="G39" s="118">
        <f t="shared" si="1"/>
        <v>56.666666666666664</v>
      </c>
    </row>
    <row r="40" spans="1:8" ht="13.5" x14ac:dyDescent="0.2">
      <c r="A40"/>
      <c r="B40" s="329" t="s">
        <v>362</v>
      </c>
      <c r="C40" s="330"/>
      <c r="D40" s="331">
        <v>2057</v>
      </c>
      <c r="E40" s="331">
        <v>1992</v>
      </c>
      <c r="F40" s="331">
        <v>1713</v>
      </c>
      <c r="G40" s="332">
        <f t="shared" si="1"/>
        <v>85.993975903614455</v>
      </c>
    </row>
    <row r="41" spans="1:8" ht="13.5" x14ac:dyDescent="0.2">
      <c r="A41"/>
      <c r="B41" s="329" t="s">
        <v>363</v>
      </c>
      <c r="C41" s="330"/>
      <c r="D41" s="331">
        <v>6037</v>
      </c>
      <c r="E41" s="331">
        <v>5956</v>
      </c>
      <c r="F41" s="331">
        <v>6659</v>
      </c>
      <c r="G41" s="332">
        <f t="shared" si="1"/>
        <v>111.80322364002686</v>
      </c>
    </row>
    <row r="42" spans="1:8" x14ac:dyDescent="0.2">
      <c r="A42"/>
      <c r="B42" s="333" t="s">
        <v>84</v>
      </c>
      <c r="C42" s="334"/>
      <c r="D42" s="334"/>
      <c r="E42" s="334"/>
      <c r="F42" s="334"/>
      <c r="G42" s="334"/>
    </row>
    <row r="43" spans="1:8" x14ac:dyDescent="0.2">
      <c r="A43"/>
      <c r="B43" s="335" t="s">
        <v>92</v>
      </c>
      <c r="C43"/>
      <c r="D43"/>
      <c r="E43"/>
      <c r="F43"/>
      <c r="G43"/>
    </row>
    <row r="44" spans="1:8" x14ac:dyDescent="0.2">
      <c r="A44"/>
      <c r="B44"/>
      <c r="C44"/>
      <c r="D44"/>
      <c r="E44"/>
      <c r="F44"/>
      <c r="G44"/>
    </row>
    <row r="45" spans="1:8" x14ac:dyDescent="0.2">
      <c r="A45"/>
      <c r="B45"/>
      <c r="C45"/>
      <c r="D45"/>
      <c r="E45"/>
      <c r="F45"/>
      <c r="G45"/>
    </row>
    <row r="46" spans="1:8" x14ac:dyDescent="0.2">
      <c r="A46"/>
      <c r="B46"/>
      <c r="C46"/>
      <c r="D46"/>
      <c r="E46"/>
      <c r="F46"/>
      <c r="G46"/>
    </row>
    <row r="47" spans="1:8" x14ac:dyDescent="0.2">
      <c r="A47"/>
      <c r="B47"/>
      <c r="C47"/>
      <c r="D47"/>
      <c r="E47"/>
      <c r="F47"/>
      <c r="G47"/>
    </row>
    <row r="48" spans="1:8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</sheetData>
  <phoneticPr fontId="0" type="noConversion"/>
  <pageMargins left="0.78740157499999996" right="0.78740157499999996" top="0.984251969" bottom="0.984251969" header="0.4921259845" footer="0.4921259845"/>
  <pageSetup paperSize="9" scale="81" orientation="landscape" r:id="rId1"/>
  <headerFooter alignWithMargins="0">
    <oddFooter>&amp;Rpage 23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>
    <pageSetUpPr fitToPage="1"/>
  </sheetPr>
  <dimension ref="A1:G200"/>
  <sheetViews>
    <sheetView view="pageLayout" zoomScaleNormal="85" zoomScaleSheetLayoutView="100" workbookViewId="0"/>
  </sheetViews>
  <sheetFormatPr baseColWidth="10" defaultRowHeight="12.75" x14ac:dyDescent="0.2"/>
  <cols>
    <col min="1" max="1" width="14.5703125" style="93" bestFit="1" customWidth="1"/>
    <col min="2" max="2" width="5.7109375" style="93" customWidth="1"/>
    <col min="3" max="3" width="28.7109375" style="93" customWidth="1"/>
    <col min="4" max="5" width="17.7109375" style="93" customWidth="1"/>
    <col min="6" max="6" width="26.7109375" style="93" customWidth="1"/>
    <col min="7" max="7" width="17.7109375" style="93" customWidth="1"/>
    <col min="8" max="8" width="3.85546875" style="93" customWidth="1"/>
    <col min="9" max="16384" width="11.42578125" style="93"/>
  </cols>
  <sheetData>
    <row r="1" spans="1:7" ht="18.75" x14ac:dyDescent="0.2">
      <c r="A1" s="73"/>
      <c r="B1" s="35" t="s">
        <v>23</v>
      </c>
      <c r="C1" s="35"/>
      <c r="D1" s="35"/>
      <c r="E1" s="35"/>
      <c r="F1" s="29"/>
      <c r="G1" s="29"/>
    </row>
    <row r="2" spans="1:7" ht="18.75" x14ac:dyDescent="0.2">
      <c r="A2" s="73"/>
      <c r="B2" s="35" t="s">
        <v>183</v>
      </c>
      <c r="C2" s="35"/>
      <c r="D2" s="35"/>
      <c r="E2" s="35"/>
      <c r="F2" s="35" t="s">
        <v>425</v>
      </c>
      <c r="G2" s="35"/>
    </row>
    <row r="3" spans="1:7" ht="9" customHeight="1" x14ac:dyDescent="0.2">
      <c r="A3" s="73"/>
      <c r="B3" s="73"/>
      <c r="C3" s="73"/>
      <c r="D3" s="73"/>
      <c r="E3" s="73"/>
      <c r="F3" s="29"/>
      <c r="G3" s="29"/>
    </row>
    <row r="4" spans="1:7" ht="15" x14ac:dyDescent="0.2">
      <c r="A4" s="38" t="s">
        <v>51</v>
      </c>
      <c r="B4" s="39" t="str">
        <f>couverture!D15</f>
        <v xml:space="preserve">1er mars 2019 </v>
      </c>
      <c r="C4" s="40"/>
      <c r="D4" s="40"/>
      <c r="E4" s="40"/>
      <c r="F4" s="163"/>
      <c r="G4" s="163"/>
    </row>
    <row r="5" spans="1:7" ht="15" x14ac:dyDescent="0.2">
      <c r="A5" s="42" t="s">
        <v>52</v>
      </c>
      <c r="B5" s="43" t="s">
        <v>268</v>
      </c>
      <c r="C5" s="44"/>
      <c r="D5" s="44"/>
      <c r="E5" s="44"/>
      <c r="F5" s="164"/>
      <c r="G5" s="164"/>
    </row>
    <row r="6" spans="1:7" ht="15" x14ac:dyDescent="0.2">
      <c r="A6" s="42" t="s">
        <v>65</v>
      </c>
      <c r="B6" s="43" t="str">
        <f>couverture!D15</f>
        <v xml:space="preserve">1er mars 2019 </v>
      </c>
      <c r="C6" s="44"/>
      <c r="D6" s="44"/>
      <c r="E6" s="44"/>
      <c r="F6" s="164"/>
      <c r="G6" s="164"/>
    </row>
    <row r="7" spans="1:7" ht="9" customHeight="1" x14ac:dyDescent="0.2">
      <c r="A7" s="29"/>
      <c r="B7" s="140" t="str">
        <f>'tab14 Bordeaux'!B7</f>
        <v>(source DAP - SDSP - SP1 )</v>
      </c>
      <c r="C7" s="29"/>
      <c r="D7" s="29"/>
      <c r="E7" s="29"/>
      <c r="F7" s="29"/>
      <c r="G7" s="29"/>
    </row>
    <row r="8" spans="1:7" ht="25.5" customHeight="1" x14ac:dyDescent="0.2">
      <c r="A8" s="29"/>
      <c r="B8" s="29"/>
      <c r="C8" s="29"/>
      <c r="D8" s="79" t="s">
        <v>66</v>
      </c>
      <c r="E8" s="79" t="s">
        <v>67</v>
      </c>
      <c r="F8" s="52" t="s">
        <v>53</v>
      </c>
      <c r="G8" s="79" t="s">
        <v>69</v>
      </c>
    </row>
    <row r="9" spans="1:7" x14ac:dyDescent="0.2">
      <c r="A9" s="29"/>
      <c r="B9" s="319" t="s">
        <v>334</v>
      </c>
      <c r="C9" s="320" t="s">
        <v>426</v>
      </c>
      <c r="D9" s="323">
        <v>53</v>
      </c>
      <c r="E9" s="323">
        <v>53</v>
      </c>
      <c r="F9" s="323">
        <v>70</v>
      </c>
      <c r="G9" s="324">
        <f t="shared" ref="G9" si="0">IF(E9=0,0,F9/E9*100)</f>
        <v>132.0754716981132</v>
      </c>
    </row>
    <row r="10" spans="1:7" x14ac:dyDescent="0.2">
      <c r="A10"/>
      <c r="B10" s="126" t="s">
        <v>334</v>
      </c>
      <c r="C10" s="322" t="s">
        <v>427</v>
      </c>
      <c r="D10" s="321">
        <v>35</v>
      </c>
      <c r="E10" s="321">
        <v>35</v>
      </c>
      <c r="F10" s="321">
        <v>36</v>
      </c>
      <c r="G10" s="118">
        <f t="shared" ref="G10:G35" si="1">IF(E10=0,0,F10/E10*100)</f>
        <v>102.85714285714285</v>
      </c>
    </row>
    <row r="11" spans="1:7" x14ac:dyDescent="0.2">
      <c r="A11"/>
      <c r="B11" s="126" t="s">
        <v>334</v>
      </c>
      <c r="C11" s="322" t="s">
        <v>428</v>
      </c>
      <c r="D11" s="321">
        <v>504</v>
      </c>
      <c r="E11" s="321">
        <v>504</v>
      </c>
      <c r="F11" s="321">
        <v>559</v>
      </c>
      <c r="G11" s="118">
        <f t="shared" si="1"/>
        <v>110.91269841269842</v>
      </c>
    </row>
    <row r="12" spans="1:7" x14ac:dyDescent="0.2">
      <c r="A12"/>
      <c r="B12" s="126" t="s">
        <v>334</v>
      </c>
      <c r="C12" s="322" t="s">
        <v>429</v>
      </c>
      <c r="D12" s="321">
        <v>37</v>
      </c>
      <c r="E12" s="321">
        <v>37</v>
      </c>
      <c r="F12" s="321">
        <v>36</v>
      </c>
      <c r="G12" s="118">
        <f t="shared" si="1"/>
        <v>97.297297297297305</v>
      </c>
    </row>
    <row r="13" spans="1:7" x14ac:dyDescent="0.2">
      <c r="A13"/>
      <c r="B13" s="126" t="s">
        <v>334</v>
      </c>
      <c r="C13" s="322" t="s">
        <v>430</v>
      </c>
      <c r="D13" s="321">
        <v>574</v>
      </c>
      <c r="E13" s="321">
        <v>574</v>
      </c>
      <c r="F13" s="321">
        <v>693</v>
      </c>
      <c r="G13" s="118">
        <f t="shared" si="1"/>
        <v>120.73170731707317</v>
      </c>
    </row>
    <row r="14" spans="1:7" x14ac:dyDescent="0.2">
      <c r="A14"/>
      <c r="B14" s="126" t="s">
        <v>334</v>
      </c>
      <c r="C14" s="322" t="s">
        <v>431</v>
      </c>
      <c r="D14" s="321">
        <v>363</v>
      </c>
      <c r="E14" s="321">
        <v>363</v>
      </c>
      <c r="F14" s="321">
        <v>519</v>
      </c>
      <c r="G14" s="118">
        <f t="shared" si="1"/>
        <v>142.97520661157023</v>
      </c>
    </row>
    <row r="15" spans="1:7" x14ac:dyDescent="0.2">
      <c r="A15"/>
      <c r="B15" s="126" t="s">
        <v>346</v>
      </c>
      <c r="C15" s="322" t="s">
        <v>432</v>
      </c>
      <c r="D15" s="321">
        <v>1111</v>
      </c>
      <c r="E15" s="321">
        <v>1111</v>
      </c>
      <c r="F15" s="321">
        <v>1334</v>
      </c>
      <c r="G15" s="118">
        <f t="shared" si="1"/>
        <v>120.07200720072007</v>
      </c>
    </row>
    <row r="16" spans="1:7" x14ac:dyDescent="0.2">
      <c r="A16"/>
      <c r="B16" s="126" t="s">
        <v>346</v>
      </c>
      <c r="C16" s="322" t="s">
        <v>433</v>
      </c>
      <c r="D16" s="321">
        <v>394</v>
      </c>
      <c r="E16" s="321">
        <v>394</v>
      </c>
      <c r="F16" s="321">
        <v>572</v>
      </c>
      <c r="G16" s="118">
        <f t="shared" si="1"/>
        <v>145.17766497461929</v>
      </c>
    </row>
    <row r="17" spans="1:7" x14ac:dyDescent="0.2">
      <c r="A17"/>
      <c r="B17" s="126" t="s">
        <v>346</v>
      </c>
      <c r="C17" s="322" t="s">
        <v>434</v>
      </c>
      <c r="D17" s="321">
        <v>183</v>
      </c>
      <c r="E17" s="321">
        <v>183</v>
      </c>
      <c r="F17" s="321">
        <v>207</v>
      </c>
      <c r="G17" s="118">
        <f t="shared" si="1"/>
        <v>113.11475409836065</v>
      </c>
    </row>
    <row r="18" spans="1:7" x14ac:dyDescent="0.2">
      <c r="A18"/>
      <c r="B18" s="126" t="s">
        <v>346</v>
      </c>
      <c r="C18" s="322" t="s">
        <v>435</v>
      </c>
      <c r="D18" s="321">
        <v>614</v>
      </c>
      <c r="E18" s="321">
        <v>614</v>
      </c>
      <c r="F18" s="321">
        <v>888</v>
      </c>
      <c r="G18" s="118">
        <f t="shared" si="1"/>
        <v>144.62540716612378</v>
      </c>
    </row>
    <row r="19" spans="1:7" x14ac:dyDescent="0.2">
      <c r="A19"/>
      <c r="B19" s="126" t="s">
        <v>346</v>
      </c>
      <c r="C19" s="322" t="s">
        <v>436</v>
      </c>
      <c r="D19" s="321">
        <v>394</v>
      </c>
      <c r="E19" s="321">
        <v>394</v>
      </c>
      <c r="F19" s="321">
        <v>518</v>
      </c>
      <c r="G19" s="118">
        <f t="shared" si="1"/>
        <v>131.47208121827413</v>
      </c>
    </row>
    <row r="20" spans="1:7" ht="13.5" x14ac:dyDescent="0.2">
      <c r="A20"/>
      <c r="B20" s="329" t="s">
        <v>350</v>
      </c>
      <c r="C20" s="330"/>
      <c r="D20" s="331">
        <v>4262</v>
      </c>
      <c r="E20" s="331">
        <v>4262</v>
      </c>
      <c r="F20" s="331">
        <v>5432</v>
      </c>
      <c r="G20" s="332">
        <f t="shared" si="1"/>
        <v>127.45190051618958</v>
      </c>
    </row>
    <row r="21" spans="1:7" x14ac:dyDescent="0.2">
      <c r="A21"/>
      <c r="B21" s="325" t="s">
        <v>351</v>
      </c>
      <c r="C21" s="326" t="s">
        <v>437</v>
      </c>
      <c r="D21" s="327">
        <v>194</v>
      </c>
      <c r="E21" s="327">
        <v>194</v>
      </c>
      <c r="F21" s="327">
        <v>114</v>
      </c>
      <c r="G21" s="328">
        <f t="shared" si="1"/>
        <v>58.762886597938149</v>
      </c>
    </row>
    <row r="22" spans="1:7" x14ac:dyDescent="0.2">
      <c r="A22"/>
      <c r="B22" s="126" t="s">
        <v>351</v>
      </c>
      <c r="C22" s="322" t="s">
        <v>438</v>
      </c>
      <c r="D22" s="321">
        <v>650</v>
      </c>
      <c r="E22" s="321">
        <v>650</v>
      </c>
      <c r="F22" s="321">
        <v>611</v>
      </c>
      <c r="G22" s="118">
        <f t="shared" si="1"/>
        <v>94</v>
      </c>
    </row>
    <row r="23" spans="1:7" x14ac:dyDescent="0.2">
      <c r="A23"/>
      <c r="B23" s="126" t="s">
        <v>351</v>
      </c>
      <c r="C23" s="322" t="s">
        <v>439</v>
      </c>
      <c r="D23" s="321">
        <v>651</v>
      </c>
      <c r="E23" s="321">
        <v>648</v>
      </c>
      <c r="F23" s="321">
        <v>642</v>
      </c>
      <c r="G23" s="118">
        <f t="shared" si="1"/>
        <v>99.074074074074076</v>
      </c>
    </row>
    <row r="24" spans="1:7" x14ac:dyDescent="0.2">
      <c r="A24"/>
      <c r="B24" s="126" t="s">
        <v>357</v>
      </c>
      <c r="C24" s="322" t="s">
        <v>433</v>
      </c>
      <c r="D24" s="321">
        <v>180</v>
      </c>
      <c r="E24" s="321">
        <v>180</v>
      </c>
      <c r="F24" s="321">
        <v>176</v>
      </c>
      <c r="G24" s="118">
        <f t="shared" si="1"/>
        <v>97.777777777777771</v>
      </c>
    </row>
    <row r="25" spans="1:7" x14ac:dyDescent="0.2">
      <c r="A25"/>
      <c r="B25" s="126" t="s">
        <v>357</v>
      </c>
      <c r="C25" s="322" t="s">
        <v>434</v>
      </c>
      <c r="D25" s="321">
        <v>48</v>
      </c>
      <c r="E25" s="321">
        <v>48</v>
      </c>
      <c r="F25" s="321">
        <v>43</v>
      </c>
      <c r="G25" s="118">
        <f t="shared" si="1"/>
        <v>89.583333333333343</v>
      </c>
    </row>
    <row r="26" spans="1:7" x14ac:dyDescent="0.2">
      <c r="A26"/>
      <c r="B26" s="126" t="s">
        <v>357</v>
      </c>
      <c r="C26" s="322" t="s">
        <v>435</v>
      </c>
      <c r="D26" s="321">
        <v>60</v>
      </c>
      <c r="E26" s="321">
        <v>60</v>
      </c>
      <c r="F26" s="321">
        <v>52</v>
      </c>
      <c r="G26" s="118">
        <f t="shared" si="1"/>
        <v>86.666666666666671</v>
      </c>
    </row>
    <row r="27" spans="1:7" x14ac:dyDescent="0.2">
      <c r="A27"/>
      <c r="B27" s="126" t="s">
        <v>357</v>
      </c>
      <c r="C27" s="322" t="s">
        <v>436</v>
      </c>
      <c r="D27" s="321">
        <v>191</v>
      </c>
      <c r="E27" s="321">
        <v>191</v>
      </c>
      <c r="F27" s="321">
        <v>190</v>
      </c>
      <c r="G27" s="118">
        <f t="shared" si="1"/>
        <v>99.476439790575924</v>
      </c>
    </row>
    <row r="28" spans="1:7" x14ac:dyDescent="0.2">
      <c r="A28"/>
      <c r="B28" s="126" t="s">
        <v>358</v>
      </c>
      <c r="C28" s="322" t="s">
        <v>440</v>
      </c>
      <c r="D28" s="321">
        <v>160</v>
      </c>
      <c r="E28" s="321">
        <v>157</v>
      </c>
      <c r="F28" s="321">
        <v>138</v>
      </c>
      <c r="G28" s="118">
        <f t="shared" si="1"/>
        <v>87.898089171974519</v>
      </c>
    </row>
    <row r="29" spans="1:7" x14ac:dyDescent="0.2">
      <c r="A29"/>
      <c r="B29" s="126" t="s">
        <v>360</v>
      </c>
      <c r="C29" s="322" t="s">
        <v>432</v>
      </c>
      <c r="D29" s="321">
        <v>82</v>
      </c>
      <c r="E29" s="321">
        <v>82</v>
      </c>
      <c r="F29" s="321">
        <v>54</v>
      </c>
      <c r="G29" s="118">
        <f t="shared" si="1"/>
        <v>65.853658536585371</v>
      </c>
    </row>
    <row r="30" spans="1:7" x14ac:dyDescent="0.2">
      <c r="A30"/>
      <c r="B30" s="126" t="s">
        <v>360</v>
      </c>
      <c r="C30" s="322" t="s">
        <v>435</v>
      </c>
      <c r="D30" s="321">
        <v>24</v>
      </c>
      <c r="E30" s="321">
        <v>24</v>
      </c>
      <c r="F30" s="321">
        <v>42</v>
      </c>
      <c r="G30" s="118">
        <f t="shared" si="1"/>
        <v>175</v>
      </c>
    </row>
    <row r="31" spans="1:7" x14ac:dyDescent="0.2">
      <c r="A31"/>
      <c r="B31" s="126" t="s">
        <v>361</v>
      </c>
      <c r="C31" s="322" t="s">
        <v>433</v>
      </c>
      <c r="D31" s="321">
        <v>51</v>
      </c>
      <c r="E31" s="321">
        <v>51</v>
      </c>
      <c r="F31" s="321">
        <v>42</v>
      </c>
      <c r="G31" s="118">
        <f t="shared" si="1"/>
        <v>82.35294117647058</v>
      </c>
    </row>
    <row r="32" spans="1:7" x14ac:dyDescent="0.2">
      <c r="A32"/>
      <c r="B32" s="126" t="s">
        <v>361</v>
      </c>
      <c r="C32" s="322" t="s">
        <v>436</v>
      </c>
      <c r="D32" s="321">
        <v>41</v>
      </c>
      <c r="E32" s="321">
        <v>41</v>
      </c>
      <c r="F32" s="321">
        <v>37</v>
      </c>
      <c r="G32" s="118">
        <f t="shared" si="1"/>
        <v>90.243902439024396</v>
      </c>
    </row>
    <row r="33" spans="1:7" x14ac:dyDescent="0.2">
      <c r="A33"/>
      <c r="B33" s="126" t="s">
        <v>402</v>
      </c>
      <c r="C33" s="322" t="s">
        <v>106</v>
      </c>
      <c r="D33" s="321">
        <v>59</v>
      </c>
      <c r="E33" s="321">
        <v>59</v>
      </c>
      <c r="F33" s="321">
        <v>60</v>
      </c>
      <c r="G33" s="118">
        <f t="shared" si="1"/>
        <v>101.69491525423729</v>
      </c>
    </row>
    <row r="34" spans="1:7" ht="13.5" x14ac:dyDescent="0.2">
      <c r="A34"/>
      <c r="B34" s="329" t="s">
        <v>362</v>
      </c>
      <c r="C34" s="330"/>
      <c r="D34" s="331">
        <v>2391</v>
      </c>
      <c r="E34" s="331">
        <v>2385</v>
      </c>
      <c r="F34" s="331">
        <v>2201</v>
      </c>
      <c r="G34" s="332">
        <f t="shared" si="1"/>
        <v>92.285115303983233</v>
      </c>
    </row>
    <row r="35" spans="1:7" ht="13.5" x14ac:dyDescent="0.2">
      <c r="A35"/>
      <c r="B35" s="329" t="s">
        <v>363</v>
      </c>
      <c r="C35" s="330"/>
      <c r="D35" s="331">
        <v>6653</v>
      </c>
      <c r="E35" s="331">
        <v>6647</v>
      </c>
      <c r="F35" s="331">
        <v>7633</v>
      </c>
      <c r="G35" s="332">
        <f t="shared" si="1"/>
        <v>114.83375959079285</v>
      </c>
    </row>
    <row r="36" spans="1:7" x14ac:dyDescent="0.2">
      <c r="A36"/>
      <c r="B36" s="333" t="s">
        <v>84</v>
      </c>
      <c r="C36" s="334"/>
      <c r="D36" s="334"/>
      <c r="E36" s="334"/>
      <c r="F36" s="334"/>
      <c r="G36" s="334"/>
    </row>
    <row r="37" spans="1:7" x14ac:dyDescent="0.2">
      <c r="A37"/>
      <c r="B37" s="335" t="s">
        <v>92</v>
      </c>
      <c r="C37"/>
      <c r="D37"/>
      <c r="E37"/>
      <c r="F37"/>
      <c r="G37"/>
    </row>
    <row r="38" spans="1:7" x14ac:dyDescent="0.2">
      <c r="A38"/>
      <c r="B38"/>
      <c r="C38"/>
      <c r="D38"/>
      <c r="E38"/>
      <c r="F38"/>
      <c r="G38"/>
    </row>
    <row r="39" spans="1:7" x14ac:dyDescent="0.2">
      <c r="A39"/>
      <c r="B39"/>
      <c r="C39"/>
      <c r="D39"/>
      <c r="E39"/>
      <c r="F39"/>
      <c r="G39"/>
    </row>
    <row r="40" spans="1:7" x14ac:dyDescent="0.2">
      <c r="A40"/>
      <c r="B40"/>
      <c r="C40"/>
      <c r="D40"/>
      <c r="E40"/>
      <c r="F40"/>
      <c r="G40"/>
    </row>
    <row r="41" spans="1:7" x14ac:dyDescent="0.2">
      <c r="A41"/>
      <c r="B41"/>
      <c r="C41"/>
      <c r="D41"/>
      <c r="E41"/>
      <c r="F41"/>
      <c r="G41"/>
    </row>
    <row r="42" spans="1:7" x14ac:dyDescent="0.2">
      <c r="A42"/>
      <c r="B42"/>
      <c r="C42"/>
      <c r="D42"/>
      <c r="E42"/>
      <c r="F42"/>
      <c r="G42"/>
    </row>
    <row r="43" spans="1:7" x14ac:dyDescent="0.2">
      <c r="A43"/>
      <c r="B43"/>
      <c r="C43"/>
      <c r="D43"/>
      <c r="E43"/>
      <c r="F43"/>
      <c r="G43"/>
    </row>
    <row r="44" spans="1:7" x14ac:dyDescent="0.2">
      <c r="A44"/>
      <c r="B44"/>
      <c r="C44"/>
      <c r="D44"/>
      <c r="E44"/>
      <c r="F44"/>
      <c r="G44"/>
    </row>
    <row r="45" spans="1:7" x14ac:dyDescent="0.2">
      <c r="A45"/>
      <c r="B45"/>
      <c r="C45"/>
      <c r="D45"/>
      <c r="E45"/>
      <c r="F45"/>
      <c r="G45"/>
    </row>
    <row r="46" spans="1:7" x14ac:dyDescent="0.2">
      <c r="A46"/>
      <c r="B46"/>
      <c r="C46"/>
      <c r="D46"/>
      <c r="E46"/>
      <c r="F46"/>
      <c r="G46"/>
    </row>
    <row r="47" spans="1:7" x14ac:dyDescent="0.2">
      <c r="A47"/>
      <c r="B47"/>
      <c r="C47"/>
      <c r="D47"/>
      <c r="E47"/>
      <c r="F47"/>
      <c r="G47"/>
    </row>
    <row r="48" spans="1:7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</sheetData>
  <phoneticPr fontId="0" type="noConversion"/>
  <pageMargins left="0.78740157499999996" right="0.78740157499999996" top="0.984251969" bottom="0.984251969" header="0.4921259845" footer="0.4921259845"/>
  <pageSetup paperSize="9" scale="93" orientation="landscape" r:id="rId1"/>
  <headerFooter alignWithMargins="0">
    <oddFooter>&amp;Rpage 24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>
    <pageSetUpPr fitToPage="1"/>
  </sheetPr>
  <dimension ref="A1:I200"/>
  <sheetViews>
    <sheetView view="pageBreakPreview" zoomScaleNormal="85" zoomScaleSheetLayoutView="100" workbookViewId="0"/>
  </sheetViews>
  <sheetFormatPr baseColWidth="10" defaultRowHeight="12.75" x14ac:dyDescent="0.2"/>
  <cols>
    <col min="1" max="1" width="14.5703125" style="93" bestFit="1" customWidth="1"/>
    <col min="2" max="2" width="5.7109375" style="93" customWidth="1"/>
    <col min="3" max="3" width="29.7109375" style="93" customWidth="1"/>
    <col min="4" max="5" width="17.7109375" style="93" customWidth="1"/>
    <col min="6" max="6" width="26.7109375" style="93" customWidth="1"/>
    <col min="7" max="7" width="17.7109375" style="93" customWidth="1"/>
    <col min="8" max="8" width="3.85546875" style="93" customWidth="1"/>
    <col min="9" max="16384" width="11.42578125" style="93"/>
  </cols>
  <sheetData>
    <row r="1" spans="1:7" ht="18.75" x14ac:dyDescent="0.2">
      <c r="A1" s="73"/>
      <c r="B1" s="35" t="s">
        <v>24</v>
      </c>
      <c r="C1" s="35"/>
      <c r="D1" s="35"/>
      <c r="E1" s="35"/>
      <c r="F1" s="29"/>
      <c r="G1" s="29"/>
    </row>
    <row r="2" spans="1:7" ht="18.75" x14ac:dyDescent="0.2">
      <c r="A2" s="73"/>
      <c r="B2" s="35" t="s">
        <v>183</v>
      </c>
      <c r="C2" s="35"/>
      <c r="D2" s="35"/>
      <c r="E2" s="35"/>
      <c r="F2" s="35" t="s">
        <v>441</v>
      </c>
      <c r="G2" s="35"/>
    </row>
    <row r="3" spans="1:7" ht="9" customHeight="1" x14ac:dyDescent="0.2">
      <c r="A3" s="73"/>
      <c r="B3" s="73"/>
      <c r="C3" s="73"/>
      <c r="D3" s="73"/>
      <c r="E3" s="73"/>
      <c r="F3" s="29"/>
      <c r="G3" s="29"/>
    </row>
    <row r="4" spans="1:7" ht="15" x14ac:dyDescent="0.2">
      <c r="A4" s="38" t="s">
        <v>51</v>
      </c>
      <c r="B4" s="39" t="str">
        <f>couverture!D15</f>
        <v xml:space="preserve">1er mars 2019 </v>
      </c>
      <c r="C4" s="40"/>
      <c r="D4" s="40"/>
      <c r="E4" s="40"/>
      <c r="F4" s="163"/>
      <c r="G4" s="163"/>
    </row>
    <row r="5" spans="1:7" ht="15" x14ac:dyDescent="0.2">
      <c r="A5" s="42" t="s">
        <v>52</v>
      </c>
      <c r="B5" s="43" t="s">
        <v>268</v>
      </c>
      <c r="C5" s="44"/>
      <c r="D5" s="44"/>
      <c r="E5" s="44"/>
      <c r="F5" s="164"/>
      <c r="G5" s="164"/>
    </row>
    <row r="6" spans="1:7" ht="15" x14ac:dyDescent="0.2">
      <c r="A6" s="42" t="s">
        <v>65</v>
      </c>
      <c r="B6" s="43" t="str">
        <f>couverture!D15</f>
        <v xml:space="preserve">1er mars 2019 </v>
      </c>
      <c r="C6" s="44"/>
      <c r="D6" s="44"/>
      <c r="E6" s="44"/>
      <c r="F6" s="164"/>
      <c r="G6" s="164"/>
    </row>
    <row r="7" spans="1:7" ht="9" customHeight="1" x14ac:dyDescent="0.2">
      <c r="A7" s="29"/>
      <c r="B7" s="140" t="str">
        <f>'tab14 Bordeaux'!B7</f>
        <v>(source DAP - SDSP - SP1 )</v>
      </c>
      <c r="C7" s="29"/>
      <c r="D7" s="29"/>
      <c r="E7" s="29"/>
      <c r="F7" s="29"/>
      <c r="G7" s="29"/>
    </row>
    <row r="8" spans="1:7" ht="25.5" customHeight="1" x14ac:dyDescent="0.2">
      <c r="A8" s="29"/>
      <c r="B8" s="163"/>
      <c r="C8" s="192"/>
      <c r="D8" s="79" t="s">
        <v>66</v>
      </c>
      <c r="E8" s="79" t="s">
        <v>67</v>
      </c>
      <c r="F8" s="52" t="s">
        <v>53</v>
      </c>
      <c r="G8" s="79" t="s">
        <v>69</v>
      </c>
    </row>
    <row r="9" spans="1:7" x14ac:dyDescent="0.2">
      <c r="A9" s="29"/>
      <c r="B9" s="319" t="s">
        <v>334</v>
      </c>
      <c r="C9" s="320" t="s">
        <v>442</v>
      </c>
      <c r="D9" s="323">
        <v>2956</v>
      </c>
      <c r="E9" s="323">
        <v>2956</v>
      </c>
      <c r="F9" s="323">
        <v>4033</v>
      </c>
      <c r="G9" s="324">
        <f t="shared" ref="G9" si="0">IF(E9=0,0,F9/E9*100)</f>
        <v>136.43437077131259</v>
      </c>
    </row>
    <row r="10" spans="1:7" x14ac:dyDescent="0.2">
      <c r="A10"/>
      <c r="B10" s="126" t="s">
        <v>334</v>
      </c>
      <c r="C10" s="322" t="s">
        <v>443</v>
      </c>
      <c r="D10" s="321">
        <v>592</v>
      </c>
      <c r="E10" s="321">
        <v>592</v>
      </c>
      <c r="F10" s="321">
        <v>1051</v>
      </c>
      <c r="G10" s="118">
        <f t="shared" ref="G10:G36" si="1">IF(E10=0,0,F10/E10*100)</f>
        <v>177.5337837837838</v>
      </c>
    </row>
    <row r="11" spans="1:7" x14ac:dyDescent="0.2">
      <c r="A11"/>
      <c r="B11" s="126" t="s">
        <v>334</v>
      </c>
      <c r="C11" s="322" t="s">
        <v>444</v>
      </c>
      <c r="D11" s="321">
        <v>579</v>
      </c>
      <c r="E11" s="321">
        <v>579</v>
      </c>
      <c r="F11" s="321">
        <v>877</v>
      </c>
      <c r="G11" s="118">
        <f t="shared" si="1"/>
        <v>151.46804835924007</v>
      </c>
    </row>
    <row r="12" spans="1:7" x14ac:dyDescent="0.2">
      <c r="A12"/>
      <c r="B12" s="126" t="s">
        <v>334</v>
      </c>
      <c r="C12" s="322" t="s">
        <v>445</v>
      </c>
      <c r="D12" s="321">
        <v>137</v>
      </c>
      <c r="E12" s="321">
        <v>137</v>
      </c>
      <c r="F12" s="321">
        <v>147</v>
      </c>
      <c r="G12" s="118">
        <f t="shared" si="1"/>
        <v>107.2992700729927</v>
      </c>
    </row>
    <row r="13" spans="1:7" x14ac:dyDescent="0.2">
      <c r="A13"/>
      <c r="B13" s="126" t="s">
        <v>334</v>
      </c>
      <c r="C13" s="322" t="s">
        <v>446</v>
      </c>
      <c r="D13" s="321">
        <v>583</v>
      </c>
      <c r="E13" s="321">
        <v>583</v>
      </c>
      <c r="F13" s="321">
        <v>1103</v>
      </c>
      <c r="G13" s="118">
        <f t="shared" si="1"/>
        <v>189.19382504288166</v>
      </c>
    </row>
    <row r="14" spans="1:7" x14ac:dyDescent="0.2">
      <c r="A14"/>
      <c r="B14" s="126" t="s">
        <v>346</v>
      </c>
      <c r="C14" s="322" t="s">
        <v>447</v>
      </c>
      <c r="D14" s="321">
        <v>503</v>
      </c>
      <c r="E14" s="321">
        <v>503</v>
      </c>
      <c r="F14" s="321">
        <v>927</v>
      </c>
      <c r="G14" s="118">
        <f t="shared" si="1"/>
        <v>184.29423459244535</v>
      </c>
    </row>
    <row r="15" spans="1:7" x14ac:dyDescent="0.2">
      <c r="A15"/>
      <c r="B15" s="126" t="s">
        <v>346</v>
      </c>
      <c r="C15" s="322" t="s">
        <v>448</v>
      </c>
      <c r="D15" s="321">
        <v>1404</v>
      </c>
      <c r="E15" s="321">
        <v>1404</v>
      </c>
      <c r="F15" s="321">
        <v>2460</v>
      </c>
      <c r="G15" s="118">
        <f t="shared" si="1"/>
        <v>175.2136752136752</v>
      </c>
    </row>
    <row r="16" spans="1:7" x14ac:dyDescent="0.2">
      <c r="A16"/>
      <c r="B16" s="126" t="s">
        <v>346</v>
      </c>
      <c r="C16" s="322" t="s">
        <v>449</v>
      </c>
      <c r="D16" s="321">
        <v>385</v>
      </c>
      <c r="E16" s="321">
        <v>385</v>
      </c>
      <c r="F16" s="321">
        <v>779</v>
      </c>
      <c r="G16" s="118">
        <f t="shared" si="1"/>
        <v>202.33766233766235</v>
      </c>
    </row>
    <row r="17" spans="1:9" ht="12" customHeight="1" x14ac:dyDescent="0.2">
      <c r="A17"/>
      <c r="B17" s="126" t="s">
        <v>346</v>
      </c>
      <c r="C17" s="322" t="s">
        <v>450</v>
      </c>
      <c r="D17" s="321">
        <v>707</v>
      </c>
      <c r="E17" s="321">
        <v>707</v>
      </c>
      <c r="F17" s="321">
        <v>372</v>
      </c>
      <c r="G17" s="118">
        <f t="shared" si="1"/>
        <v>52.616690240452613</v>
      </c>
    </row>
    <row r="18" spans="1:9" ht="13.5" x14ac:dyDescent="0.2">
      <c r="A18"/>
      <c r="B18" s="329" t="s">
        <v>350</v>
      </c>
      <c r="C18" s="330"/>
      <c r="D18" s="331">
        <v>7846</v>
      </c>
      <c r="E18" s="331">
        <v>7846</v>
      </c>
      <c r="F18" s="331">
        <v>11749</v>
      </c>
      <c r="G18" s="332">
        <f t="shared" si="1"/>
        <v>149.74509304104004</v>
      </c>
    </row>
    <row r="19" spans="1:9" x14ac:dyDescent="0.2">
      <c r="A19"/>
      <c r="B19" s="325" t="s">
        <v>351</v>
      </c>
      <c r="C19" s="326" t="s">
        <v>451</v>
      </c>
      <c r="D19" s="327">
        <v>310</v>
      </c>
      <c r="E19" s="327">
        <v>308</v>
      </c>
      <c r="F19" s="327">
        <v>285</v>
      </c>
      <c r="G19" s="328">
        <f t="shared" si="1"/>
        <v>92.532467532467535</v>
      </c>
    </row>
    <row r="20" spans="1:9" x14ac:dyDescent="0.2">
      <c r="A20"/>
      <c r="B20" s="126" t="s">
        <v>357</v>
      </c>
      <c r="C20" s="322" t="s">
        <v>449</v>
      </c>
      <c r="D20" s="321">
        <v>192</v>
      </c>
      <c r="E20" s="321">
        <v>192</v>
      </c>
      <c r="F20" s="321">
        <v>184</v>
      </c>
      <c r="G20" s="118">
        <f t="shared" si="1"/>
        <v>95.833333333333343</v>
      </c>
    </row>
    <row r="21" spans="1:9" x14ac:dyDescent="0.2">
      <c r="A21"/>
      <c r="B21" s="126" t="s">
        <v>357</v>
      </c>
      <c r="C21" s="322" t="s">
        <v>452</v>
      </c>
      <c r="D21" s="321">
        <v>535</v>
      </c>
      <c r="E21" s="321">
        <v>535</v>
      </c>
      <c r="F21" s="321">
        <v>498</v>
      </c>
      <c r="G21" s="118">
        <f t="shared" si="1"/>
        <v>93.0841121495327</v>
      </c>
    </row>
    <row r="22" spans="1:9" x14ac:dyDescent="0.2">
      <c r="A22"/>
      <c r="B22" s="126" t="s">
        <v>358</v>
      </c>
      <c r="C22" s="322" t="s">
        <v>453</v>
      </c>
      <c r="D22" s="321">
        <v>279</v>
      </c>
      <c r="E22" s="321">
        <v>240</v>
      </c>
      <c r="F22" s="321">
        <v>195</v>
      </c>
      <c r="G22" s="118">
        <f t="shared" si="1"/>
        <v>81.25</v>
      </c>
    </row>
    <row r="23" spans="1:9" x14ac:dyDescent="0.2">
      <c r="A23"/>
      <c r="B23" s="126" t="s">
        <v>400</v>
      </c>
      <c r="C23" s="322" t="s">
        <v>452</v>
      </c>
      <c r="D23" s="321">
        <v>28</v>
      </c>
      <c r="E23" s="321">
        <v>28</v>
      </c>
      <c r="F23" s="321">
        <v>21</v>
      </c>
      <c r="G23" s="118">
        <f t="shared" si="1"/>
        <v>75</v>
      </c>
    </row>
    <row r="24" spans="1:9" x14ac:dyDescent="0.2">
      <c r="A24"/>
      <c r="B24" s="126" t="s">
        <v>360</v>
      </c>
      <c r="C24" s="322" t="s">
        <v>454</v>
      </c>
      <c r="D24" s="321">
        <v>116</v>
      </c>
      <c r="E24" s="321">
        <v>116</v>
      </c>
      <c r="F24" s="321">
        <v>118</v>
      </c>
      <c r="G24" s="118">
        <f t="shared" si="1"/>
        <v>101.72413793103448</v>
      </c>
    </row>
    <row r="25" spans="1:9" x14ac:dyDescent="0.2">
      <c r="A25"/>
      <c r="B25" s="126" t="s">
        <v>360</v>
      </c>
      <c r="C25" s="322" t="s">
        <v>449</v>
      </c>
      <c r="D25" s="321">
        <v>62</v>
      </c>
      <c r="E25" s="321">
        <v>62</v>
      </c>
      <c r="F25" s="321">
        <v>37</v>
      </c>
      <c r="G25" s="118">
        <f t="shared" si="1"/>
        <v>59.677419354838712</v>
      </c>
    </row>
    <row r="26" spans="1:9" x14ac:dyDescent="0.2">
      <c r="A26"/>
      <c r="B26" s="126" t="s">
        <v>381</v>
      </c>
      <c r="C26" s="322" t="s">
        <v>455</v>
      </c>
      <c r="D26" s="321">
        <v>80</v>
      </c>
      <c r="E26" s="321">
        <v>80</v>
      </c>
      <c r="F26" s="321">
        <v>95</v>
      </c>
      <c r="G26" s="118">
        <f t="shared" si="1"/>
        <v>118.75</v>
      </c>
    </row>
    <row r="27" spans="1:9" x14ac:dyDescent="0.2">
      <c r="A27"/>
      <c r="B27" s="126" t="s">
        <v>381</v>
      </c>
      <c r="C27" s="322" t="s">
        <v>456</v>
      </c>
      <c r="D27" s="321">
        <v>48</v>
      </c>
      <c r="E27" s="321">
        <v>48</v>
      </c>
      <c r="F27" s="321">
        <v>82</v>
      </c>
      <c r="G27" s="118">
        <f t="shared" si="1"/>
        <v>170.83333333333331</v>
      </c>
    </row>
    <row r="28" spans="1:9" x14ac:dyDescent="0.2">
      <c r="A28"/>
      <c r="B28" s="126" t="s">
        <v>381</v>
      </c>
      <c r="C28" s="322" t="s">
        <v>451</v>
      </c>
      <c r="D28" s="321">
        <v>43</v>
      </c>
      <c r="E28" s="321">
        <v>43</v>
      </c>
      <c r="F28" s="321">
        <v>44</v>
      </c>
      <c r="G28" s="118">
        <f t="shared" si="1"/>
        <v>102.32558139534885</v>
      </c>
    </row>
    <row r="29" spans="1:9" x14ac:dyDescent="0.2">
      <c r="A29"/>
      <c r="B29" s="126" t="s">
        <v>361</v>
      </c>
      <c r="C29" s="322" t="s">
        <v>447</v>
      </c>
      <c r="D29" s="321">
        <v>61</v>
      </c>
      <c r="E29" s="321">
        <v>61</v>
      </c>
      <c r="F29" s="321">
        <v>50</v>
      </c>
      <c r="G29" s="118">
        <f t="shared" si="1"/>
        <v>81.967213114754102</v>
      </c>
    </row>
    <row r="30" spans="1:9" x14ac:dyDescent="0.2">
      <c r="A30"/>
      <c r="B30" s="126" t="s">
        <v>361</v>
      </c>
      <c r="C30" s="322" t="s">
        <v>454</v>
      </c>
      <c r="D30" s="321">
        <v>27</v>
      </c>
      <c r="E30" s="321">
        <v>27</v>
      </c>
      <c r="F30" s="321">
        <v>25</v>
      </c>
      <c r="G30" s="118">
        <f t="shared" si="1"/>
        <v>92.592592592592595</v>
      </c>
      <c r="H30" s="132"/>
      <c r="I30" s="132"/>
    </row>
    <row r="31" spans="1:9" x14ac:dyDescent="0.2">
      <c r="A31"/>
      <c r="B31" s="126" t="s">
        <v>361</v>
      </c>
      <c r="C31" s="322" t="s">
        <v>450</v>
      </c>
      <c r="D31" s="321">
        <v>100</v>
      </c>
      <c r="E31" s="321">
        <v>100</v>
      </c>
      <c r="F31" s="321">
        <v>121</v>
      </c>
      <c r="G31" s="118">
        <f t="shared" si="1"/>
        <v>121</v>
      </c>
      <c r="H31" s="132"/>
      <c r="I31" s="132"/>
    </row>
    <row r="32" spans="1:9" x14ac:dyDescent="0.2">
      <c r="A32"/>
      <c r="B32" s="126" t="s">
        <v>402</v>
      </c>
      <c r="C32" s="322" t="s">
        <v>457</v>
      </c>
      <c r="D32" s="321">
        <v>60</v>
      </c>
      <c r="E32" s="321">
        <v>60</v>
      </c>
      <c r="F32" s="321">
        <v>51</v>
      </c>
      <c r="G32" s="118">
        <f t="shared" si="1"/>
        <v>85</v>
      </c>
      <c r="H32" s="132"/>
      <c r="I32" s="132"/>
    </row>
    <row r="33" spans="1:7" x14ac:dyDescent="0.2">
      <c r="A33"/>
      <c r="B33" s="126" t="s">
        <v>404</v>
      </c>
      <c r="C33" s="322" t="s">
        <v>448</v>
      </c>
      <c r="D33" s="321">
        <v>56</v>
      </c>
      <c r="E33" s="321">
        <v>56</v>
      </c>
      <c r="F33" s="321">
        <v>34</v>
      </c>
      <c r="G33" s="118">
        <f t="shared" si="1"/>
        <v>60.714285714285708</v>
      </c>
    </row>
    <row r="34" spans="1:7" x14ac:dyDescent="0.2">
      <c r="A34"/>
      <c r="B34" s="126" t="s">
        <v>404</v>
      </c>
      <c r="C34" s="322" t="s">
        <v>452</v>
      </c>
      <c r="D34" s="321">
        <v>233</v>
      </c>
      <c r="E34" s="321">
        <v>233</v>
      </c>
      <c r="F34" s="321">
        <v>148</v>
      </c>
      <c r="G34" s="118">
        <f t="shared" si="1"/>
        <v>63.519313304721024</v>
      </c>
    </row>
    <row r="35" spans="1:7" ht="13.5" x14ac:dyDescent="0.2">
      <c r="A35"/>
      <c r="B35" s="329" t="s">
        <v>362</v>
      </c>
      <c r="C35" s="330"/>
      <c r="D35" s="331">
        <v>2230</v>
      </c>
      <c r="E35" s="331">
        <v>2189</v>
      </c>
      <c r="F35" s="331">
        <v>1988</v>
      </c>
      <c r="G35" s="332">
        <f t="shared" si="1"/>
        <v>90.817724988579258</v>
      </c>
    </row>
    <row r="36" spans="1:7" ht="13.5" x14ac:dyDescent="0.2">
      <c r="A36"/>
      <c r="B36" s="329" t="s">
        <v>363</v>
      </c>
      <c r="C36" s="330"/>
      <c r="D36" s="331">
        <v>10076</v>
      </c>
      <c r="E36" s="331">
        <v>10035</v>
      </c>
      <c r="F36" s="331">
        <v>13737</v>
      </c>
      <c r="G36" s="332">
        <f t="shared" si="1"/>
        <v>136.89088191330342</v>
      </c>
    </row>
    <row r="37" spans="1:7" x14ac:dyDescent="0.2">
      <c r="A37"/>
      <c r="B37" s="333" t="s">
        <v>84</v>
      </c>
      <c r="C37" s="334"/>
      <c r="D37" s="334"/>
      <c r="E37" s="334"/>
      <c r="F37" s="334"/>
      <c r="G37" s="334"/>
    </row>
    <row r="38" spans="1:7" x14ac:dyDescent="0.2">
      <c r="A38"/>
      <c r="B38" s="335" t="s">
        <v>92</v>
      </c>
      <c r="C38"/>
      <c r="D38"/>
      <c r="E38"/>
      <c r="F38"/>
      <c r="G38"/>
    </row>
    <row r="39" spans="1:7" x14ac:dyDescent="0.2">
      <c r="A39"/>
      <c r="B39" s="335" t="s">
        <v>128</v>
      </c>
      <c r="C39"/>
      <c r="D39"/>
      <c r="E39"/>
      <c r="F39"/>
      <c r="G39"/>
    </row>
    <row r="40" spans="1:7" x14ac:dyDescent="0.2">
      <c r="A40"/>
      <c r="B40"/>
      <c r="C40"/>
      <c r="D40"/>
      <c r="E40"/>
      <c r="F40"/>
      <c r="G40"/>
    </row>
    <row r="41" spans="1:7" x14ac:dyDescent="0.2">
      <c r="A41"/>
      <c r="B41"/>
      <c r="C41"/>
      <c r="D41"/>
      <c r="E41"/>
      <c r="F41"/>
      <c r="G41"/>
    </row>
    <row r="42" spans="1:7" x14ac:dyDescent="0.2">
      <c r="A42"/>
      <c r="B42"/>
      <c r="C42"/>
      <c r="D42"/>
      <c r="E42"/>
      <c r="F42"/>
      <c r="G42"/>
    </row>
    <row r="43" spans="1:7" x14ac:dyDescent="0.2">
      <c r="A43"/>
      <c r="B43"/>
      <c r="C43"/>
      <c r="D43"/>
      <c r="E43"/>
      <c r="F43"/>
      <c r="G43"/>
    </row>
    <row r="44" spans="1:7" x14ac:dyDescent="0.2">
      <c r="A44"/>
      <c r="B44"/>
      <c r="C44"/>
      <c r="D44"/>
      <c r="E44"/>
      <c r="F44"/>
      <c r="G44"/>
    </row>
    <row r="45" spans="1:7" x14ac:dyDescent="0.2">
      <c r="A45"/>
      <c r="B45"/>
      <c r="C45"/>
      <c r="D45"/>
      <c r="E45"/>
      <c r="F45"/>
      <c r="G45"/>
    </row>
    <row r="46" spans="1:7" x14ac:dyDescent="0.2">
      <c r="A46"/>
      <c r="B46"/>
      <c r="C46"/>
      <c r="D46"/>
      <c r="E46"/>
      <c r="F46"/>
      <c r="G46"/>
    </row>
    <row r="47" spans="1:7" x14ac:dyDescent="0.2">
      <c r="A47"/>
      <c r="B47"/>
      <c r="C47"/>
      <c r="D47"/>
      <c r="E47"/>
      <c r="F47"/>
      <c r="G47"/>
    </row>
    <row r="48" spans="1:7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</sheetData>
  <phoneticPr fontId="0" type="noConversion"/>
  <pageMargins left="0.78740157499999996" right="0.78740157499999996" top="0.984251969" bottom="0.984251969" header="0.4921259845" footer="0.4921259845"/>
  <pageSetup paperSize="9" scale="89" orientation="landscape" r:id="rId1"/>
  <headerFooter alignWithMargins="0">
    <oddFooter>&amp;LStatistiques mensuelles
&amp;Rpage 25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/>
  <dimension ref="A1:H200"/>
  <sheetViews>
    <sheetView view="pageLayout" zoomScaleNormal="80" zoomScaleSheetLayoutView="100" workbookViewId="0"/>
  </sheetViews>
  <sheetFormatPr baseColWidth="10" defaultRowHeight="12.75" x14ac:dyDescent="0.2"/>
  <cols>
    <col min="1" max="1" width="14.7109375" style="29" bestFit="1" customWidth="1"/>
    <col min="2" max="2" width="5.7109375" style="29" customWidth="1"/>
    <col min="3" max="3" width="28.7109375" style="29" customWidth="1"/>
    <col min="4" max="5" width="17.7109375" style="29" customWidth="1"/>
    <col min="6" max="6" width="26.7109375" style="29" customWidth="1"/>
    <col min="7" max="7" width="17.7109375" style="29" customWidth="1"/>
    <col min="8" max="8" width="4.28515625" style="29" customWidth="1"/>
    <col min="9" max="16384" width="11.42578125" style="29"/>
  </cols>
  <sheetData>
    <row r="1" spans="1:7" ht="18.75" x14ac:dyDescent="0.2">
      <c r="A1" s="73"/>
      <c r="B1" s="35" t="s">
        <v>25</v>
      </c>
      <c r="C1" s="35"/>
      <c r="D1" s="35"/>
      <c r="E1" s="35"/>
    </row>
    <row r="2" spans="1:7" ht="18.75" x14ac:dyDescent="0.2">
      <c r="A2" s="73"/>
      <c r="B2" s="35" t="s">
        <v>183</v>
      </c>
      <c r="C2" s="35"/>
      <c r="D2" s="35"/>
      <c r="E2" s="35"/>
      <c r="F2" s="35" t="s">
        <v>458</v>
      </c>
      <c r="G2" s="35"/>
    </row>
    <row r="3" spans="1:7" ht="15" x14ac:dyDescent="0.2">
      <c r="A3" s="38" t="s">
        <v>51</v>
      </c>
      <c r="B3" s="39" t="str">
        <f>couverture!D15</f>
        <v xml:space="preserve">1er mars 2019 </v>
      </c>
      <c r="C3" s="40"/>
      <c r="D3" s="40"/>
      <c r="E3" s="40"/>
      <c r="F3" s="163"/>
      <c r="G3" s="163"/>
    </row>
    <row r="4" spans="1:7" ht="15" x14ac:dyDescent="0.2">
      <c r="A4" s="42" t="s">
        <v>52</v>
      </c>
      <c r="B4" s="43" t="s">
        <v>268</v>
      </c>
      <c r="C4" s="44"/>
      <c r="D4" s="44"/>
      <c r="E4" s="44"/>
      <c r="F4" s="164"/>
      <c r="G4" s="164"/>
    </row>
    <row r="5" spans="1:7" ht="9" customHeight="1" x14ac:dyDescent="0.2">
      <c r="B5" s="140" t="str">
        <f>'tab14 Bordeaux'!B7</f>
        <v>(source DAP - SDSP - SP1 )</v>
      </c>
    </row>
    <row r="6" spans="1:7" ht="25.5" customHeight="1" x14ac:dyDescent="0.2">
      <c r="D6" s="79" t="s">
        <v>66</v>
      </c>
      <c r="E6" s="79" t="s">
        <v>67</v>
      </c>
      <c r="F6" s="52" t="s">
        <v>53</v>
      </c>
      <c r="G6" s="79" t="s">
        <v>69</v>
      </c>
    </row>
    <row r="7" spans="1:7" x14ac:dyDescent="0.2">
      <c r="B7" s="319" t="s">
        <v>334</v>
      </c>
      <c r="C7" s="320" t="s">
        <v>459</v>
      </c>
      <c r="D7" s="323">
        <v>266</v>
      </c>
      <c r="E7" s="323">
        <v>266</v>
      </c>
      <c r="F7" s="323">
        <v>380</v>
      </c>
      <c r="G7" s="324">
        <f t="shared" ref="G7:G9" si="0">IF(E7=0,0,F7/E7*100)</f>
        <v>142.85714285714286</v>
      </c>
    </row>
    <row r="8" spans="1:7" x14ac:dyDescent="0.2">
      <c r="A8"/>
      <c r="B8" s="126" t="s">
        <v>334</v>
      </c>
      <c r="C8" s="322" t="s">
        <v>460</v>
      </c>
      <c r="D8" s="321">
        <v>254</v>
      </c>
      <c r="E8" s="321">
        <v>254</v>
      </c>
      <c r="F8" s="321">
        <v>387</v>
      </c>
      <c r="G8" s="118">
        <f t="shared" si="0"/>
        <v>152.36220472440945</v>
      </c>
    </row>
    <row r="9" spans="1:7" x14ac:dyDescent="0.2">
      <c r="A9"/>
      <c r="B9" s="126" t="s">
        <v>334</v>
      </c>
      <c r="C9" s="322" t="s">
        <v>461</v>
      </c>
      <c r="D9" s="321">
        <v>269</v>
      </c>
      <c r="E9" s="321">
        <v>269</v>
      </c>
      <c r="F9" s="321">
        <v>442</v>
      </c>
      <c r="G9" s="118">
        <f t="shared" si="0"/>
        <v>164.31226765799255</v>
      </c>
    </row>
    <row r="10" spans="1:7" x14ac:dyDescent="0.2">
      <c r="A10"/>
      <c r="B10" s="126" t="s">
        <v>334</v>
      </c>
      <c r="C10" s="322" t="s">
        <v>462</v>
      </c>
      <c r="D10" s="321">
        <v>46</v>
      </c>
      <c r="E10" s="321">
        <v>46</v>
      </c>
      <c r="F10" s="321">
        <v>55</v>
      </c>
      <c r="G10" s="118">
        <f t="shared" ref="G10:G43" si="1">IF(E10=0,0,F10/E10*100)</f>
        <v>119.56521739130434</v>
      </c>
    </row>
    <row r="11" spans="1:7" x14ac:dyDescent="0.2">
      <c r="A11"/>
      <c r="B11" s="126" t="s">
        <v>334</v>
      </c>
      <c r="C11" s="322" t="s">
        <v>463</v>
      </c>
      <c r="D11" s="321">
        <v>48</v>
      </c>
      <c r="E11" s="321">
        <v>48</v>
      </c>
      <c r="F11" s="321">
        <v>60</v>
      </c>
      <c r="G11" s="118">
        <f t="shared" si="1"/>
        <v>125</v>
      </c>
    </row>
    <row r="12" spans="1:7" x14ac:dyDescent="0.2">
      <c r="A12"/>
      <c r="B12" s="126" t="s">
        <v>334</v>
      </c>
      <c r="C12" s="322" t="s">
        <v>464</v>
      </c>
      <c r="D12" s="321">
        <v>162</v>
      </c>
      <c r="E12" s="321">
        <v>162</v>
      </c>
      <c r="F12" s="321">
        <v>244</v>
      </c>
      <c r="G12" s="118">
        <f t="shared" si="1"/>
        <v>150.61728395061729</v>
      </c>
    </row>
    <row r="13" spans="1:7" x14ac:dyDescent="0.2">
      <c r="A13"/>
      <c r="B13" s="126" t="s">
        <v>334</v>
      </c>
      <c r="C13" s="322" t="s">
        <v>465</v>
      </c>
      <c r="D13" s="321">
        <v>39</v>
      </c>
      <c r="E13" s="321">
        <v>39</v>
      </c>
      <c r="F13" s="321">
        <v>77</v>
      </c>
      <c r="G13" s="118">
        <f t="shared" si="1"/>
        <v>197.43589743589746</v>
      </c>
    </row>
    <row r="14" spans="1:7" x14ac:dyDescent="0.2">
      <c r="A14"/>
      <c r="B14" s="126" t="s">
        <v>334</v>
      </c>
      <c r="C14" s="322" t="s">
        <v>466</v>
      </c>
      <c r="D14" s="321">
        <v>39</v>
      </c>
      <c r="E14" s="321">
        <v>39</v>
      </c>
      <c r="F14" s="321">
        <v>79</v>
      </c>
      <c r="G14" s="118">
        <f t="shared" si="1"/>
        <v>202.56410256410254</v>
      </c>
    </row>
    <row r="15" spans="1:7" x14ac:dyDescent="0.2">
      <c r="A15"/>
      <c r="B15" s="126" t="s">
        <v>334</v>
      </c>
      <c r="C15" s="322" t="s">
        <v>467</v>
      </c>
      <c r="D15" s="321">
        <v>71</v>
      </c>
      <c r="E15" s="321">
        <v>56</v>
      </c>
      <c r="F15" s="321">
        <v>104</v>
      </c>
      <c r="G15" s="118">
        <f t="shared" si="1"/>
        <v>185.71428571428572</v>
      </c>
    </row>
    <row r="16" spans="1:7" x14ac:dyDescent="0.2">
      <c r="A16"/>
      <c r="B16" s="126" t="s">
        <v>334</v>
      </c>
      <c r="C16" s="322" t="s">
        <v>468</v>
      </c>
      <c r="D16" s="321">
        <v>399</v>
      </c>
      <c r="E16" s="321">
        <v>399</v>
      </c>
      <c r="F16" s="321">
        <v>527</v>
      </c>
      <c r="G16" s="118">
        <f t="shared" si="1"/>
        <v>132.08020050125313</v>
      </c>
    </row>
    <row r="17" spans="1:7" x14ac:dyDescent="0.2">
      <c r="A17"/>
      <c r="B17" s="126" t="s">
        <v>334</v>
      </c>
      <c r="C17" s="322" t="s">
        <v>469</v>
      </c>
      <c r="D17" s="321">
        <v>649</v>
      </c>
      <c r="E17" s="321">
        <v>649</v>
      </c>
      <c r="F17" s="321">
        <v>566</v>
      </c>
      <c r="G17" s="118">
        <f t="shared" si="1"/>
        <v>87.211093990755003</v>
      </c>
    </row>
    <row r="18" spans="1:7" x14ac:dyDescent="0.2">
      <c r="A18"/>
      <c r="B18" s="126" t="s">
        <v>334</v>
      </c>
      <c r="C18" s="322" t="s">
        <v>470</v>
      </c>
      <c r="D18" s="321">
        <v>92</v>
      </c>
      <c r="E18" s="321">
        <v>92</v>
      </c>
      <c r="F18" s="321">
        <v>116</v>
      </c>
      <c r="G18" s="118">
        <f t="shared" si="1"/>
        <v>126.08695652173914</v>
      </c>
    </row>
    <row r="19" spans="1:7" x14ac:dyDescent="0.2">
      <c r="A19"/>
      <c r="B19" s="126" t="s">
        <v>334</v>
      </c>
      <c r="C19" s="322" t="s">
        <v>471</v>
      </c>
      <c r="D19" s="321">
        <v>85</v>
      </c>
      <c r="E19" s="321">
        <v>85</v>
      </c>
      <c r="F19" s="321">
        <v>177</v>
      </c>
      <c r="G19" s="118">
        <f t="shared" si="1"/>
        <v>208.23529411764707</v>
      </c>
    </row>
    <row r="20" spans="1:7" x14ac:dyDescent="0.2">
      <c r="A20"/>
      <c r="B20" s="126" t="s">
        <v>334</v>
      </c>
      <c r="C20" s="322" t="s">
        <v>472</v>
      </c>
      <c r="D20" s="321">
        <v>52</v>
      </c>
      <c r="E20" s="321">
        <v>52</v>
      </c>
      <c r="F20" s="321">
        <v>88</v>
      </c>
      <c r="G20" s="118">
        <f t="shared" si="1"/>
        <v>169.23076923076923</v>
      </c>
    </row>
    <row r="21" spans="1:7" x14ac:dyDescent="0.2">
      <c r="A21"/>
      <c r="B21" s="126" t="s">
        <v>346</v>
      </c>
      <c r="C21" s="322" t="s">
        <v>461</v>
      </c>
      <c r="D21" s="321">
        <v>6</v>
      </c>
      <c r="E21" s="321">
        <v>6</v>
      </c>
      <c r="F21" s="321">
        <v>5</v>
      </c>
      <c r="G21" s="118">
        <f t="shared" si="1"/>
        <v>83.333333333333343</v>
      </c>
    </row>
    <row r="22" spans="1:7" x14ac:dyDescent="0.2">
      <c r="A22"/>
      <c r="B22" s="126" t="s">
        <v>346</v>
      </c>
      <c r="C22" s="322" t="s">
        <v>473</v>
      </c>
      <c r="D22" s="321">
        <v>298</v>
      </c>
      <c r="E22" s="321">
        <v>297</v>
      </c>
      <c r="F22" s="321">
        <v>297</v>
      </c>
      <c r="G22" s="118">
        <f t="shared" si="1"/>
        <v>100</v>
      </c>
    </row>
    <row r="23" spans="1:7" x14ac:dyDescent="0.2">
      <c r="A23"/>
      <c r="B23" s="126" t="s">
        <v>346</v>
      </c>
      <c r="C23" s="322" t="s">
        <v>474</v>
      </c>
      <c r="D23" s="321">
        <v>187</v>
      </c>
      <c r="E23" s="321">
        <v>187</v>
      </c>
      <c r="F23" s="321">
        <v>282</v>
      </c>
      <c r="G23" s="118">
        <f t="shared" si="1"/>
        <v>150.80213903743316</v>
      </c>
    </row>
    <row r="24" spans="1:7" x14ac:dyDescent="0.2">
      <c r="A24"/>
      <c r="B24" s="126" t="s">
        <v>346</v>
      </c>
      <c r="C24" s="322" t="s">
        <v>475</v>
      </c>
      <c r="D24" s="321">
        <v>570</v>
      </c>
      <c r="E24" s="321">
        <v>570</v>
      </c>
      <c r="F24" s="321">
        <v>734</v>
      </c>
      <c r="G24" s="118">
        <f t="shared" si="1"/>
        <v>128.7719298245614</v>
      </c>
    </row>
    <row r="25" spans="1:7" x14ac:dyDescent="0.2">
      <c r="A25"/>
      <c r="B25" s="126" t="s">
        <v>346</v>
      </c>
      <c r="C25" s="322" t="s">
        <v>108</v>
      </c>
      <c r="D25" s="321">
        <v>57</v>
      </c>
      <c r="E25" s="321">
        <v>57</v>
      </c>
      <c r="F25" s="321">
        <v>62</v>
      </c>
      <c r="G25" s="118">
        <f t="shared" si="1"/>
        <v>108.77192982456141</v>
      </c>
    </row>
    <row r="26" spans="1:7" x14ac:dyDescent="0.2">
      <c r="A26"/>
      <c r="B26" s="126" t="s">
        <v>346</v>
      </c>
      <c r="C26" s="322" t="s">
        <v>476</v>
      </c>
      <c r="D26" s="321">
        <v>477</v>
      </c>
      <c r="E26" s="321">
        <v>477</v>
      </c>
      <c r="F26" s="321">
        <v>639</v>
      </c>
      <c r="G26" s="118">
        <f t="shared" si="1"/>
        <v>133.96226415094338</v>
      </c>
    </row>
    <row r="27" spans="1:7" ht="13.5" x14ac:dyDescent="0.2">
      <c r="A27"/>
      <c r="B27" s="329" t="s">
        <v>350</v>
      </c>
      <c r="C27" s="330"/>
      <c r="D27" s="331">
        <v>4066</v>
      </c>
      <c r="E27" s="331">
        <v>4050</v>
      </c>
      <c r="F27" s="331">
        <v>5321</v>
      </c>
      <c r="G27" s="332">
        <f t="shared" si="1"/>
        <v>131.38271604938271</v>
      </c>
    </row>
    <row r="28" spans="1:7" x14ac:dyDescent="0.2">
      <c r="A28"/>
      <c r="B28" s="325" t="s">
        <v>351</v>
      </c>
      <c r="C28" s="326" t="s">
        <v>477</v>
      </c>
      <c r="D28" s="327">
        <v>638</v>
      </c>
      <c r="E28" s="327">
        <v>638</v>
      </c>
      <c r="F28" s="327">
        <v>544</v>
      </c>
      <c r="G28" s="328">
        <f t="shared" si="1"/>
        <v>85.266457680250781</v>
      </c>
    </row>
    <row r="29" spans="1:7" x14ac:dyDescent="0.2">
      <c r="A29"/>
      <c r="B29" s="126" t="s">
        <v>351</v>
      </c>
      <c r="C29" s="322" t="s">
        <v>478</v>
      </c>
      <c r="D29" s="321">
        <v>819</v>
      </c>
      <c r="E29" s="321">
        <v>780</v>
      </c>
      <c r="F29" s="321">
        <v>737</v>
      </c>
      <c r="G29" s="118">
        <f t="shared" si="1"/>
        <v>94.487179487179489</v>
      </c>
    </row>
    <row r="30" spans="1:7" x14ac:dyDescent="0.2">
      <c r="A30"/>
      <c r="B30" s="126" t="s">
        <v>357</v>
      </c>
      <c r="C30" s="322" t="s">
        <v>461</v>
      </c>
      <c r="D30" s="321">
        <v>434</v>
      </c>
      <c r="E30" s="321">
        <v>425</v>
      </c>
      <c r="F30" s="321">
        <v>373</v>
      </c>
      <c r="G30" s="118">
        <f t="shared" si="1"/>
        <v>87.764705882352942</v>
      </c>
    </row>
    <row r="31" spans="1:7" x14ac:dyDescent="0.2">
      <c r="A31"/>
      <c r="B31" s="126" t="s">
        <v>357</v>
      </c>
      <c r="C31" s="322" t="s">
        <v>473</v>
      </c>
      <c r="D31" s="321">
        <v>392</v>
      </c>
      <c r="E31" s="321">
        <v>391</v>
      </c>
      <c r="F31" s="321">
        <v>370</v>
      </c>
      <c r="G31" s="118">
        <f t="shared" si="1"/>
        <v>94.629156010230176</v>
      </c>
    </row>
    <row r="32" spans="1:7" x14ac:dyDescent="0.2">
      <c r="A32"/>
      <c r="B32" s="126" t="s">
        <v>357</v>
      </c>
      <c r="C32" s="322" t="s">
        <v>474</v>
      </c>
      <c r="D32" s="321">
        <v>40</v>
      </c>
      <c r="E32" s="321">
        <v>40</v>
      </c>
      <c r="F32" s="321">
        <v>36</v>
      </c>
      <c r="G32" s="118">
        <f t="shared" si="1"/>
        <v>90</v>
      </c>
    </row>
    <row r="33" spans="1:8" x14ac:dyDescent="0.2">
      <c r="A33"/>
      <c r="B33" s="126" t="s">
        <v>357</v>
      </c>
      <c r="C33" s="322" t="s">
        <v>475</v>
      </c>
      <c r="D33" s="321">
        <v>510</v>
      </c>
      <c r="E33" s="321">
        <v>510</v>
      </c>
      <c r="F33" s="321">
        <v>455</v>
      </c>
      <c r="G33" s="118">
        <f t="shared" si="1"/>
        <v>89.215686274509807</v>
      </c>
    </row>
    <row r="34" spans="1:8" x14ac:dyDescent="0.2">
      <c r="A34"/>
      <c r="B34" s="126" t="s">
        <v>357</v>
      </c>
      <c r="C34" s="322" t="s">
        <v>108</v>
      </c>
      <c r="D34" s="321">
        <v>231</v>
      </c>
      <c r="E34" s="321">
        <v>231</v>
      </c>
      <c r="F34" s="321">
        <v>167</v>
      </c>
      <c r="G34" s="118">
        <f t="shared" si="1"/>
        <v>72.294372294372295</v>
      </c>
    </row>
    <row r="35" spans="1:8" s="140" customFormat="1" x14ac:dyDescent="0.2">
      <c r="A35"/>
      <c r="B35" s="126" t="s">
        <v>357</v>
      </c>
      <c r="C35" s="322" t="s">
        <v>476</v>
      </c>
      <c r="D35" s="321">
        <v>209</v>
      </c>
      <c r="E35" s="321">
        <v>209</v>
      </c>
      <c r="F35" s="321">
        <v>197</v>
      </c>
      <c r="G35" s="118">
        <f t="shared" si="1"/>
        <v>94.258373205741634</v>
      </c>
    </row>
    <row r="36" spans="1:8" s="140" customFormat="1" x14ac:dyDescent="0.2">
      <c r="A36"/>
      <c r="B36" s="126" t="s">
        <v>400</v>
      </c>
      <c r="C36" s="322" t="s">
        <v>479</v>
      </c>
      <c r="D36" s="321">
        <v>195</v>
      </c>
      <c r="E36" s="321">
        <v>195</v>
      </c>
      <c r="F36" s="321">
        <v>112</v>
      </c>
      <c r="G36" s="118">
        <f t="shared" si="1"/>
        <v>57.435897435897431</v>
      </c>
    </row>
    <row r="37" spans="1:8" x14ac:dyDescent="0.2">
      <c r="A37"/>
      <c r="B37" s="126" t="s">
        <v>360</v>
      </c>
      <c r="C37" s="322" t="s">
        <v>479</v>
      </c>
      <c r="D37" s="321">
        <v>45</v>
      </c>
      <c r="E37" s="321">
        <v>45</v>
      </c>
      <c r="F37" s="321">
        <v>10</v>
      </c>
      <c r="G37" s="118">
        <f t="shared" si="1"/>
        <v>22.222222222222221</v>
      </c>
    </row>
    <row r="38" spans="1:8" x14ac:dyDescent="0.2">
      <c r="A38"/>
      <c r="B38" s="126" t="s">
        <v>361</v>
      </c>
      <c r="C38" s="322" t="s">
        <v>461</v>
      </c>
      <c r="D38" s="321">
        <v>50</v>
      </c>
      <c r="E38" s="321">
        <v>50</v>
      </c>
      <c r="F38" s="321">
        <v>14</v>
      </c>
      <c r="G38" s="118">
        <f t="shared" si="1"/>
        <v>28.000000000000004</v>
      </c>
    </row>
    <row r="39" spans="1:8" x14ac:dyDescent="0.2">
      <c r="A39"/>
      <c r="B39" s="126" t="s">
        <v>361</v>
      </c>
      <c r="C39" s="322" t="s">
        <v>475</v>
      </c>
      <c r="D39" s="321">
        <v>36</v>
      </c>
      <c r="E39" s="321">
        <v>36</v>
      </c>
      <c r="F39" s="321">
        <v>16</v>
      </c>
      <c r="G39" s="118">
        <f t="shared" si="1"/>
        <v>44.444444444444443</v>
      </c>
    </row>
    <row r="40" spans="1:8" x14ac:dyDescent="0.2">
      <c r="A40"/>
      <c r="B40" s="126" t="s">
        <v>361</v>
      </c>
      <c r="C40" s="322" t="s">
        <v>476</v>
      </c>
      <c r="D40" s="321">
        <v>26</v>
      </c>
      <c r="E40" s="321">
        <v>26</v>
      </c>
      <c r="F40" s="321">
        <v>22</v>
      </c>
      <c r="G40" s="118">
        <f t="shared" si="1"/>
        <v>84.615384615384613</v>
      </c>
    </row>
    <row r="41" spans="1:8" x14ac:dyDescent="0.2">
      <c r="A41"/>
      <c r="B41" s="126" t="s">
        <v>402</v>
      </c>
      <c r="C41" s="322" t="s">
        <v>480</v>
      </c>
      <c r="D41" s="321">
        <v>59</v>
      </c>
      <c r="E41" s="321">
        <v>55</v>
      </c>
      <c r="F41" s="321">
        <v>42</v>
      </c>
      <c r="G41" s="118">
        <f t="shared" si="1"/>
        <v>76.363636363636374</v>
      </c>
    </row>
    <row r="42" spans="1:8" ht="13.5" x14ac:dyDescent="0.2">
      <c r="A42"/>
      <c r="B42" s="329" t="s">
        <v>362</v>
      </c>
      <c r="C42" s="330"/>
      <c r="D42" s="331">
        <v>3684</v>
      </c>
      <c r="E42" s="331">
        <v>3631</v>
      </c>
      <c r="F42" s="331">
        <v>3095</v>
      </c>
      <c r="G42" s="332">
        <f t="shared" si="1"/>
        <v>85.23822638391627</v>
      </c>
      <c r="H42" s="622"/>
    </row>
    <row r="43" spans="1:8" ht="13.5" x14ac:dyDescent="0.2">
      <c r="A43"/>
      <c r="B43" s="329" t="s">
        <v>363</v>
      </c>
      <c r="C43" s="330"/>
      <c r="D43" s="331">
        <v>7750</v>
      </c>
      <c r="E43" s="331">
        <v>7681</v>
      </c>
      <c r="F43" s="331">
        <v>8416</v>
      </c>
      <c r="G43" s="332">
        <f t="shared" si="1"/>
        <v>109.56906652779585</v>
      </c>
      <c r="H43" s="335"/>
    </row>
    <row r="44" spans="1:8" x14ac:dyDescent="0.2">
      <c r="A44"/>
      <c r="B44" s="333" t="s">
        <v>84</v>
      </c>
      <c r="C44" s="334"/>
      <c r="D44" s="334"/>
      <c r="E44" s="334"/>
      <c r="F44" s="334"/>
      <c r="G44" s="334"/>
    </row>
    <row r="45" spans="1:8" x14ac:dyDescent="0.2">
      <c r="A45"/>
      <c r="B45" s="335" t="s">
        <v>92</v>
      </c>
      <c r="C45"/>
      <c r="D45"/>
      <c r="E45"/>
      <c r="F45"/>
      <c r="G45"/>
    </row>
    <row r="46" spans="1:8" x14ac:dyDescent="0.2">
      <c r="A46"/>
      <c r="B46"/>
      <c r="C46"/>
      <c r="D46"/>
      <c r="E46"/>
      <c r="F46"/>
      <c r="G46"/>
    </row>
    <row r="47" spans="1:8" x14ac:dyDescent="0.2">
      <c r="A47"/>
      <c r="B47"/>
      <c r="C47"/>
      <c r="D47"/>
      <c r="E47"/>
      <c r="F47"/>
      <c r="G47"/>
    </row>
    <row r="48" spans="1:8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B196"/>
      <c r="C196"/>
      <c r="D196"/>
      <c r="E196"/>
      <c r="F196"/>
      <c r="G196"/>
    </row>
    <row r="197" spans="1:7" x14ac:dyDescent="0.2">
      <c r="B197"/>
      <c r="C197"/>
      <c r="D197"/>
      <c r="E197"/>
      <c r="F197"/>
      <c r="G197"/>
    </row>
    <row r="198" spans="1:7" x14ac:dyDescent="0.2">
      <c r="B198"/>
      <c r="C198"/>
      <c r="D198"/>
      <c r="E198"/>
      <c r="F198"/>
      <c r="G198"/>
    </row>
    <row r="199" spans="1:7" x14ac:dyDescent="0.2">
      <c r="B199"/>
      <c r="C199"/>
      <c r="D199"/>
      <c r="E199"/>
      <c r="F199"/>
      <c r="G199"/>
    </row>
    <row r="200" spans="1:7" x14ac:dyDescent="0.2">
      <c r="B200"/>
      <c r="C200"/>
      <c r="D200"/>
      <c r="E200"/>
      <c r="F200"/>
      <c r="G200"/>
    </row>
  </sheetData>
  <phoneticPr fontId="0" type="noConversion"/>
  <pageMargins left="0.78740157499999996" right="0.78740157499999996" top="0.70441666666666669" bottom="0.984251969" header="0.4921259845" footer="0.4921259845"/>
  <pageSetup paperSize="9" scale="79" orientation="landscape" r:id="rId1"/>
  <headerFooter alignWithMargins="0">
    <oddFooter>&amp;Rpage 26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7">
    <pageSetUpPr fitToPage="1"/>
  </sheetPr>
  <dimension ref="A1:G200"/>
  <sheetViews>
    <sheetView view="pageLayout" zoomScaleNormal="80" zoomScaleSheetLayoutView="100" workbookViewId="0"/>
  </sheetViews>
  <sheetFormatPr baseColWidth="10" defaultColWidth="12.5703125" defaultRowHeight="12.75" x14ac:dyDescent="0.2"/>
  <cols>
    <col min="1" max="1" width="14.5703125" style="29" bestFit="1" customWidth="1"/>
    <col min="2" max="2" width="5.7109375" style="29" customWidth="1"/>
    <col min="3" max="3" width="28.7109375" style="29" customWidth="1"/>
    <col min="4" max="5" width="17.7109375" style="29" customWidth="1"/>
    <col min="6" max="6" width="26.7109375" style="29" customWidth="1"/>
    <col min="7" max="7" width="19.7109375" style="29" customWidth="1"/>
    <col min="8" max="8" width="5.7109375" style="29" customWidth="1"/>
    <col min="9" max="16384" width="12.5703125" style="29"/>
  </cols>
  <sheetData>
    <row r="1" spans="1:7" ht="18.75" x14ac:dyDescent="0.2">
      <c r="A1" s="73"/>
      <c r="B1" s="35" t="s">
        <v>26</v>
      </c>
      <c r="C1" s="35"/>
      <c r="D1" s="35"/>
      <c r="E1" s="35"/>
    </row>
    <row r="2" spans="1:7" ht="18.75" x14ac:dyDescent="0.2">
      <c r="A2" s="73"/>
      <c r="B2" s="35" t="s">
        <v>183</v>
      </c>
      <c r="C2" s="35"/>
      <c r="D2" s="35"/>
      <c r="E2" s="35"/>
      <c r="F2" s="35" t="s">
        <v>481</v>
      </c>
      <c r="G2" s="35"/>
    </row>
    <row r="3" spans="1:7" ht="9" customHeight="1" x14ac:dyDescent="0.2">
      <c r="A3" s="73"/>
      <c r="B3" s="73"/>
      <c r="C3" s="73"/>
      <c r="D3" s="73"/>
      <c r="E3" s="73"/>
    </row>
    <row r="4" spans="1:7" ht="15" x14ac:dyDescent="0.2">
      <c r="A4" s="38" t="s">
        <v>51</v>
      </c>
      <c r="B4" s="39" t="str">
        <f>couverture!D15</f>
        <v xml:space="preserve">1er mars 2019 </v>
      </c>
      <c r="C4" s="40"/>
      <c r="D4" s="40"/>
      <c r="E4" s="40"/>
      <c r="F4" s="163"/>
      <c r="G4" s="163"/>
    </row>
    <row r="5" spans="1:7" ht="15" x14ac:dyDescent="0.2">
      <c r="A5" s="42" t="s">
        <v>52</v>
      </c>
      <c r="B5" s="43" t="s">
        <v>268</v>
      </c>
      <c r="C5" s="44"/>
      <c r="D5" s="44"/>
      <c r="E5" s="44"/>
      <c r="F5" s="164"/>
      <c r="G5" s="164"/>
    </row>
    <row r="6" spans="1:7" ht="15" x14ac:dyDescent="0.2">
      <c r="A6" s="42" t="s">
        <v>65</v>
      </c>
      <c r="B6" s="43" t="str">
        <f>couverture!D15</f>
        <v xml:space="preserve">1er mars 2019 </v>
      </c>
      <c r="C6" s="44"/>
      <c r="D6" s="44"/>
      <c r="E6" s="44"/>
      <c r="F6" s="164"/>
      <c r="G6" s="164"/>
    </row>
    <row r="7" spans="1:7" ht="9" customHeight="1" x14ac:dyDescent="0.2">
      <c r="B7" s="140" t="str">
        <f>'tab14 Bordeaux'!B7</f>
        <v>(source DAP - SDSP - SP1 )</v>
      </c>
    </row>
    <row r="8" spans="1:7" ht="25.5" customHeight="1" x14ac:dyDescent="0.2">
      <c r="D8" s="79" t="s">
        <v>66</v>
      </c>
      <c r="E8" s="79" t="s">
        <v>67</v>
      </c>
      <c r="F8" s="52" t="s">
        <v>53</v>
      </c>
      <c r="G8" s="79" t="s">
        <v>69</v>
      </c>
    </row>
    <row r="9" spans="1:7" x14ac:dyDescent="0.2">
      <c r="B9" s="319" t="s">
        <v>334</v>
      </c>
      <c r="C9" s="320" t="s">
        <v>482</v>
      </c>
      <c r="D9" s="323">
        <v>80</v>
      </c>
      <c r="E9" s="323">
        <v>80</v>
      </c>
      <c r="F9" s="323">
        <v>88</v>
      </c>
      <c r="G9" s="324">
        <f t="shared" ref="G9" si="0">IF(E9=0,0,F9/E9*100)</f>
        <v>110.00000000000001</v>
      </c>
    </row>
    <row r="10" spans="1:7" x14ac:dyDescent="0.2">
      <c r="A10"/>
      <c r="B10" s="126" t="s">
        <v>334</v>
      </c>
      <c r="C10" s="322" t="s">
        <v>483</v>
      </c>
      <c r="D10" s="321">
        <v>313</v>
      </c>
      <c r="E10" s="321">
        <v>313</v>
      </c>
      <c r="F10" s="321">
        <v>316</v>
      </c>
      <c r="G10" s="118">
        <f t="shared" ref="G10:G37" si="1">IF(E10=0,0,F10/E10*100)</f>
        <v>100.95846645367412</v>
      </c>
    </row>
    <row r="11" spans="1:7" x14ac:dyDescent="0.2">
      <c r="A11"/>
      <c r="B11" s="126" t="s">
        <v>334</v>
      </c>
      <c r="C11" s="322" t="s">
        <v>484</v>
      </c>
      <c r="D11" s="321">
        <v>59</v>
      </c>
      <c r="E11" s="321">
        <v>59</v>
      </c>
      <c r="F11" s="321">
        <v>65</v>
      </c>
      <c r="G11" s="118">
        <f t="shared" si="1"/>
        <v>110.16949152542372</v>
      </c>
    </row>
    <row r="12" spans="1:7" x14ac:dyDescent="0.2">
      <c r="A12"/>
      <c r="B12" s="126" t="s">
        <v>334</v>
      </c>
      <c r="C12" s="322" t="s">
        <v>485</v>
      </c>
      <c r="D12" s="321">
        <v>78</v>
      </c>
      <c r="E12" s="321">
        <v>78</v>
      </c>
      <c r="F12" s="321">
        <v>92</v>
      </c>
      <c r="G12" s="118">
        <f t="shared" si="1"/>
        <v>117.94871794871796</v>
      </c>
    </row>
    <row r="13" spans="1:7" x14ac:dyDescent="0.2">
      <c r="A13"/>
      <c r="B13" s="126" t="s">
        <v>334</v>
      </c>
      <c r="C13" s="322" t="s">
        <v>486</v>
      </c>
      <c r="D13" s="321">
        <v>120</v>
      </c>
      <c r="E13" s="321">
        <v>120</v>
      </c>
      <c r="F13" s="321">
        <v>145</v>
      </c>
      <c r="G13" s="118">
        <f t="shared" si="1"/>
        <v>120.83333333333333</v>
      </c>
    </row>
    <row r="14" spans="1:7" x14ac:dyDescent="0.2">
      <c r="A14"/>
      <c r="B14" s="126" t="s">
        <v>334</v>
      </c>
      <c r="C14" s="322" t="s">
        <v>487</v>
      </c>
      <c r="D14" s="321">
        <v>294</v>
      </c>
      <c r="E14" s="321">
        <v>294</v>
      </c>
      <c r="F14" s="321">
        <v>234</v>
      </c>
      <c r="G14" s="118">
        <f t="shared" si="1"/>
        <v>79.591836734693871</v>
      </c>
    </row>
    <row r="15" spans="1:7" x14ac:dyDescent="0.2">
      <c r="A15"/>
      <c r="B15" s="126" t="s">
        <v>334</v>
      </c>
      <c r="C15" s="322" t="s">
        <v>488</v>
      </c>
      <c r="D15" s="321">
        <v>277</v>
      </c>
      <c r="E15" s="321">
        <v>277</v>
      </c>
      <c r="F15" s="321">
        <v>472</v>
      </c>
      <c r="G15" s="118">
        <f t="shared" si="1"/>
        <v>170.39711191335741</v>
      </c>
    </row>
    <row r="16" spans="1:7" x14ac:dyDescent="0.2">
      <c r="A16"/>
      <c r="B16" s="126" t="s">
        <v>334</v>
      </c>
      <c r="C16" s="322" t="s">
        <v>489</v>
      </c>
      <c r="D16" s="321">
        <v>154</v>
      </c>
      <c r="E16" s="321">
        <v>154</v>
      </c>
      <c r="F16" s="321">
        <v>173</v>
      </c>
      <c r="G16" s="118">
        <f t="shared" si="1"/>
        <v>112.33766233766234</v>
      </c>
    </row>
    <row r="17" spans="1:7" x14ac:dyDescent="0.2">
      <c r="A17"/>
      <c r="B17" s="126" t="s">
        <v>334</v>
      </c>
      <c r="C17" s="322" t="s">
        <v>490</v>
      </c>
      <c r="D17" s="321">
        <v>71</v>
      </c>
      <c r="E17" s="321">
        <v>71</v>
      </c>
      <c r="F17" s="321">
        <v>110</v>
      </c>
      <c r="G17" s="118">
        <f t="shared" si="1"/>
        <v>154.92957746478874</v>
      </c>
    </row>
    <row r="18" spans="1:7" x14ac:dyDescent="0.2">
      <c r="A18"/>
      <c r="B18" s="126" t="s">
        <v>334</v>
      </c>
      <c r="C18" s="322" t="s">
        <v>109</v>
      </c>
      <c r="D18" s="321">
        <v>445</v>
      </c>
      <c r="E18" s="321">
        <v>445</v>
      </c>
      <c r="F18" s="321">
        <v>649</v>
      </c>
      <c r="G18" s="118">
        <f t="shared" si="1"/>
        <v>145.84269662921346</v>
      </c>
    </row>
    <row r="19" spans="1:7" x14ac:dyDescent="0.2">
      <c r="A19"/>
      <c r="B19" s="126" t="s">
        <v>334</v>
      </c>
      <c r="C19" s="322" t="s">
        <v>491</v>
      </c>
      <c r="D19" s="321">
        <v>114</v>
      </c>
      <c r="E19" s="321">
        <v>114</v>
      </c>
      <c r="F19" s="321">
        <v>128</v>
      </c>
      <c r="G19" s="118">
        <f t="shared" si="1"/>
        <v>112.28070175438596</v>
      </c>
    </row>
    <row r="20" spans="1:7" x14ac:dyDescent="0.2">
      <c r="A20"/>
      <c r="B20" s="126" t="s">
        <v>346</v>
      </c>
      <c r="C20" s="322" t="s">
        <v>492</v>
      </c>
      <c r="D20" s="321">
        <v>403</v>
      </c>
      <c r="E20" s="321">
        <v>403</v>
      </c>
      <c r="F20" s="321">
        <v>575</v>
      </c>
      <c r="G20" s="118">
        <f t="shared" si="1"/>
        <v>142.67990074441687</v>
      </c>
    </row>
    <row r="21" spans="1:7" x14ac:dyDescent="0.2">
      <c r="A21"/>
      <c r="B21" s="126" t="s">
        <v>346</v>
      </c>
      <c r="C21" s="322" t="s">
        <v>493</v>
      </c>
      <c r="D21" s="321">
        <v>453</v>
      </c>
      <c r="E21" s="321">
        <v>453</v>
      </c>
      <c r="F21" s="321">
        <v>620</v>
      </c>
      <c r="G21" s="118">
        <f t="shared" si="1"/>
        <v>136.86534216335542</v>
      </c>
    </row>
    <row r="22" spans="1:7" ht="13.5" x14ac:dyDescent="0.2">
      <c r="A22"/>
      <c r="B22" s="329" t="s">
        <v>350</v>
      </c>
      <c r="C22" s="330"/>
      <c r="D22" s="331">
        <v>2861</v>
      </c>
      <c r="E22" s="331">
        <v>2861</v>
      </c>
      <c r="F22" s="331">
        <v>3667</v>
      </c>
      <c r="G22" s="332">
        <f t="shared" si="1"/>
        <v>128.17196784341141</v>
      </c>
    </row>
    <row r="23" spans="1:7" x14ac:dyDescent="0.2">
      <c r="A23"/>
      <c r="B23" s="325" t="s">
        <v>351</v>
      </c>
      <c r="C23" s="326" t="s">
        <v>494</v>
      </c>
      <c r="D23" s="327">
        <v>269</v>
      </c>
      <c r="E23" s="327">
        <v>269</v>
      </c>
      <c r="F23" s="327">
        <v>246</v>
      </c>
      <c r="G23" s="328">
        <f t="shared" si="1"/>
        <v>91.449814126394045</v>
      </c>
    </row>
    <row r="24" spans="1:7" x14ac:dyDescent="0.2">
      <c r="A24"/>
      <c r="B24" s="126" t="s">
        <v>351</v>
      </c>
      <c r="C24" s="322" t="s">
        <v>495</v>
      </c>
      <c r="D24" s="321">
        <v>343</v>
      </c>
      <c r="E24" s="321">
        <v>280</v>
      </c>
      <c r="F24" s="321">
        <v>272</v>
      </c>
      <c r="G24" s="118">
        <f t="shared" si="1"/>
        <v>97.142857142857139</v>
      </c>
    </row>
    <row r="25" spans="1:7" x14ac:dyDescent="0.2">
      <c r="A25"/>
      <c r="B25" s="126" t="s">
        <v>351</v>
      </c>
      <c r="C25" s="322" t="s">
        <v>496</v>
      </c>
      <c r="D25" s="321">
        <v>268</v>
      </c>
      <c r="E25" s="321">
        <v>263</v>
      </c>
      <c r="F25" s="321">
        <v>223</v>
      </c>
      <c r="G25" s="118">
        <f t="shared" si="1"/>
        <v>84.790874524714837</v>
      </c>
    </row>
    <row r="26" spans="1:7" x14ac:dyDescent="0.2">
      <c r="A26"/>
      <c r="B26" s="126" t="s">
        <v>351</v>
      </c>
      <c r="C26" s="322" t="s">
        <v>497</v>
      </c>
      <c r="D26" s="321">
        <v>400</v>
      </c>
      <c r="E26" s="321">
        <v>400</v>
      </c>
      <c r="F26" s="321">
        <v>345</v>
      </c>
      <c r="G26" s="118">
        <f t="shared" si="1"/>
        <v>86.25</v>
      </c>
    </row>
    <row r="27" spans="1:7" x14ac:dyDescent="0.2">
      <c r="A27"/>
      <c r="B27" s="126" t="s">
        <v>351</v>
      </c>
      <c r="C27" s="322" t="s">
        <v>498</v>
      </c>
      <c r="D27" s="321">
        <v>427</v>
      </c>
      <c r="E27" s="321">
        <v>427</v>
      </c>
      <c r="F27" s="321">
        <v>405</v>
      </c>
      <c r="G27" s="118">
        <f t="shared" si="1"/>
        <v>94.847775175644031</v>
      </c>
    </row>
    <row r="28" spans="1:7" x14ac:dyDescent="0.2">
      <c r="A28"/>
      <c r="B28" s="126" t="s">
        <v>351</v>
      </c>
      <c r="C28" s="322" t="s">
        <v>499</v>
      </c>
      <c r="D28" s="321">
        <v>606</v>
      </c>
      <c r="E28" s="321">
        <v>406</v>
      </c>
      <c r="F28" s="321">
        <v>338</v>
      </c>
      <c r="G28" s="118">
        <f t="shared" si="1"/>
        <v>83.251231527093594</v>
      </c>
    </row>
    <row r="29" spans="1:7" x14ac:dyDescent="0.2">
      <c r="A29"/>
      <c r="B29" s="126" t="s">
        <v>357</v>
      </c>
      <c r="C29" s="322" t="s">
        <v>493</v>
      </c>
      <c r="D29" s="321">
        <v>240</v>
      </c>
      <c r="E29" s="321">
        <v>240</v>
      </c>
      <c r="F29" s="321">
        <v>217</v>
      </c>
      <c r="G29" s="118">
        <f t="shared" si="1"/>
        <v>90.416666666666671</v>
      </c>
    </row>
    <row r="30" spans="1:7" x14ac:dyDescent="0.2">
      <c r="A30"/>
      <c r="B30" s="126" t="s">
        <v>358</v>
      </c>
      <c r="C30" s="322" t="s">
        <v>500</v>
      </c>
      <c r="D30" s="321">
        <v>91</v>
      </c>
      <c r="E30" s="321">
        <v>80</v>
      </c>
      <c r="F30" s="321">
        <v>70</v>
      </c>
      <c r="G30" s="118">
        <f t="shared" si="1"/>
        <v>87.5</v>
      </c>
    </row>
    <row r="31" spans="1:7" x14ac:dyDescent="0.2">
      <c r="A31"/>
      <c r="B31" s="126" t="s">
        <v>358</v>
      </c>
      <c r="C31" s="322" t="s">
        <v>501</v>
      </c>
      <c r="D31" s="321">
        <v>215</v>
      </c>
      <c r="E31" s="321">
        <v>200</v>
      </c>
      <c r="F31" s="321">
        <v>179</v>
      </c>
      <c r="G31" s="118">
        <f t="shared" si="1"/>
        <v>89.5</v>
      </c>
    </row>
    <row r="32" spans="1:7" x14ac:dyDescent="0.2">
      <c r="A32"/>
      <c r="B32" s="126" t="s">
        <v>360</v>
      </c>
      <c r="C32" s="322" t="s">
        <v>492</v>
      </c>
      <c r="D32" s="321">
        <v>77</v>
      </c>
      <c r="E32" s="321">
        <v>77</v>
      </c>
      <c r="F32" s="321">
        <v>40</v>
      </c>
      <c r="G32" s="118">
        <f t="shared" si="1"/>
        <v>51.94805194805194</v>
      </c>
    </row>
    <row r="33" spans="1:7" x14ac:dyDescent="0.2">
      <c r="A33"/>
      <c r="B33" s="126" t="s">
        <v>381</v>
      </c>
      <c r="C33" s="322" t="s">
        <v>502</v>
      </c>
      <c r="D33" s="321">
        <v>25</v>
      </c>
      <c r="E33" s="321">
        <v>25</v>
      </c>
      <c r="F33" s="321">
        <v>22</v>
      </c>
      <c r="G33" s="118">
        <f t="shared" si="1"/>
        <v>88</v>
      </c>
    </row>
    <row r="34" spans="1:7" x14ac:dyDescent="0.2">
      <c r="A34"/>
      <c r="B34" s="126" t="s">
        <v>381</v>
      </c>
      <c r="C34" s="322" t="s">
        <v>503</v>
      </c>
      <c r="D34" s="321">
        <v>52</v>
      </c>
      <c r="E34" s="321">
        <v>52</v>
      </c>
      <c r="F34" s="321">
        <v>37</v>
      </c>
      <c r="G34" s="118">
        <f t="shared" si="1"/>
        <v>71.15384615384616</v>
      </c>
    </row>
    <row r="35" spans="1:7" x14ac:dyDescent="0.2">
      <c r="A35"/>
      <c r="B35" s="126" t="s">
        <v>381</v>
      </c>
      <c r="C35" s="322" t="s">
        <v>504</v>
      </c>
      <c r="D35" s="321">
        <v>53</v>
      </c>
      <c r="E35" s="321">
        <v>53</v>
      </c>
      <c r="F35" s="321">
        <v>35</v>
      </c>
      <c r="G35" s="118">
        <f t="shared" si="1"/>
        <v>66.037735849056602</v>
      </c>
    </row>
    <row r="36" spans="1:7" ht="13.5" x14ac:dyDescent="0.2">
      <c r="A36"/>
      <c r="B36" s="329" t="s">
        <v>362</v>
      </c>
      <c r="C36" s="330"/>
      <c r="D36" s="331">
        <v>3066</v>
      </c>
      <c r="E36" s="331">
        <v>2772</v>
      </c>
      <c r="F36" s="331">
        <v>2429</v>
      </c>
      <c r="G36" s="332">
        <f t="shared" si="1"/>
        <v>87.62626262626263</v>
      </c>
    </row>
    <row r="37" spans="1:7" ht="13.5" x14ac:dyDescent="0.2">
      <c r="A37"/>
      <c r="B37" s="329" t="s">
        <v>363</v>
      </c>
      <c r="C37" s="330"/>
      <c r="D37" s="331">
        <v>5927</v>
      </c>
      <c r="E37" s="331">
        <v>5633</v>
      </c>
      <c r="F37" s="331">
        <v>6096</v>
      </c>
      <c r="G37" s="332">
        <f t="shared" si="1"/>
        <v>108.21942126753061</v>
      </c>
    </row>
    <row r="38" spans="1:7" s="140" customFormat="1" x14ac:dyDescent="0.2">
      <c r="A38"/>
      <c r="B38" s="333" t="s">
        <v>84</v>
      </c>
      <c r="C38" s="334"/>
      <c r="D38" s="334"/>
      <c r="E38" s="334"/>
      <c r="F38" s="334"/>
      <c r="G38" s="334"/>
    </row>
    <row r="39" spans="1:7" s="140" customFormat="1" x14ac:dyDescent="0.2">
      <c r="A39"/>
      <c r="B39" s="335" t="s">
        <v>92</v>
      </c>
      <c r="C39"/>
      <c r="D39"/>
      <c r="E39"/>
      <c r="F39"/>
      <c r="G39"/>
    </row>
    <row r="40" spans="1:7" x14ac:dyDescent="0.2">
      <c r="A40"/>
      <c r="B40"/>
      <c r="C40"/>
      <c r="D40"/>
      <c r="E40"/>
      <c r="F40"/>
      <c r="G40"/>
    </row>
    <row r="41" spans="1:7" x14ac:dyDescent="0.2">
      <c r="A41"/>
      <c r="B41"/>
      <c r="C41"/>
      <c r="D41"/>
      <c r="E41"/>
      <c r="F41"/>
      <c r="G41"/>
    </row>
    <row r="42" spans="1:7" x14ac:dyDescent="0.2">
      <c r="A42"/>
      <c r="B42"/>
      <c r="C42"/>
      <c r="D42"/>
      <c r="E42"/>
      <c r="F42"/>
      <c r="G42"/>
    </row>
    <row r="43" spans="1:7" x14ac:dyDescent="0.2">
      <c r="A43"/>
      <c r="B43"/>
      <c r="C43"/>
      <c r="D43"/>
      <c r="E43"/>
      <c r="F43"/>
      <c r="G43"/>
    </row>
    <row r="44" spans="1:7" x14ac:dyDescent="0.2">
      <c r="A44"/>
      <c r="B44"/>
      <c r="C44"/>
      <c r="D44"/>
      <c r="E44"/>
      <c r="F44"/>
      <c r="G44"/>
    </row>
    <row r="45" spans="1:7" x14ac:dyDescent="0.2">
      <c r="A45"/>
      <c r="B45"/>
      <c r="C45"/>
      <c r="D45"/>
      <c r="E45"/>
      <c r="F45"/>
      <c r="G45"/>
    </row>
    <row r="46" spans="1:7" x14ac:dyDescent="0.2">
      <c r="A46"/>
      <c r="B46"/>
      <c r="C46"/>
      <c r="D46"/>
      <c r="E46"/>
      <c r="F46"/>
      <c r="G46"/>
    </row>
    <row r="47" spans="1:7" x14ac:dyDescent="0.2">
      <c r="A47"/>
      <c r="B47"/>
      <c r="C47"/>
      <c r="D47"/>
      <c r="E47"/>
      <c r="F47"/>
      <c r="G47"/>
    </row>
    <row r="48" spans="1:7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</sheetData>
  <phoneticPr fontId="0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>
    <oddFooter>&amp;Rpage 27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8">
    <pageSetUpPr fitToPage="1"/>
  </sheetPr>
  <dimension ref="A1:G200"/>
  <sheetViews>
    <sheetView view="pageLayout" zoomScaleNormal="100" zoomScaleSheetLayoutView="100" workbookViewId="0"/>
  </sheetViews>
  <sheetFormatPr baseColWidth="10" defaultRowHeight="12.75" x14ac:dyDescent="0.2"/>
  <cols>
    <col min="1" max="1" width="14.7109375" style="29" bestFit="1" customWidth="1"/>
    <col min="2" max="2" width="5.7109375" style="29" customWidth="1"/>
    <col min="3" max="3" width="28.7109375" style="29" customWidth="1"/>
    <col min="4" max="5" width="17.7109375" style="29" customWidth="1"/>
    <col min="6" max="6" width="26.7109375" style="29" customWidth="1"/>
    <col min="7" max="7" width="17.7109375" style="29" customWidth="1"/>
    <col min="8" max="8" width="4.28515625" style="29" customWidth="1"/>
    <col min="9" max="16384" width="11.42578125" style="29"/>
  </cols>
  <sheetData>
    <row r="1" spans="1:7" ht="18.75" x14ac:dyDescent="0.2">
      <c r="A1" s="73"/>
      <c r="B1" s="35" t="s">
        <v>27</v>
      </c>
      <c r="C1" s="35"/>
      <c r="D1" s="35"/>
      <c r="E1" s="35"/>
    </row>
    <row r="2" spans="1:7" ht="18.75" x14ac:dyDescent="0.2">
      <c r="A2" s="73"/>
      <c r="B2" s="35" t="s">
        <v>183</v>
      </c>
      <c r="C2" s="35"/>
      <c r="D2" s="35"/>
      <c r="E2" s="35"/>
      <c r="F2" s="35" t="s">
        <v>505</v>
      </c>
      <c r="G2" s="35"/>
    </row>
    <row r="3" spans="1:7" ht="9" customHeight="1" x14ac:dyDescent="0.2">
      <c r="A3" s="73"/>
      <c r="B3" s="73"/>
      <c r="C3" s="73"/>
      <c r="D3" s="73"/>
      <c r="E3" s="73"/>
    </row>
    <row r="4" spans="1:7" ht="15" x14ac:dyDescent="0.2">
      <c r="A4" s="38" t="s">
        <v>51</v>
      </c>
      <c r="B4" s="39" t="str">
        <f>couverture!D15</f>
        <v xml:space="preserve">1er mars 2019 </v>
      </c>
      <c r="C4" s="40"/>
      <c r="D4" s="40"/>
      <c r="E4" s="40"/>
      <c r="F4" s="163"/>
      <c r="G4" s="163"/>
    </row>
    <row r="5" spans="1:7" ht="15" x14ac:dyDescent="0.2">
      <c r="A5" s="42" t="s">
        <v>52</v>
      </c>
      <c r="B5" s="43" t="s">
        <v>268</v>
      </c>
      <c r="C5" s="44"/>
      <c r="D5" s="44"/>
      <c r="E5" s="44"/>
      <c r="F5" s="164"/>
      <c r="G5" s="164"/>
    </row>
    <row r="6" spans="1:7" ht="15" x14ac:dyDescent="0.2">
      <c r="A6" s="42" t="s">
        <v>65</v>
      </c>
      <c r="B6" s="43" t="str">
        <f>couverture!D15</f>
        <v xml:space="preserve">1er mars 2019 </v>
      </c>
      <c r="C6" s="44"/>
      <c r="D6" s="44"/>
      <c r="E6" s="44"/>
      <c r="F6" s="164"/>
      <c r="G6" s="164"/>
    </row>
    <row r="7" spans="1:7" ht="9" customHeight="1" x14ac:dyDescent="0.2">
      <c r="B7" s="140" t="str">
        <f>'tab14 Bordeaux'!B7</f>
        <v>(source DAP - SDSP - SP1 )</v>
      </c>
    </row>
    <row r="8" spans="1:7" ht="25.5" customHeight="1" x14ac:dyDescent="0.2">
      <c r="D8" s="79" t="s">
        <v>66</v>
      </c>
      <c r="E8" s="79" t="s">
        <v>67</v>
      </c>
      <c r="F8" s="52" t="s">
        <v>53</v>
      </c>
      <c r="G8" s="79" t="s">
        <v>69</v>
      </c>
    </row>
    <row r="9" spans="1:7" x14ac:dyDescent="0.2">
      <c r="B9" s="319" t="s">
        <v>334</v>
      </c>
      <c r="C9" s="320" t="s">
        <v>506</v>
      </c>
      <c r="D9" s="323">
        <v>105</v>
      </c>
      <c r="E9" s="323">
        <v>105</v>
      </c>
      <c r="F9" s="323">
        <v>175</v>
      </c>
      <c r="G9" s="324">
        <f t="shared" ref="G9" si="0">IF(E9=0,0,F9/E9*100)</f>
        <v>166.66666666666669</v>
      </c>
    </row>
    <row r="10" spans="1:7" x14ac:dyDescent="0.2">
      <c r="A10"/>
      <c r="B10" s="126" t="s">
        <v>334</v>
      </c>
      <c r="C10" s="322" t="s">
        <v>507</v>
      </c>
      <c r="D10" s="321">
        <v>64</v>
      </c>
      <c r="E10" s="321">
        <v>64</v>
      </c>
      <c r="F10" s="321">
        <v>129</v>
      </c>
      <c r="G10" s="118">
        <f t="shared" ref="G10:G32" si="1">IF(E10=0,0,F10/E10*100)</f>
        <v>201.5625</v>
      </c>
    </row>
    <row r="11" spans="1:7" x14ac:dyDescent="0.2">
      <c r="A11"/>
      <c r="B11" s="126" t="s">
        <v>334</v>
      </c>
      <c r="C11" s="322" t="s">
        <v>508</v>
      </c>
      <c r="D11" s="321">
        <v>67</v>
      </c>
      <c r="E11" s="321">
        <v>65</v>
      </c>
      <c r="F11" s="321">
        <v>115</v>
      </c>
      <c r="G11" s="118">
        <f t="shared" si="1"/>
        <v>176.92307692307691</v>
      </c>
    </row>
    <row r="12" spans="1:7" x14ac:dyDescent="0.2">
      <c r="A12"/>
      <c r="B12" s="126" t="s">
        <v>334</v>
      </c>
      <c r="C12" s="322" t="s">
        <v>509</v>
      </c>
      <c r="D12" s="321">
        <v>49</v>
      </c>
      <c r="E12" s="321">
        <v>49</v>
      </c>
      <c r="F12" s="321">
        <v>61</v>
      </c>
      <c r="G12" s="118">
        <f t="shared" si="1"/>
        <v>124.48979591836735</v>
      </c>
    </row>
    <row r="13" spans="1:7" x14ac:dyDescent="0.2">
      <c r="A13"/>
      <c r="B13" s="126" t="s">
        <v>334</v>
      </c>
      <c r="C13" s="322" t="s">
        <v>510</v>
      </c>
      <c r="D13" s="321">
        <v>144</v>
      </c>
      <c r="E13" s="321">
        <v>144</v>
      </c>
      <c r="F13" s="321">
        <v>220</v>
      </c>
      <c r="G13" s="118">
        <f t="shared" si="1"/>
        <v>152.77777777777777</v>
      </c>
    </row>
    <row r="14" spans="1:7" x14ac:dyDescent="0.2">
      <c r="A14"/>
      <c r="B14" s="126" t="s">
        <v>334</v>
      </c>
      <c r="C14" s="322" t="s">
        <v>511</v>
      </c>
      <c r="D14" s="321">
        <v>200</v>
      </c>
      <c r="E14" s="321">
        <v>200</v>
      </c>
      <c r="F14" s="321">
        <v>433</v>
      </c>
      <c r="G14" s="118">
        <f t="shared" si="1"/>
        <v>216.5</v>
      </c>
    </row>
    <row r="15" spans="1:7" x14ac:dyDescent="0.2">
      <c r="A15"/>
      <c r="B15" s="126" t="s">
        <v>334</v>
      </c>
      <c r="C15" s="322" t="s">
        <v>512</v>
      </c>
      <c r="D15" s="321">
        <v>99</v>
      </c>
      <c r="E15" s="321">
        <v>99</v>
      </c>
      <c r="F15" s="321">
        <v>142</v>
      </c>
      <c r="G15" s="118">
        <f t="shared" si="1"/>
        <v>143.43434343434342</v>
      </c>
    </row>
    <row r="16" spans="1:7" x14ac:dyDescent="0.2">
      <c r="A16"/>
      <c r="B16" s="126" t="s">
        <v>334</v>
      </c>
      <c r="C16" s="322" t="s">
        <v>513</v>
      </c>
      <c r="D16" s="321">
        <v>72</v>
      </c>
      <c r="E16" s="321">
        <v>72</v>
      </c>
      <c r="F16" s="321">
        <v>117</v>
      </c>
      <c r="G16" s="118">
        <f t="shared" si="1"/>
        <v>162.5</v>
      </c>
    </row>
    <row r="17" spans="1:7" x14ac:dyDescent="0.2">
      <c r="A17"/>
      <c r="B17" s="126" t="s">
        <v>346</v>
      </c>
      <c r="C17" s="322" t="s">
        <v>514</v>
      </c>
      <c r="D17" s="321">
        <v>389</v>
      </c>
      <c r="E17" s="321">
        <v>389</v>
      </c>
      <c r="F17" s="321">
        <v>629</v>
      </c>
      <c r="G17" s="118">
        <f t="shared" si="1"/>
        <v>161.6966580976864</v>
      </c>
    </row>
    <row r="18" spans="1:7" x14ac:dyDescent="0.2">
      <c r="A18"/>
      <c r="B18" s="126" t="s">
        <v>346</v>
      </c>
      <c r="C18" s="322" t="s">
        <v>515</v>
      </c>
      <c r="D18" s="321">
        <v>196</v>
      </c>
      <c r="E18" s="321">
        <v>196</v>
      </c>
      <c r="F18" s="321">
        <v>381</v>
      </c>
      <c r="G18" s="118">
        <f t="shared" si="1"/>
        <v>194.38775510204081</v>
      </c>
    </row>
    <row r="19" spans="1:7" x14ac:dyDescent="0.2">
      <c r="A19"/>
      <c r="B19" s="126" t="s">
        <v>346</v>
      </c>
      <c r="C19" s="322" t="s">
        <v>516</v>
      </c>
      <c r="D19" s="321">
        <v>655</v>
      </c>
      <c r="E19" s="321">
        <v>655</v>
      </c>
      <c r="F19" s="321">
        <v>1212</v>
      </c>
      <c r="G19" s="118">
        <f t="shared" si="1"/>
        <v>185.03816793893131</v>
      </c>
    </row>
    <row r="20" spans="1:7" x14ac:dyDescent="0.2">
      <c r="A20"/>
      <c r="B20" s="126" t="s">
        <v>346</v>
      </c>
      <c r="C20" s="322" t="s">
        <v>517</v>
      </c>
      <c r="D20" s="321">
        <v>607</v>
      </c>
      <c r="E20" s="321">
        <v>607</v>
      </c>
      <c r="F20" s="321">
        <v>835</v>
      </c>
      <c r="G20" s="118">
        <f t="shared" si="1"/>
        <v>137.56177924217462</v>
      </c>
    </row>
    <row r="21" spans="1:7" ht="13.5" x14ac:dyDescent="0.2">
      <c r="A21"/>
      <c r="B21" s="329" t="s">
        <v>350</v>
      </c>
      <c r="C21" s="330"/>
      <c r="D21" s="331">
        <v>2647</v>
      </c>
      <c r="E21" s="331">
        <v>2645</v>
      </c>
      <c r="F21" s="331">
        <v>4449</v>
      </c>
      <c r="G21" s="332">
        <f t="shared" si="1"/>
        <v>168.20415879017011</v>
      </c>
    </row>
    <row r="22" spans="1:7" x14ac:dyDescent="0.2">
      <c r="A22"/>
      <c r="B22" s="325" t="s">
        <v>351</v>
      </c>
      <c r="C22" s="326" t="s">
        <v>518</v>
      </c>
      <c r="D22" s="327">
        <v>660</v>
      </c>
      <c r="E22" s="327">
        <v>623</v>
      </c>
      <c r="F22" s="327">
        <v>576</v>
      </c>
      <c r="G22" s="328">
        <f t="shared" si="1"/>
        <v>92.455858747993574</v>
      </c>
    </row>
    <row r="23" spans="1:7" x14ac:dyDescent="0.2">
      <c r="A23"/>
      <c r="B23" s="126" t="s">
        <v>351</v>
      </c>
      <c r="C23" s="322" t="s">
        <v>519</v>
      </c>
      <c r="D23" s="321">
        <v>102</v>
      </c>
      <c r="E23" s="321">
        <v>102</v>
      </c>
      <c r="F23" s="321">
        <v>93</v>
      </c>
      <c r="G23" s="118">
        <f t="shared" si="1"/>
        <v>91.17647058823529</v>
      </c>
    </row>
    <row r="24" spans="1:7" x14ac:dyDescent="0.2">
      <c r="A24"/>
      <c r="B24" s="126" t="s">
        <v>357</v>
      </c>
      <c r="C24" s="322" t="s">
        <v>514</v>
      </c>
      <c r="D24" s="321">
        <v>420</v>
      </c>
      <c r="E24" s="321">
        <v>420</v>
      </c>
      <c r="F24" s="321">
        <v>404</v>
      </c>
      <c r="G24" s="118">
        <f t="shared" si="1"/>
        <v>96.19047619047619</v>
      </c>
    </row>
    <row r="25" spans="1:7" x14ac:dyDescent="0.2">
      <c r="A25"/>
      <c r="B25" s="126" t="s">
        <v>357</v>
      </c>
      <c r="C25" s="322" t="s">
        <v>520</v>
      </c>
      <c r="D25" s="321">
        <v>20</v>
      </c>
      <c r="E25" s="321">
        <v>10</v>
      </c>
      <c r="F25" s="321">
        <v>5</v>
      </c>
      <c r="G25" s="118">
        <f t="shared" si="1"/>
        <v>50</v>
      </c>
    </row>
    <row r="26" spans="1:7" x14ac:dyDescent="0.2">
      <c r="A26"/>
      <c r="B26" s="126" t="s">
        <v>357</v>
      </c>
      <c r="C26" s="322" t="s">
        <v>515</v>
      </c>
      <c r="D26" s="321">
        <v>333</v>
      </c>
      <c r="E26" s="321">
        <v>333</v>
      </c>
      <c r="F26" s="321">
        <v>322</v>
      </c>
      <c r="G26" s="118">
        <f t="shared" si="1"/>
        <v>96.696696696696691</v>
      </c>
    </row>
    <row r="27" spans="1:7" x14ac:dyDescent="0.2">
      <c r="A27"/>
      <c r="B27" s="126" t="s">
        <v>400</v>
      </c>
      <c r="C27" s="322" t="s">
        <v>520</v>
      </c>
      <c r="D27" s="321">
        <v>212</v>
      </c>
      <c r="E27" s="321">
        <v>162</v>
      </c>
      <c r="F27" s="321">
        <v>119</v>
      </c>
      <c r="G27" s="118">
        <f t="shared" si="1"/>
        <v>73.456790123456798</v>
      </c>
    </row>
    <row r="28" spans="1:7" x14ac:dyDescent="0.2">
      <c r="A28"/>
      <c r="B28" s="126" t="s">
        <v>361</v>
      </c>
      <c r="C28" s="322" t="s">
        <v>516</v>
      </c>
      <c r="D28" s="321">
        <v>101</v>
      </c>
      <c r="E28" s="321">
        <v>52</v>
      </c>
      <c r="F28" s="321">
        <v>35</v>
      </c>
      <c r="G28" s="118">
        <f t="shared" si="1"/>
        <v>67.307692307692307</v>
      </c>
    </row>
    <row r="29" spans="1:7" x14ac:dyDescent="0.2">
      <c r="A29"/>
      <c r="B29" s="126" t="s">
        <v>361</v>
      </c>
      <c r="C29" s="322" t="s">
        <v>517</v>
      </c>
      <c r="D29" s="321">
        <v>24</v>
      </c>
      <c r="E29" s="321">
        <v>24</v>
      </c>
      <c r="F29" s="321">
        <v>23</v>
      </c>
      <c r="G29" s="118">
        <f t="shared" si="1"/>
        <v>95.833333333333343</v>
      </c>
    </row>
    <row r="30" spans="1:7" x14ac:dyDescent="0.2">
      <c r="A30"/>
      <c r="B30" s="126" t="s">
        <v>402</v>
      </c>
      <c r="C30" s="322" t="s">
        <v>521</v>
      </c>
      <c r="D30" s="321">
        <v>59</v>
      </c>
      <c r="E30" s="321">
        <v>59</v>
      </c>
      <c r="F30" s="321">
        <v>46</v>
      </c>
      <c r="G30" s="118">
        <f t="shared" si="1"/>
        <v>77.966101694915253</v>
      </c>
    </row>
    <row r="31" spans="1:7" ht="13.5" x14ac:dyDescent="0.2">
      <c r="A31"/>
      <c r="B31" s="329" t="s">
        <v>362</v>
      </c>
      <c r="C31" s="330"/>
      <c r="D31" s="331">
        <v>1931</v>
      </c>
      <c r="E31" s="331">
        <v>1785</v>
      </c>
      <c r="F31" s="331">
        <v>1623</v>
      </c>
      <c r="G31" s="332">
        <f t="shared" si="1"/>
        <v>90.924369747899163</v>
      </c>
    </row>
    <row r="32" spans="1:7" ht="13.5" x14ac:dyDescent="0.2">
      <c r="A32"/>
      <c r="B32" s="329" t="s">
        <v>363</v>
      </c>
      <c r="C32" s="330"/>
      <c r="D32" s="331">
        <v>4578</v>
      </c>
      <c r="E32" s="331">
        <v>4430</v>
      </c>
      <c r="F32" s="331">
        <v>6072</v>
      </c>
      <c r="G32" s="332">
        <f t="shared" si="1"/>
        <v>137.06546275395033</v>
      </c>
    </row>
    <row r="33" spans="1:7" x14ac:dyDescent="0.2">
      <c r="A33"/>
      <c r="B33" s="333" t="s">
        <v>84</v>
      </c>
      <c r="C33" s="334"/>
      <c r="D33" s="334"/>
      <c r="E33" s="334"/>
      <c r="F33" s="334"/>
      <c r="G33" s="334"/>
    </row>
    <row r="34" spans="1:7" s="140" customFormat="1" x14ac:dyDescent="0.2">
      <c r="A34"/>
      <c r="B34" s="335" t="s">
        <v>92</v>
      </c>
      <c r="C34"/>
      <c r="D34"/>
      <c r="E34"/>
      <c r="F34"/>
      <c r="G34"/>
    </row>
    <row r="35" spans="1:7" s="140" customFormat="1" x14ac:dyDescent="0.2">
      <c r="A35"/>
      <c r="B35"/>
      <c r="C35"/>
      <c r="D35"/>
      <c r="E35"/>
      <c r="F35"/>
      <c r="G35"/>
    </row>
    <row r="36" spans="1:7" x14ac:dyDescent="0.2">
      <c r="A36"/>
      <c r="B36"/>
      <c r="C36"/>
      <c r="D36"/>
      <c r="E36"/>
      <c r="F36"/>
      <c r="G36"/>
    </row>
    <row r="37" spans="1:7" x14ac:dyDescent="0.2">
      <c r="A37"/>
      <c r="B37"/>
      <c r="C37"/>
      <c r="D37"/>
      <c r="E37"/>
      <c r="F37"/>
      <c r="G37"/>
    </row>
    <row r="38" spans="1:7" x14ac:dyDescent="0.2">
      <c r="A38"/>
      <c r="B38"/>
      <c r="C38"/>
      <c r="D38"/>
      <c r="E38"/>
      <c r="F38"/>
      <c r="G38"/>
    </row>
    <row r="39" spans="1:7" x14ac:dyDescent="0.2">
      <c r="A39"/>
      <c r="B39"/>
      <c r="C39"/>
      <c r="D39"/>
      <c r="E39"/>
      <c r="F39"/>
      <c r="G39"/>
    </row>
    <row r="40" spans="1:7" x14ac:dyDescent="0.2">
      <c r="A40"/>
      <c r="B40"/>
      <c r="C40"/>
      <c r="D40"/>
      <c r="E40"/>
      <c r="F40"/>
      <c r="G40"/>
    </row>
    <row r="41" spans="1:7" x14ac:dyDescent="0.2">
      <c r="A41"/>
      <c r="B41"/>
      <c r="C41"/>
      <c r="D41"/>
      <c r="E41"/>
      <c r="F41"/>
      <c r="G41"/>
    </row>
    <row r="42" spans="1:7" x14ac:dyDescent="0.2">
      <c r="A42"/>
      <c r="B42"/>
      <c r="C42"/>
      <c r="D42"/>
      <c r="E42"/>
      <c r="F42"/>
      <c r="G42"/>
    </row>
    <row r="43" spans="1:7" x14ac:dyDescent="0.2">
      <c r="A43"/>
      <c r="B43"/>
      <c r="C43"/>
      <c r="D43"/>
      <c r="E43"/>
      <c r="F43"/>
      <c r="G43"/>
    </row>
    <row r="44" spans="1:7" x14ac:dyDescent="0.2">
      <c r="A44"/>
      <c r="B44"/>
      <c r="C44"/>
      <c r="D44"/>
      <c r="E44"/>
      <c r="F44"/>
      <c r="G44"/>
    </row>
    <row r="45" spans="1:7" x14ac:dyDescent="0.2">
      <c r="A45"/>
      <c r="B45"/>
      <c r="C45"/>
      <c r="D45"/>
      <c r="E45"/>
      <c r="F45"/>
      <c r="G45"/>
    </row>
    <row r="46" spans="1:7" x14ac:dyDescent="0.2">
      <c r="A46"/>
      <c r="B46"/>
      <c r="C46"/>
      <c r="D46"/>
      <c r="E46"/>
      <c r="F46"/>
      <c r="G46"/>
    </row>
    <row r="47" spans="1:7" x14ac:dyDescent="0.2">
      <c r="A47"/>
      <c r="B47"/>
      <c r="C47"/>
      <c r="D47"/>
      <c r="E47"/>
      <c r="F47"/>
      <c r="G47"/>
    </row>
    <row r="48" spans="1:7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&amp;Rpage 28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9">
    <pageSetUpPr fitToPage="1"/>
  </sheetPr>
  <dimension ref="A1:I1212"/>
  <sheetViews>
    <sheetView view="pageLayout" zoomScaleNormal="80" zoomScaleSheetLayoutView="100" workbookViewId="0"/>
  </sheetViews>
  <sheetFormatPr baseColWidth="10" defaultColWidth="1.85546875" defaultRowHeight="12.75" x14ac:dyDescent="0.2"/>
  <cols>
    <col min="1" max="1" width="23.42578125" style="29" bestFit="1" customWidth="1"/>
    <col min="2" max="2" width="9.140625" style="29" customWidth="1"/>
    <col min="3" max="3" width="26.5703125" style="29" customWidth="1"/>
    <col min="4" max="5" width="17.7109375" style="29" customWidth="1"/>
    <col min="6" max="6" width="26.7109375" style="29" customWidth="1"/>
    <col min="7" max="7" width="17.7109375" style="29" customWidth="1"/>
    <col min="8" max="8" width="2.5703125" style="29" customWidth="1"/>
    <col min="9" max="16384" width="1.85546875" style="29"/>
  </cols>
  <sheetData>
    <row r="1" spans="1:7" ht="18.75" x14ac:dyDescent="0.2">
      <c r="A1" s="73"/>
      <c r="B1" s="35" t="s">
        <v>28</v>
      </c>
      <c r="C1" s="35"/>
      <c r="D1" s="193"/>
      <c r="E1" s="35"/>
    </row>
    <row r="2" spans="1:7" ht="18.75" x14ac:dyDescent="0.2">
      <c r="A2" s="73"/>
      <c r="B2" s="35" t="s">
        <v>183</v>
      </c>
      <c r="C2" s="35"/>
      <c r="D2" s="35"/>
      <c r="F2" s="35" t="s">
        <v>93</v>
      </c>
      <c r="G2" s="35"/>
    </row>
    <row r="3" spans="1:7" ht="9" customHeight="1" x14ac:dyDescent="0.2">
      <c r="A3" s="73"/>
      <c r="B3" s="73"/>
      <c r="C3" s="73"/>
      <c r="D3" s="73"/>
      <c r="E3" s="73"/>
    </row>
    <row r="4" spans="1:7" ht="15" x14ac:dyDescent="0.2">
      <c r="A4" s="38" t="s">
        <v>51</v>
      </c>
      <c r="B4" s="39" t="str">
        <f>couverture!D15</f>
        <v xml:space="preserve">1er mars 2019 </v>
      </c>
      <c r="C4" s="40"/>
      <c r="D4" s="40"/>
      <c r="E4" s="40"/>
      <c r="F4" s="163"/>
      <c r="G4" s="163"/>
    </row>
    <row r="5" spans="1:7" ht="15" x14ac:dyDescent="0.2">
      <c r="A5" s="42" t="s">
        <v>52</v>
      </c>
      <c r="B5" s="43" t="s">
        <v>268</v>
      </c>
      <c r="C5" s="44"/>
      <c r="D5" s="40"/>
      <c r="E5" s="44"/>
      <c r="F5" s="164"/>
      <c r="G5" s="164"/>
    </row>
    <row r="6" spans="1:7" ht="15" x14ac:dyDescent="0.2">
      <c r="A6" s="42" t="s">
        <v>65</v>
      </c>
      <c r="B6" s="43" t="str">
        <f>couverture!D15</f>
        <v xml:space="preserve">1er mars 2019 </v>
      </c>
      <c r="C6" s="44"/>
      <c r="D6" s="44"/>
      <c r="E6" s="44"/>
      <c r="F6" s="164"/>
      <c r="G6" s="164"/>
    </row>
    <row r="7" spans="1:7" ht="9" customHeight="1" x14ac:dyDescent="0.2">
      <c r="B7" s="140" t="str">
        <f>'tab14 Bordeaux'!B7</f>
        <v>(source DAP - SDSP - SP1 )</v>
      </c>
    </row>
    <row r="8" spans="1:7" ht="25.5" customHeight="1" x14ac:dyDescent="0.2">
      <c r="A8" s="163"/>
      <c r="B8" s="163"/>
      <c r="C8" s="163"/>
      <c r="D8" s="79" t="s">
        <v>66</v>
      </c>
      <c r="E8" s="79" t="s">
        <v>67</v>
      </c>
      <c r="F8" s="52" t="s">
        <v>53</v>
      </c>
      <c r="G8" s="79" t="s">
        <v>69</v>
      </c>
    </row>
    <row r="9" spans="1:7" ht="15.75" customHeight="1" x14ac:dyDescent="0.2">
      <c r="A9" s="194" t="s">
        <v>79</v>
      </c>
      <c r="B9" s="352" t="s">
        <v>334</v>
      </c>
      <c r="C9" s="353" t="s">
        <v>522</v>
      </c>
      <c r="D9" s="323">
        <v>129</v>
      </c>
      <c r="E9" s="323">
        <v>129</v>
      </c>
      <c r="F9" s="323">
        <v>215</v>
      </c>
      <c r="G9" s="324">
        <f t="shared" ref="G9:G34" si="0">IF(E9=0,0,F9/E9*100)</f>
        <v>166.66666666666669</v>
      </c>
    </row>
    <row r="10" spans="1:7" x14ac:dyDescent="0.2">
      <c r="A10" s="195"/>
      <c r="B10" s="195" t="s">
        <v>346</v>
      </c>
      <c r="C10" s="336" t="s">
        <v>523</v>
      </c>
      <c r="D10" s="321">
        <v>265</v>
      </c>
      <c r="E10" s="321">
        <v>265</v>
      </c>
      <c r="F10" s="321">
        <v>514</v>
      </c>
      <c r="G10" s="118">
        <f t="shared" si="0"/>
        <v>193.96226415094338</v>
      </c>
    </row>
    <row r="11" spans="1:7" x14ac:dyDescent="0.2">
      <c r="A11" s="240" t="s">
        <v>94</v>
      </c>
      <c r="B11" s="195" t="s">
        <v>346</v>
      </c>
      <c r="C11" s="336" t="s">
        <v>524</v>
      </c>
      <c r="D11" s="321">
        <v>371</v>
      </c>
      <c r="E11" s="321">
        <v>371</v>
      </c>
      <c r="F11" s="321">
        <v>510</v>
      </c>
      <c r="G11" s="118">
        <f t="shared" si="0"/>
        <v>137.46630727762803</v>
      </c>
    </row>
    <row r="12" spans="1:7" x14ac:dyDescent="0.2">
      <c r="A12" s="196"/>
      <c r="B12" s="196" t="s">
        <v>346</v>
      </c>
      <c r="C12" s="337" t="s">
        <v>525</v>
      </c>
      <c r="D12" s="338">
        <v>293</v>
      </c>
      <c r="E12" s="338">
        <v>293</v>
      </c>
      <c r="F12" s="338">
        <v>490</v>
      </c>
      <c r="G12" s="339">
        <f t="shared" si="0"/>
        <v>167.23549488054607</v>
      </c>
    </row>
    <row r="13" spans="1:7" ht="13.5" customHeight="1" x14ac:dyDescent="0.2">
      <c r="A13" s="241"/>
      <c r="B13" s="195" t="s">
        <v>334</v>
      </c>
      <c r="C13" s="336" t="s">
        <v>526</v>
      </c>
      <c r="D13" s="321">
        <v>115</v>
      </c>
      <c r="E13" s="321">
        <v>115</v>
      </c>
      <c r="F13" s="321">
        <v>129</v>
      </c>
      <c r="G13" s="118">
        <f t="shared" si="0"/>
        <v>112.17391304347825</v>
      </c>
    </row>
    <row r="14" spans="1:7" x14ac:dyDescent="0.2">
      <c r="A14" s="241"/>
      <c r="B14" s="195" t="s">
        <v>346</v>
      </c>
      <c r="C14" s="336" t="s">
        <v>527</v>
      </c>
      <c r="D14" s="321">
        <v>558</v>
      </c>
      <c r="E14" s="321">
        <v>558</v>
      </c>
      <c r="F14" s="321">
        <v>505</v>
      </c>
      <c r="G14" s="118">
        <f t="shared" si="0"/>
        <v>90.501792114695348</v>
      </c>
    </row>
    <row r="15" spans="1:7" x14ac:dyDescent="0.2">
      <c r="A15" s="240" t="s">
        <v>95</v>
      </c>
      <c r="B15" s="195" t="s">
        <v>346</v>
      </c>
      <c r="C15" s="336" t="s">
        <v>528</v>
      </c>
      <c r="D15" s="321">
        <v>7</v>
      </c>
      <c r="E15" s="321">
        <v>7</v>
      </c>
      <c r="F15" s="321">
        <v>2</v>
      </c>
      <c r="G15" s="118">
        <f t="shared" si="0"/>
        <v>28.571428571428569</v>
      </c>
    </row>
    <row r="16" spans="1:7" x14ac:dyDescent="0.2">
      <c r="A16" s="240" t="s">
        <v>96</v>
      </c>
      <c r="B16" s="195" t="s">
        <v>346</v>
      </c>
      <c r="C16" s="336" t="s">
        <v>529</v>
      </c>
      <c r="D16" s="321">
        <v>164</v>
      </c>
      <c r="E16" s="321">
        <v>164</v>
      </c>
      <c r="F16" s="321">
        <v>198</v>
      </c>
      <c r="G16" s="118">
        <f t="shared" si="0"/>
        <v>120.73170731707317</v>
      </c>
    </row>
    <row r="17" spans="1:9" x14ac:dyDescent="0.2">
      <c r="A17" s="240" t="s">
        <v>97</v>
      </c>
      <c r="B17" s="195" t="s">
        <v>334</v>
      </c>
      <c r="C17" s="336" t="s">
        <v>530</v>
      </c>
      <c r="D17" s="321">
        <v>3</v>
      </c>
      <c r="E17" s="321">
        <v>3</v>
      </c>
      <c r="F17" s="321">
        <v>0</v>
      </c>
      <c r="G17" s="118">
        <f t="shared" si="0"/>
        <v>0</v>
      </c>
    </row>
    <row r="18" spans="1:9" x14ac:dyDescent="0.2">
      <c r="A18" s="195"/>
      <c r="B18" s="195" t="s">
        <v>346</v>
      </c>
      <c r="C18" s="336" t="s">
        <v>531</v>
      </c>
      <c r="D18" s="321">
        <v>157</v>
      </c>
      <c r="E18" s="321">
        <v>157</v>
      </c>
      <c r="F18" s="321">
        <v>250</v>
      </c>
      <c r="G18" s="118">
        <f t="shared" si="0"/>
        <v>159.23566878980893</v>
      </c>
    </row>
    <row r="19" spans="1:9" x14ac:dyDescent="0.2">
      <c r="A19" s="195"/>
      <c r="B19" s="195" t="s">
        <v>346</v>
      </c>
      <c r="C19" s="336" t="s">
        <v>532</v>
      </c>
      <c r="D19" s="321">
        <v>196</v>
      </c>
      <c r="E19" s="321">
        <v>196</v>
      </c>
      <c r="F19" s="321">
        <v>260</v>
      </c>
      <c r="G19" s="118">
        <f t="shared" si="0"/>
        <v>132.65306122448979</v>
      </c>
    </row>
    <row r="20" spans="1:9" ht="13.5" x14ac:dyDescent="0.2">
      <c r="A20" s="243"/>
      <c r="B20" s="354" t="s">
        <v>350</v>
      </c>
      <c r="C20" s="355"/>
      <c r="D20" s="331">
        <v>2258</v>
      </c>
      <c r="E20" s="331">
        <v>2258</v>
      </c>
      <c r="F20" s="331">
        <v>3073</v>
      </c>
      <c r="G20" s="332">
        <f t="shared" si="0"/>
        <v>136.09388839681134</v>
      </c>
    </row>
    <row r="21" spans="1:9" x14ac:dyDescent="0.2">
      <c r="A21" s="242" t="s">
        <v>98</v>
      </c>
      <c r="B21" s="350" t="s">
        <v>357</v>
      </c>
      <c r="C21" s="351" t="s">
        <v>523</v>
      </c>
      <c r="D21" s="327">
        <v>238</v>
      </c>
      <c r="E21" s="327">
        <v>238</v>
      </c>
      <c r="F21" s="327">
        <v>231</v>
      </c>
      <c r="G21" s="328">
        <f t="shared" si="0"/>
        <v>97.058823529411768</v>
      </c>
    </row>
    <row r="22" spans="1:9" x14ac:dyDescent="0.2">
      <c r="A22" s="242" t="s">
        <v>99</v>
      </c>
      <c r="B22" s="195" t="s">
        <v>357</v>
      </c>
      <c r="C22" s="336" t="s">
        <v>524</v>
      </c>
      <c r="D22" s="321">
        <v>367</v>
      </c>
      <c r="E22" s="321">
        <v>367</v>
      </c>
      <c r="F22" s="321">
        <v>322</v>
      </c>
      <c r="G22" s="118">
        <f t="shared" si="0"/>
        <v>87.73841961852861</v>
      </c>
    </row>
    <row r="23" spans="1:9" x14ac:dyDescent="0.2">
      <c r="A23" s="126"/>
      <c r="B23" s="195" t="s">
        <v>357</v>
      </c>
      <c r="C23" s="336" t="s">
        <v>525</v>
      </c>
      <c r="D23" s="321">
        <v>320</v>
      </c>
      <c r="E23" s="321">
        <v>320</v>
      </c>
      <c r="F23" s="321">
        <v>321</v>
      </c>
      <c r="G23" s="118">
        <f t="shared" si="0"/>
        <v>100.3125</v>
      </c>
    </row>
    <row r="24" spans="1:9" x14ac:dyDescent="0.2">
      <c r="A24" s="126"/>
      <c r="B24" s="195" t="s">
        <v>351</v>
      </c>
      <c r="C24" s="336" t="s">
        <v>533</v>
      </c>
      <c r="D24" s="321">
        <v>507</v>
      </c>
      <c r="E24" s="321">
        <v>507</v>
      </c>
      <c r="F24" s="321">
        <v>420</v>
      </c>
      <c r="G24" s="118">
        <f t="shared" si="0"/>
        <v>82.84023668639054</v>
      </c>
    </row>
    <row r="25" spans="1:9" ht="16.5" customHeight="1" x14ac:dyDescent="0.2">
      <c r="A25" s="244" t="s">
        <v>94</v>
      </c>
      <c r="B25" s="196" t="s">
        <v>357</v>
      </c>
      <c r="C25" s="337" t="s">
        <v>527</v>
      </c>
      <c r="D25" s="338">
        <v>17</v>
      </c>
      <c r="E25" s="338">
        <v>17</v>
      </c>
      <c r="F25" s="338">
        <v>16</v>
      </c>
      <c r="G25" s="339">
        <f t="shared" si="0"/>
        <v>94.117647058823522</v>
      </c>
    </row>
    <row r="26" spans="1:9" x14ac:dyDescent="0.2">
      <c r="A26" s="126"/>
      <c r="B26" s="195" t="s">
        <v>357</v>
      </c>
      <c r="C26" s="336" t="s">
        <v>528</v>
      </c>
      <c r="D26" s="321">
        <v>4</v>
      </c>
      <c r="E26" s="321">
        <v>4</v>
      </c>
      <c r="F26" s="321">
        <v>1</v>
      </c>
      <c r="G26" s="118">
        <f t="shared" si="0"/>
        <v>25</v>
      </c>
    </row>
    <row r="27" spans="1:9" x14ac:dyDescent="0.2">
      <c r="A27" s="240" t="s">
        <v>95</v>
      </c>
      <c r="B27" s="195" t="s">
        <v>357</v>
      </c>
      <c r="C27" s="336" t="s">
        <v>529</v>
      </c>
      <c r="D27" s="321">
        <v>114</v>
      </c>
      <c r="E27" s="321">
        <v>114</v>
      </c>
      <c r="F27" s="321">
        <v>117</v>
      </c>
      <c r="G27" s="118">
        <f t="shared" si="0"/>
        <v>102.63157894736842</v>
      </c>
    </row>
    <row r="28" spans="1:9" x14ac:dyDescent="0.2">
      <c r="A28" s="240" t="s">
        <v>96</v>
      </c>
      <c r="B28" s="195" t="s">
        <v>351</v>
      </c>
      <c r="C28" s="336" t="s">
        <v>534</v>
      </c>
      <c r="D28" s="321">
        <v>410</v>
      </c>
      <c r="E28" s="321">
        <v>410</v>
      </c>
      <c r="F28" s="321">
        <v>326</v>
      </c>
      <c r="G28" s="118">
        <f t="shared" si="0"/>
        <v>79.512195121951223</v>
      </c>
      <c r="H28" s="183"/>
      <c r="I28" s="183"/>
    </row>
    <row r="29" spans="1:9" x14ac:dyDescent="0.2">
      <c r="A29" s="240" t="s">
        <v>100</v>
      </c>
      <c r="B29" s="195" t="s">
        <v>357</v>
      </c>
      <c r="C29" s="336" t="s">
        <v>531</v>
      </c>
      <c r="D29" s="321">
        <v>7</v>
      </c>
      <c r="E29" s="321">
        <v>7</v>
      </c>
      <c r="F29" s="321">
        <v>11</v>
      </c>
      <c r="G29" s="118">
        <f t="shared" si="0"/>
        <v>157.14285714285714</v>
      </c>
      <c r="H29" s="183"/>
      <c r="I29" s="183"/>
    </row>
    <row r="30" spans="1:9" x14ac:dyDescent="0.2">
      <c r="A30" s="126"/>
      <c r="B30" s="195" t="s">
        <v>357</v>
      </c>
      <c r="C30" s="336" t="s">
        <v>535</v>
      </c>
      <c r="D30" s="321">
        <v>5</v>
      </c>
      <c r="E30" s="321">
        <v>5</v>
      </c>
      <c r="F30" s="321">
        <v>1</v>
      </c>
      <c r="G30" s="118">
        <f t="shared" si="0"/>
        <v>20</v>
      </c>
      <c r="H30" s="183"/>
      <c r="I30" s="183"/>
    </row>
    <row r="31" spans="1:9" x14ac:dyDescent="0.2">
      <c r="A31" s="196"/>
      <c r="B31" s="196" t="s">
        <v>357</v>
      </c>
      <c r="C31" s="337" t="s">
        <v>536</v>
      </c>
      <c r="D31" s="338">
        <v>20</v>
      </c>
      <c r="E31" s="338">
        <v>20</v>
      </c>
      <c r="F31" s="338">
        <v>9</v>
      </c>
      <c r="G31" s="339">
        <f t="shared" si="0"/>
        <v>45</v>
      </c>
      <c r="H31" s="183"/>
      <c r="I31" s="183"/>
    </row>
    <row r="32" spans="1:9" x14ac:dyDescent="0.2">
      <c r="A32" s="620"/>
      <c r="B32" s="195" t="s">
        <v>357</v>
      </c>
      <c r="C32" s="336" t="s">
        <v>532</v>
      </c>
      <c r="D32" s="321">
        <v>218</v>
      </c>
      <c r="E32" s="321">
        <v>218</v>
      </c>
      <c r="F32" s="321">
        <v>319</v>
      </c>
      <c r="G32" s="118">
        <f t="shared" si="0"/>
        <v>146.3302752293578</v>
      </c>
      <c r="H32" s="183"/>
      <c r="I32" s="183"/>
    </row>
    <row r="33" spans="1:9" ht="13.5" x14ac:dyDescent="0.2">
      <c r="A33" s="619"/>
      <c r="B33" s="354" t="s">
        <v>362</v>
      </c>
      <c r="C33" s="355"/>
      <c r="D33" s="331">
        <v>2227</v>
      </c>
      <c r="E33" s="331">
        <v>2227</v>
      </c>
      <c r="F33" s="331">
        <v>2094</v>
      </c>
      <c r="G33" s="332">
        <f t="shared" si="0"/>
        <v>94.027840143691066</v>
      </c>
      <c r="H33" s="183"/>
    </row>
    <row r="34" spans="1:9" s="140" customFormat="1" ht="13.5" x14ac:dyDescent="0.2">
      <c r="A34" s="191"/>
      <c r="B34" s="354" t="s">
        <v>363</v>
      </c>
      <c r="C34" s="355"/>
      <c r="D34" s="331">
        <v>4485</v>
      </c>
      <c r="E34" s="331">
        <v>4485</v>
      </c>
      <c r="F34" s="331">
        <v>5167</v>
      </c>
      <c r="G34" s="332">
        <f t="shared" si="0"/>
        <v>115.20624303232998</v>
      </c>
    </row>
    <row r="35" spans="1:9" s="140" customFormat="1" x14ac:dyDescent="0.2">
      <c r="A35" s="191"/>
      <c r="B35" s="333" t="s">
        <v>84</v>
      </c>
      <c r="C35" s="334"/>
      <c r="D35" s="334"/>
      <c r="E35" s="334"/>
      <c r="F35" s="334"/>
      <c r="G35" s="334"/>
    </row>
    <row r="36" spans="1:9" x14ac:dyDescent="0.2">
      <c r="B36" s="335" t="s">
        <v>92</v>
      </c>
      <c r="C36"/>
      <c r="D36"/>
      <c r="E36"/>
      <c r="F36"/>
      <c r="G36"/>
    </row>
    <row r="37" spans="1:9" x14ac:dyDescent="0.2">
      <c r="B37"/>
      <c r="C37"/>
      <c r="D37"/>
      <c r="E37"/>
      <c r="F37"/>
      <c r="G37"/>
      <c r="H37" s="183"/>
      <c r="I37" s="183"/>
    </row>
    <row r="38" spans="1:9" x14ac:dyDescent="0.2">
      <c r="B38"/>
      <c r="C38"/>
      <c r="D38"/>
      <c r="E38"/>
      <c r="F38"/>
      <c r="G38"/>
      <c r="H38" s="183"/>
      <c r="I38" s="183"/>
    </row>
    <row r="39" spans="1:9" s="183" customFormat="1" x14ac:dyDescent="0.2">
      <c r="B39"/>
      <c r="C39"/>
      <c r="D39"/>
      <c r="E39"/>
      <c r="F39"/>
      <c r="G39"/>
    </row>
    <row r="40" spans="1:9" s="183" customFormat="1" x14ac:dyDescent="0.2">
      <c r="B40"/>
      <c r="C40"/>
      <c r="D40"/>
      <c r="E40"/>
      <c r="F40"/>
      <c r="G40"/>
    </row>
    <row r="41" spans="1:9" s="183" customFormat="1" x14ac:dyDescent="0.2">
      <c r="B41"/>
      <c r="C41"/>
      <c r="D41"/>
      <c r="E41"/>
      <c r="F41"/>
      <c r="G41"/>
    </row>
    <row r="42" spans="1:9" s="183" customFormat="1" x14ac:dyDescent="0.2">
      <c r="B42"/>
      <c r="C42"/>
      <c r="D42"/>
      <c r="E42"/>
      <c r="F42"/>
      <c r="G42"/>
    </row>
    <row r="43" spans="1:9" s="183" customFormat="1" x14ac:dyDescent="0.2">
      <c r="B43"/>
      <c r="C43"/>
      <c r="D43"/>
      <c r="E43"/>
      <c r="F43"/>
      <c r="G43"/>
    </row>
    <row r="44" spans="1:9" s="183" customFormat="1" x14ac:dyDescent="0.2">
      <c r="B44"/>
      <c r="C44"/>
      <c r="D44"/>
      <c r="E44"/>
      <c r="F44"/>
      <c r="G44"/>
    </row>
    <row r="45" spans="1:9" s="183" customFormat="1" x14ac:dyDescent="0.2">
      <c r="B45"/>
      <c r="C45"/>
      <c r="D45"/>
      <c r="E45"/>
      <c r="F45"/>
      <c r="G45"/>
    </row>
    <row r="46" spans="1:9" s="183" customFormat="1" x14ac:dyDescent="0.2">
      <c r="B46"/>
      <c r="C46"/>
      <c r="D46"/>
      <c r="E46"/>
      <c r="F46"/>
      <c r="G46"/>
    </row>
    <row r="47" spans="1:9" s="183" customFormat="1" x14ac:dyDescent="0.2">
      <c r="B47"/>
      <c r="C47"/>
      <c r="D47"/>
      <c r="E47"/>
      <c r="F47"/>
      <c r="G47"/>
    </row>
    <row r="48" spans="1:9" s="183" customFormat="1" x14ac:dyDescent="0.2">
      <c r="B48"/>
      <c r="C48"/>
      <c r="D48"/>
      <c r="E48"/>
      <c r="F48"/>
      <c r="G48"/>
    </row>
    <row r="49" spans="2:7" s="183" customFormat="1" x14ac:dyDescent="0.2">
      <c r="B49"/>
      <c r="C49"/>
      <c r="D49"/>
      <c r="E49"/>
      <c r="F49"/>
      <c r="G49"/>
    </row>
    <row r="50" spans="2:7" s="183" customFormat="1" x14ac:dyDescent="0.2">
      <c r="B50"/>
      <c r="C50"/>
      <c r="D50"/>
      <c r="E50"/>
      <c r="F50"/>
      <c r="G50"/>
    </row>
    <row r="51" spans="2:7" s="183" customFormat="1" x14ac:dyDescent="0.2">
      <c r="B51"/>
      <c r="C51"/>
      <c r="D51"/>
      <c r="E51"/>
      <c r="F51"/>
      <c r="G51"/>
    </row>
    <row r="52" spans="2:7" s="183" customFormat="1" x14ac:dyDescent="0.2">
      <c r="B52"/>
      <c r="C52"/>
      <c r="D52"/>
      <c r="E52"/>
      <c r="F52"/>
      <c r="G52"/>
    </row>
    <row r="53" spans="2:7" s="183" customFormat="1" x14ac:dyDescent="0.2">
      <c r="B53"/>
      <c r="C53"/>
      <c r="D53"/>
      <c r="E53"/>
      <c r="F53"/>
      <c r="G53"/>
    </row>
    <row r="54" spans="2:7" s="183" customFormat="1" x14ac:dyDescent="0.2">
      <c r="B54"/>
      <c r="C54"/>
      <c r="D54"/>
      <c r="E54"/>
      <c r="F54"/>
      <c r="G54"/>
    </row>
    <row r="55" spans="2:7" s="183" customFormat="1" x14ac:dyDescent="0.2">
      <c r="B55"/>
      <c r="C55"/>
      <c r="D55"/>
      <c r="E55"/>
      <c r="F55"/>
      <c r="G55"/>
    </row>
    <row r="56" spans="2:7" s="183" customFormat="1" x14ac:dyDescent="0.2">
      <c r="B56"/>
      <c r="C56"/>
      <c r="D56"/>
      <c r="E56"/>
      <c r="F56"/>
      <c r="G56"/>
    </row>
    <row r="57" spans="2:7" s="183" customFormat="1" x14ac:dyDescent="0.2">
      <c r="B57"/>
      <c r="C57"/>
      <c r="D57"/>
      <c r="E57"/>
      <c r="F57"/>
      <c r="G57"/>
    </row>
    <row r="58" spans="2:7" s="183" customFormat="1" x14ac:dyDescent="0.2">
      <c r="B58"/>
      <c r="C58"/>
      <c r="D58"/>
      <c r="E58"/>
      <c r="F58"/>
      <c r="G58"/>
    </row>
    <row r="59" spans="2:7" s="183" customFormat="1" x14ac:dyDescent="0.2">
      <c r="B59"/>
      <c r="C59"/>
      <c r="D59"/>
      <c r="E59"/>
      <c r="F59"/>
      <c r="G59"/>
    </row>
    <row r="60" spans="2:7" s="183" customFormat="1" x14ac:dyDescent="0.2">
      <c r="B60"/>
      <c r="C60"/>
      <c r="D60"/>
      <c r="E60"/>
      <c r="F60"/>
      <c r="G60"/>
    </row>
    <row r="61" spans="2:7" s="183" customFormat="1" x14ac:dyDescent="0.2">
      <c r="B61"/>
      <c r="C61"/>
      <c r="D61"/>
      <c r="E61"/>
      <c r="F61"/>
      <c r="G61"/>
    </row>
    <row r="62" spans="2:7" s="183" customFormat="1" x14ac:dyDescent="0.2">
      <c r="B62"/>
      <c r="C62"/>
      <c r="D62"/>
      <c r="E62"/>
      <c r="F62"/>
      <c r="G62"/>
    </row>
    <row r="63" spans="2:7" s="183" customFormat="1" x14ac:dyDescent="0.2">
      <c r="B63"/>
      <c r="C63"/>
      <c r="D63"/>
      <c r="E63"/>
      <c r="F63"/>
      <c r="G63"/>
    </row>
    <row r="64" spans="2:7" s="183" customFormat="1" x14ac:dyDescent="0.2">
      <c r="B64"/>
      <c r="C64"/>
      <c r="D64"/>
      <c r="E64"/>
      <c r="F64"/>
      <c r="G64"/>
    </row>
    <row r="65" spans="2:7" s="183" customFormat="1" x14ac:dyDescent="0.2">
      <c r="B65"/>
      <c r="C65"/>
      <c r="D65"/>
      <c r="E65"/>
      <c r="F65"/>
      <c r="G65"/>
    </row>
    <row r="66" spans="2:7" s="183" customFormat="1" x14ac:dyDescent="0.2">
      <c r="B66"/>
      <c r="C66"/>
      <c r="D66"/>
      <c r="E66"/>
      <c r="F66"/>
      <c r="G66"/>
    </row>
    <row r="67" spans="2:7" s="183" customFormat="1" x14ac:dyDescent="0.2">
      <c r="B67"/>
      <c r="C67"/>
      <c r="D67"/>
      <c r="E67"/>
      <c r="F67"/>
      <c r="G67"/>
    </row>
    <row r="68" spans="2:7" s="183" customFormat="1" x14ac:dyDescent="0.2">
      <c r="B68"/>
      <c r="C68"/>
      <c r="D68"/>
      <c r="E68"/>
      <c r="F68"/>
      <c r="G68"/>
    </row>
    <row r="69" spans="2:7" s="183" customFormat="1" x14ac:dyDescent="0.2">
      <c r="B69"/>
      <c r="C69"/>
      <c r="D69"/>
      <c r="E69"/>
      <c r="F69"/>
      <c r="G69"/>
    </row>
    <row r="70" spans="2:7" s="183" customFormat="1" x14ac:dyDescent="0.2">
      <c r="B70"/>
      <c r="C70"/>
      <c r="D70"/>
      <c r="E70"/>
      <c r="F70"/>
      <c r="G70"/>
    </row>
    <row r="71" spans="2:7" s="183" customFormat="1" x14ac:dyDescent="0.2">
      <c r="B71"/>
      <c r="C71"/>
      <c r="D71"/>
      <c r="E71"/>
      <c r="F71"/>
      <c r="G71"/>
    </row>
    <row r="72" spans="2:7" s="183" customFormat="1" x14ac:dyDescent="0.2">
      <c r="B72"/>
      <c r="C72"/>
      <c r="D72"/>
      <c r="E72"/>
      <c r="F72"/>
      <c r="G72"/>
    </row>
    <row r="73" spans="2:7" s="183" customFormat="1" x14ac:dyDescent="0.2">
      <c r="B73"/>
      <c r="C73"/>
      <c r="D73"/>
      <c r="E73"/>
      <c r="F73"/>
      <c r="G73"/>
    </row>
    <row r="74" spans="2:7" s="183" customFormat="1" x14ac:dyDescent="0.2">
      <c r="B74"/>
      <c r="C74"/>
      <c r="D74"/>
      <c r="E74"/>
      <c r="F74"/>
      <c r="G74"/>
    </row>
    <row r="75" spans="2:7" s="183" customFormat="1" x14ac:dyDescent="0.2">
      <c r="B75"/>
      <c r="C75"/>
      <c r="D75"/>
      <c r="E75"/>
      <c r="F75"/>
      <c r="G75"/>
    </row>
    <row r="76" spans="2:7" s="183" customFormat="1" x14ac:dyDescent="0.2">
      <c r="B76"/>
      <c r="C76"/>
      <c r="D76"/>
      <c r="E76"/>
      <c r="F76"/>
      <c r="G76"/>
    </row>
    <row r="77" spans="2:7" s="183" customFormat="1" x14ac:dyDescent="0.2">
      <c r="B77"/>
      <c r="C77"/>
      <c r="D77"/>
      <c r="E77"/>
      <c r="F77"/>
      <c r="G77"/>
    </row>
    <row r="78" spans="2:7" s="183" customFormat="1" x14ac:dyDescent="0.2">
      <c r="B78"/>
      <c r="C78"/>
      <c r="D78"/>
      <c r="E78"/>
      <c r="F78"/>
      <c r="G78"/>
    </row>
    <row r="79" spans="2:7" s="183" customFormat="1" x14ac:dyDescent="0.2">
      <c r="B79"/>
      <c r="C79"/>
      <c r="D79"/>
      <c r="E79"/>
      <c r="F79"/>
      <c r="G79"/>
    </row>
    <row r="80" spans="2:7" s="183" customFormat="1" x14ac:dyDescent="0.2">
      <c r="B80"/>
      <c r="C80"/>
      <c r="D80"/>
      <c r="E80"/>
      <c r="F80"/>
      <c r="G80"/>
    </row>
    <row r="81" spans="2:7" s="183" customFormat="1" x14ac:dyDescent="0.2">
      <c r="B81"/>
      <c r="C81"/>
      <c r="D81"/>
      <c r="E81"/>
      <c r="F81"/>
      <c r="G81"/>
    </row>
    <row r="82" spans="2:7" s="183" customFormat="1" x14ac:dyDescent="0.2">
      <c r="B82"/>
      <c r="C82"/>
      <c r="D82"/>
      <c r="E82"/>
      <c r="F82"/>
      <c r="G82"/>
    </row>
    <row r="83" spans="2:7" s="183" customFormat="1" x14ac:dyDescent="0.2">
      <c r="B83"/>
      <c r="C83"/>
      <c r="D83"/>
      <c r="E83"/>
      <c r="F83"/>
      <c r="G83"/>
    </row>
    <row r="84" spans="2:7" s="183" customFormat="1" x14ac:dyDescent="0.2">
      <c r="B84"/>
      <c r="C84"/>
      <c r="D84"/>
      <c r="E84"/>
      <c r="F84"/>
      <c r="G84"/>
    </row>
    <row r="85" spans="2:7" s="183" customFormat="1" x14ac:dyDescent="0.2">
      <c r="B85"/>
      <c r="C85"/>
      <c r="D85"/>
      <c r="E85"/>
      <c r="F85"/>
      <c r="G85"/>
    </row>
    <row r="86" spans="2:7" s="183" customFormat="1" x14ac:dyDescent="0.2">
      <c r="B86"/>
      <c r="C86"/>
      <c r="D86"/>
      <c r="E86"/>
      <c r="F86"/>
      <c r="G86"/>
    </row>
    <row r="87" spans="2:7" s="183" customFormat="1" x14ac:dyDescent="0.2">
      <c r="B87"/>
      <c r="C87"/>
      <c r="D87"/>
      <c r="E87"/>
      <c r="F87"/>
      <c r="G87"/>
    </row>
    <row r="88" spans="2:7" s="183" customFormat="1" x14ac:dyDescent="0.2">
      <c r="B88"/>
      <c r="C88"/>
      <c r="D88"/>
      <c r="E88"/>
      <c r="F88"/>
      <c r="G88"/>
    </row>
    <row r="89" spans="2:7" s="183" customFormat="1" x14ac:dyDescent="0.2">
      <c r="B89"/>
      <c r="C89"/>
      <c r="D89"/>
      <c r="E89"/>
      <c r="F89"/>
      <c r="G89"/>
    </row>
    <row r="90" spans="2:7" s="183" customFormat="1" x14ac:dyDescent="0.2">
      <c r="B90"/>
      <c r="C90"/>
      <c r="D90"/>
      <c r="E90"/>
      <c r="F90"/>
      <c r="G90"/>
    </row>
    <row r="91" spans="2:7" s="183" customFormat="1" x14ac:dyDescent="0.2">
      <c r="B91"/>
      <c r="C91"/>
      <c r="D91"/>
      <c r="E91"/>
      <c r="F91"/>
      <c r="G91"/>
    </row>
    <row r="92" spans="2:7" s="183" customFormat="1" x14ac:dyDescent="0.2">
      <c r="B92"/>
      <c r="C92"/>
      <c r="D92"/>
      <c r="E92"/>
      <c r="F92"/>
      <c r="G92"/>
    </row>
    <row r="93" spans="2:7" s="183" customFormat="1" x14ac:dyDescent="0.2">
      <c r="B93"/>
      <c r="C93"/>
      <c r="D93"/>
      <c r="E93"/>
      <c r="F93"/>
      <c r="G93"/>
    </row>
    <row r="94" spans="2:7" s="183" customFormat="1" x14ac:dyDescent="0.2">
      <c r="B94"/>
      <c r="C94"/>
      <c r="D94"/>
      <c r="E94"/>
      <c r="F94"/>
      <c r="G94"/>
    </row>
    <row r="95" spans="2:7" s="183" customFormat="1" x14ac:dyDescent="0.2">
      <c r="B95"/>
      <c r="C95"/>
      <c r="D95"/>
      <c r="E95"/>
      <c r="F95"/>
      <c r="G95"/>
    </row>
    <row r="96" spans="2:7" s="183" customFormat="1" x14ac:dyDescent="0.2">
      <c r="B96"/>
      <c r="C96"/>
      <c r="D96"/>
      <c r="E96"/>
      <c r="F96"/>
      <c r="G96"/>
    </row>
    <row r="97" spans="2:7" s="183" customFormat="1" x14ac:dyDescent="0.2">
      <c r="B97"/>
      <c r="C97"/>
      <c r="D97"/>
      <c r="E97"/>
      <c r="F97"/>
      <c r="G97"/>
    </row>
    <row r="98" spans="2:7" s="183" customFormat="1" x14ac:dyDescent="0.2">
      <c r="B98"/>
      <c r="C98"/>
      <c r="D98"/>
      <c r="E98"/>
      <c r="F98"/>
      <c r="G98"/>
    </row>
    <row r="99" spans="2:7" s="183" customFormat="1" x14ac:dyDescent="0.2">
      <c r="B99"/>
      <c r="C99"/>
      <c r="D99"/>
      <c r="E99"/>
      <c r="F99"/>
      <c r="G99"/>
    </row>
    <row r="100" spans="2:7" s="183" customFormat="1" x14ac:dyDescent="0.2">
      <c r="B100"/>
      <c r="C100"/>
      <c r="D100"/>
      <c r="E100"/>
      <c r="F100"/>
      <c r="G100"/>
    </row>
    <row r="101" spans="2:7" s="183" customFormat="1" x14ac:dyDescent="0.2">
      <c r="B101"/>
      <c r="C101"/>
      <c r="D101"/>
      <c r="E101"/>
      <c r="F101"/>
      <c r="G101"/>
    </row>
    <row r="102" spans="2:7" s="183" customFormat="1" x14ac:dyDescent="0.2">
      <c r="B102"/>
      <c r="C102"/>
      <c r="D102"/>
      <c r="E102"/>
      <c r="F102"/>
      <c r="G102"/>
    </row>
    <row r="103" spans="2:7" s="183" customFormat="1" x14ac:dyDescent="0.2">
      <c r="B103"/>
      <c r="C103"/>
      <c r="D103"/>
      <c r="E103"/>
      <c r="F103"/>
      <c r="G103"/>
    </row>
    <row r="104" spans="2:7" s="183" customFormat="1" x14ac:dyDescent="0.2">
      <c r="B104"/>
      <c r="C104"/>
      <c r="D104"/>
      <c r="E104"/>
      <c r="F104"/>
      <c r="G104"/>
    </row>
    <row r="105" spans="2:7" s="183" customFormat="1" x14ac:dyDescent="0.2">
      <c r="B105"/>
      <c r="C105"/>
      <c r="D105"/>
      <c r="E105"/>
      <c r="F105"/>
      <c r="G105"/>
    </row>
    <row r="106" spans="2:7" s="183" customFormat="1" x14ac:dyDescent="0.2">
      <c r="B106"/>
      <c r="C106"/>
      <c r="D106"/>
      <c r="E106"/>
      <c r="F106"/>
      <c r="G106"/>
    </row>
    <row r="107" spans="2:7" s="183" customFormat="1" x14ac:dyDescent="0.2">
      <c r="B107"/>
      <c r="C107"/>
      <c r="D107"/>
      <c r="E107"/>
      <c r="F107"/>
      <c r="G107"/>
    </row>
    <row r="108" spans="2:7" s="183" customFormat="1" x14ac:dyDescent="0.2">
      <c r="B108"/>
      <c r="C108"/>
      <c r="D108"/>
      <c r="E108"/>
      <c r="F108"/>
      <c r="G108"/>
    </row>
    <row r="109" spans="2:7" s="183" customFormat="1" x14ac:dyDescent="0.2">
      <c r="B109"/>
      <c r="C109"/>
      <c r="D109"/>
      <c r="E109"/>
      <c r="F109"/>
      <c r="G109"/>
    </row>
    <row r="110" spans="2:7" s="183" customFormat="1" x14ac:dyDescent="0.2">
      <c r="B110"/>
      <c r="C110"/>
      <c r="D110"/>
      <c r="E110"/>
      <c r="F110"/>
      <c r="G110"/>
    </row>
    <row r="111" spans="2:7" s="183" customFormat="1" x14ac:dyDescent="0.2">
      <c r="B111"/>
      <c r="C111"/>
      <c r="D111"/>
      <c r="E111"/>
      <c r="F111"/>
      <c r="G111"/>
    </row>
    <row r="112" spans="2:7" s="183" customFormat="1" x14ac:dyDescent="0.2">
      <c r="B112"/>
      <c r="C112"/>
      <c r="D112"/>
      <c r="E112"/>
      <c r="F112"/>
      <c r="G112"/>
    </row>
    <row r="113" spans="2:7" s="183" customFormat="1" x14ac:dyDescent="0.2">
      <c r="B113"/>
      <c r="C113"/>
      <c r="D113"/>
      <c r="E113"/>
      <c r="F113"/>
      <c r="G113"/>
    </row>
    <row r="114" spans="2:7" s="183" customFormat="1" x14ac:dyDescent="0.2">
      <c r="B114"/>
      <c r="C114"/>
      <c r="D114"/>
      <c r="E114"/>
      <c r="F114"/>
      <c r="G114"/>
    </row>
    <row r="115" spans="2:7" s="183" customFormat="1" x14ac:dyDescent="0.2">
      <c r="B115"/>
      <c r="C115"/>
      <c r="D115"/>
      <c r="E115"/>
      <c r="F115"/>
      <c r="G115"/>
    </row>
    <row r="116" spans="2:7" s="183" customFormat="1" x14ac:dyDescent="0.2">
      <c r="B116"/>
      <c r="C116"/>
      <c r="D116"/>
      <c r="E116"/>
      <c r="F116"/>
      <c r="G116"/>
    </row>
    <row r="117" spans="2:7" s="183" customFormat="1" x14ac:dyDescent="0.2">
      <c r="B117"/>
      <c r="C117"/>
      <c r="D117"/>
      <c r="E117"/>
      <c r="F117"/>
      <c r="G117"/>
    </row>
    <row r="118" spans="2:7" s="183" customFormat="1" x14ac:dyDescent="0.2">
      <c r="B118"/>
      <c r="C118"/>
      <c r="D118"/>
      <c r="E118"/>
      <c r="F118"/>
      <c r="G118"/>
    </row>
    <row r="119" spans="2:7" s="183" customFormat="1" x14ac:dyDescent="0.2">
      <c r="B119"/>
      <c r="C119"/>
      <c r="D119"/>
      <c r="E119"/>
      <c r="F119"/>
      <c r="G119"/>
    </row>
    <row r="120" spans="2:7" s="183" customFormat="1" x14ac:dyDescent="0.2">
      <c r="B120"/>
      <c r="C120"/>
      <c r="D120"/>
      <c r="E120"/>
      <c r="F120"/>
      <c r="G120"/>
    </row>
    <row r="121" spans="2:7" s="183" customFormat="1" x14ac:dyDescent="0.2">
      <c r="B121"/>
      <c r="C121"/>
      <c r="D121"/>
      <c r="E121"/>
      <c r="F121"/>
      <c r="G121"/>
    </row>
    <row r="122" spans="2:7" s="183" customFormat="1" x14ac:dyDescent="0.2">
      <c r="B122"/>
      <c r="C122"/>
      <c r="D122"/>
      <c r="E122"/>
      <c r="F122"/>
      <c r="G122"/>
    </row>
    <row r="123" spans="2:7" s="183" customFormat="1" x14ac:dyDescent="0.2">
      <c r="B123"/>
      <c r="C123"/>
      <c r="D123"/>
      <c r="E123"/>
      <c r="F123"/>
      <c r="G123"/>
    </row>
    <row r="124" spans="2:7" s="183" customFormat="1" x14ac:dyDescent="0.2">
      <c r="B124"/>
      <c r="C124"/>
      <c r="D124"/>
      <c r="E124"/>
      <c r="F124"/>
      <c r="G124"/>
    </row>
    <row r="125" spans="2:7" s="183" customFormat="1" x14ac:dyDescent="0.2">
      <c r="B125"/>
      <c r="C125"/>
      <c r="D125"/>
      <c r="E125"/>
      <c r="F125"/>
      <c r="G125"/>
    </row>
    <row r="126" spans="2:7" s="183" customFormat="1" x14ac:dyDescent="0.2">
      <c r="B126"/>
      <c r="C126"/>
      <c r="D126"/>
      <c r="E126"/>
      <c r="F126"/>
      <c r="G126"/>
    </row>
    <row r="127" spans="2:7" s="183" customFormat="1" x14ac:dyDescent="0.2">
      <c r="B127"/>
      <c r="C127"/>
      <c r="D127"/>
      <c r="E127"/>
      <c r="F127"/>
      <c r="G127"/>
    </row>
    <row r="128" spans="2:7" s="183" customFormat="1" x14ac:dyDescent="0.2">
      <c r="B128"/>
      <c r="C128"/>
      <c r="D128"/>
      <c r="E128"/>
      <c r="F128"/>
      <c r="G128"/>
    </row>
    <row r="129" spans="2:7" s="183" customFormat="1" x14ac:dyDescent="0.2">
      <c r="B129"/>
      <c r="C129"/>
      <c r="D129"/>
      <c r="E129"/>
      <c r="F129"/>
      <c r="G129"/>
    </row>
    <row r="130" spans="2:7" s="183" customFormat="1" x14ac:dyDescent="0.2">
      <c r="B130"/>
      <c r="C130"/>
      <c r="D130"/>
      <c r="E130"/>
      <c r="F130"/>
      <c r="G130"/>
    </row>
    <row r="131" spans="2:7" s="183" customFormat="1" x14ac:dyDescent="0.2">
      <c r="B131"/>
      <c r="C131"/>
      <c r="D131"/>
      <c r="E131"/>
      <c r="F131"/>
      <c r="G131"/>
    </row>
    <row r="132" spans="2:7" s="183" customFormat="1" x14ac:dyDescent="0.2">
      <c r="B132"/>
      <c r="C132"/>
      <c r="D132"/>
      <c r="E132"/>
      <c r="F132"/>
      <c r="G132"/>
    </row>
    <row r="133" spans="2:7" s="183" customFormat="1" x14ac:dyDescent="0.2">
      <c r="B133"/>
      <c r="C133"/>
      <c r="D133"/>
      <c r="E133"/>
      <c r="F133"/>
      <c r="G133"/>
    </row>
    <row r="134" spans="2:7" s="183" customFormat="1" x14ac:dyDescent="0.2">
      <c r="B134"/>
      <c r="C134"/>
      <c r="D134"/>
      <c r="E134"/>
      <c r="F134"/>
      <c r="G134"/>
    </row>
    <row r="135" spans="2:7" s="183" customFormat="1" x14ac:dyDescent="0.2">
      <c r="B135"/>
      <c r="C135"/>
      <c r="D135"/>
      <c r="E135"/>
      <c r="F135"/>
      <c r="G135"/>
    </row>
    <row r="136" spans="2:7" s="183" customFormat="1" x14ac:dyDescent="0.2">
      <c r="B136"/>
      <c r="C136"/>
      <c r="D136"/>
      <c r="E136"/>
      <c r="F136"/>
      <c r="G136"/>
    </row>
    <row r="137" spans="2:7" s="183" customFormat="1" x14ac:dyDescent="0.2">
      <c r="B137"/>
      <c r="C137"/>
      <c r="D137"/>
      <c r="E137"/>
      <c r="F137"/>
      <c r="G137"/>
    </row>
    <row r="138" spans="2:7" s="183" customFormat="1" x14ac:dyDescent="0.2">
      <c r="B138"/>
      <c r="C138"/>
      <c r="D138"/>
      <c r="E138"/>
      <c r="F138"/>
      <c r="G138"/>
    </row>
    <row r="139" spans="2:7" s="183" customFormat="1" x14ac:dyDescent="0.2">
      <c r="B139"/>
      <c r="C139"/>
      <c r="D139"/>
      <c r="E139"/>
      <c r="F139"/>
      <c r="G139"/>
    </row>
    <row r="140" spans="2:7" s="183" customFormat="1" x14ac:dyDescent="0.2">
      <c r="B140"/>
      <c r="C140"/>
      <c r="D140"/>
      <c r="E140"/>
      <c r="F140"/>
      <c r="G140"/>
    </row>
    <row r="141" spans="2:7" s="183" customFormat="1" x14ac:dyDescent="0.2">
      <c r="B141"/>
      <c r="C141"/>
      <c r="D141"/>
      <c r="E141"/>
      <c r="F141"/>
      <c r="G141"/>
    </row>
    <row r="142" spans="2:7" s="183" customFormat="1" x14ac:dyDescent="0.2">
      <c r="B142"/>
      <c r="C142"/>
      <c r="D142"/>
      <c r="E142"/>
      <c r="F142"/>
      <c r="G142"/>
    </row>
    <row r="143" spans="2:7" s="183" customFormat="1" x14ac:dyDescent="0.2">
      <c r="B143"/>
      <c r="C143"/>
      <c r="D143"/>
      <c r="E143"/>
      <c r="F143"/>
      <c r="G143"/>
    </row>
    <row r="144" spans="2:7" s="183" customFormat="1" x14ac:dyDescent="0.2">
      <c r="B144"/>
      <c r="C144"/>
      <c r="D144"/>
      <c r="E144"/>
      <c r="F144"/>
      <c r="G144"/>
    </row>
    <row r="145" spans="2:7" s="183" customFormat="1" x14ac:dyDescent="0.2">
      <c r="B145"/>
      <c r="C145"/>
      <c r="D145"/>
      <c r="E145"/>
      <c r="F145"/>
      <c r="G145"/>
    </row>
    <row r="146" spans="2:7" s="183" customFormat="1" x14ac:dyDescent="0.2">
      <c r="B146"/>
      <c r="C146"/>
      <c r="D146"/>
      <c r="E146"/>
      <c r="F146"/>
      <c r="G146"/>
    </row>
    <row r="147" spans="2:7" s="183" customFormat="1" x14ac:dyDescent="0.2">
      <c r="B147"/>
      <c r="C147"/>
      <c r="D147"/>
      <c r="E147"/>
      <c r="F147"/>
      <c r="G147"/>
    </row>
    <row r="148" spans="2:7" s="183" customFormat="1" x14ac:dyDescent="0.2">
      <c r="B148"/>
      <c r="C148"/>
      <c r="D148"/>
      <c r="E148"/>
      <c r="F148"/>
      <c r="G148"/>
    </row>
    <row r="149" spans="2:7" s="183" customFormat="1" x14ac:dyDescent="0.2">
      <c r="B149"/>
      <c r="C149"/>
      <c r="D149"/>
      <c r="E149"/>
      <c r="F149"/>
      <c r="G149"/>
    </row>
    <row r="150" spans="2:7" s="183" customFormat="1" x14ac:dyDescent="0.2">
      <c r="B150"/>
      <c r="C150"/>
      <c r="D150"/>
      <c r="E150"/>
      <c r="F150"/>
      <c r="G150"/>
    </row>
    <row r="151" spans="2:7" s="183" customFormat="1" x14ac:dyDescent="0.2">
      <c r="B151"/>
      <c r="C151"/>
      <c r="D151"/>
      <c r="E151"/>
      <c r="F151"/>
      <c r="G151"/>
    </row>
    <row r="152" spans="2:7" s="183" customFormat="1" x14ac:dyDescent="0.2">
      <c r="B152"/>
      <c r="C152"/>
      <c r="D152"/>
      <c r="E152"/>
      <c r="F152"/>
      <c r="G152"/>
    </row>
    <row r="153" spans="2:7" s="183" customFormat="1" x14ac:dyDescent="0.2">
      <c r="B153"/>
      <c r="C153"/>
      <c r="D153"/>
      <c r="E153"/>
      <c r="F153"/>
      <c r="G153"/>
    </row>
    <row r="154" spans="2:7" s="183" customFormat="1" x14ac:dyDescent="0.2">
      <c r="B154"/>
      <c r="C154"/>
      <c r="D154"/>
      <c r="E154"/>
      <c r="F154"/>
      <c r="G154"/>
    </row>
    <row r="155" spans="2:7" s="183" customFormat="1" x14ac:dyDescent="0.2">
      <c r="B155"/>
      <c r="C155"/>
      <c r="D155"/>
      <c r="E155"/>
      <c r="F155"/>
      <c r="G155"/>
    </row>
    <row r="156" spans="2:7" s="183" customFormat="1" x14ac:dyDescent="0.2">
      <c r="B156"/>
      <c r="C156"/>
      <c r="D156"/>
      <c r="E156"/>
      <c r="F156"/>
      <c r="G156"/>
    </row>
    <row r="157" spans="2:7" s="183" customFormat="1" x14ac:dyDescent="0.2">
      <c r="B157"/>
      <c r="C157"/>
      <c r="D157"/>
      <c r="E157"/>
      <c r="F157"/>
      <c r="G157"/>
    </row>
    <row r="158" spans="2:7" s="183" customFormat="1" x14ac:dyDescent="0.2">
      <c r="B158"/>
      <c r="C158"/>
      <c r="D158"/>
      <c r="E158"/>
      <c r="F158"/>
      <c r="G158"/>
    </row>
    <row r="159" spans="2:7" s="183" customFormat="1" x14ac:dyDescent="0.2">
      <c r="B159"/>
      <c r="C159"/>
      <c r="D159"/>
      <c r="E159"/>
      <c r="F159"/>
      <c r="G159"/>
    </row>
    <row r="160" spans="2:7" s="183" customFormat="1" x14ac:dyDescent="0.2">
      <c r="B160"/>
      <c r="C160"/>
      <c r="D160"/>
      <c r="E160"/>
      <c r="F160"/>
      <c r="G160"/>
    </row>
    <row r="161" spans="2:7" s="183" customFormat="1" x14ac:dyDescent="0.2">
      <c r="B161"/>
      <c r="C161"/>
      <c r="D161"/>
      <c r="E161"/>
      <c r="F161"/>
      <c r="G161"/>
    </row>
    <row r="162" spans="2:7" s="183" customFormat="1" x14ac:dyDescent="0.2">
      <c r="B162"/>
      <c r="C162"/>
      <c r="D162"/>
      <c r="E162"/>
      <c r="F162"/>
      <c r="G162"/>
    </row>
    <row r="163" spans="2:7" s="183" customFormat="1" x14ac:dyDescent="0.2">
      <c r="B163"/>
      <c r="C163"/>
      <c r="D163"/>
      <c r="E163"/>
      <c r="F163"/>
      <c r="G163"/>
    </row>
    <row r="164" spans="2:7" s="183" customFormat="1" x14ac:dyDescent="0.2">
      <c r="B164"/>
      <c r="C164"/>
      <c r="D164"/>
      <c r="E164"/>
      <c r="F164"/>
      <c r="G164"/>
    </row>
    <row r="165" spans="2:7" s="183" customFormat="1" x14ac:dyDescent="0.2">
      <c r="B165"/>
      <c r="C165"/>
      <c r="D165"/>
      <c r="E165"/>
      <c r="F165"/>
      <c r="G165"/>
    </row>
    <row r="166" spans="2:7" s="183" customFormat="1" x14ac:dyDescent="0.2">
      <c r="B166"/>
      <c r="C166"/>
      <c r="D166"/>
      <c r="E166"/>
      <c r="F166"/>
      <c r="G166"/>
    </row>
    <row r="167" spans="2:7" s="183" customFormat="1" x14ac:dyDescent="0.2">
      <c r="B167"/>
      <c r="C167"/>
      <c r="D167"/>
      <c r="E167"/>
      <c r="F167"/>
      <c r="G167"/>
    </row>
    <row r="168" spans="2:7" s="183" customFormat="1" x14ac:dyDescent="0.2">
      <c r="B168"/>
      <c r="C168"/>
      <c r="D168"/>
      <c r="E168"/>
      <c r="F168"/>
      <c r="G168"/>
    </row>
    <row r="169" spans="2:7" s="183" customFormat="1" x14ac:dyDescent="0.2">
      <c r="B169"/>
      <c r="C169"/>
      <c r="D169"/>
      <c r="E169"/>
      <c r="F169"/>
      <c r="G169"/>
    </row>
    <row r="170" spans="2:7" s="183" customFormat="1" x14ac:dyDescent="0.2">
      <c r="B170"/>
      <c r="C170"/>
      <c r="D170"/>
      <c r="E170"/>
      <c r="F170"/>
      <c r="G170"/>
    </row>
    <row r="171" spans="2:7" s="183" customFormat="1" x14ac:dyDescent="0.2">
      <c r="B171"/>
      <c r="C171"/>
      <c r="D171"/>
      <c r="E171"/>
      <c r="F171"/>
      <c r="G171"/>
    </row>
    <row r="172" spans="2:7" s="183" customFormat="1" x14ac:dyDescent="0.2">
      <c r="B172"/>
      <c r="C172"/>
      <c r="D172"/>
      <c r="E172"/>
      <c r="F172"/>
      <c r="G172"/>
    </row>
    <row r="173" spans="2:7" s="183" customFormat="1" x14ac:dyDescent="0.2">
      <c r="B173"/>
      <c r="C173"/>
      <c r="D173"/>
      <c r="E173"/>
      <c r="F173"/>
      <c r="G173"/>
    </row>
    <row r="174" spans="2:7" s="183" customFormat="1" x14ac:dyDescent="0.2">
      <c r="B174"/>
      <c r="C174"/>
      <c r="D174"/>
      <c r="E174"/>
      <c r="F174"/>
      <c r="G174"/>
    </row>
    <row r="175" spans="2:7" s="183" customFormat="1" x14ac:dyDescent="0.2">
      <c r="B175"/>
      <c r="C175"/>
      <c r="D175"/>
      <c r="E175"/>
      <c r="F175"/>
      <c r="G175"/>
    </row>
    <row r="176" spans="2:7" s="183" customFormat="1" x14ac:dyDescent="0.2">
      <c r="B176"/>
      <c r="C176"/>
      <c r="D176"/>
      <c r="E176"/>
      <c r="F176"/>
      <c r="G176"/>
    </row>
    <row r="177" spans="2:7" s="183" customFormat="1" x14ac:dyDescent="0.2">
      <c r="B177"/>
      <c r="C177"/>
      <c r="D177"/>
      <c r="E177"/>
      <c r="F177"/>
      <c r="G177"/>
    </row>
    <row r="178" spans="2:7" s="183" customFormat="1" x14ac:dyDescent="0.2">
      <c r="B178"/>
      <c r="C178"/>
      <c r="D178"/>
      <c r="E178"/>
      <c r="F178"/>
      <c r="G178"/>
    </row>
    <row r="179" spans="2:7" s="183" customFormat="1" x14ac:dyDescent="0.2">
      <c r="B179"/>
      <c r="C179"/>
      <c r="D179"/>
      <c r="E179"/>
      <c r="F179"/>
      <c r="G179"/>
    </row>
    <row r="180" spans="2:7" s="183" customFormat="1" x14ac:dyDescent="0.2">
      <c r="B180"/>
      <c r="C180"/>
      <c r="D180"/>
      <c r="E180"/>
      <c r="F180"/>
      <c r="G180"/>
    </row>
    <row r="181" spans="2:7" s="183" customFormat="1" x14ac:dyDescent="0.2">
      <c r="B181"/>
      <c r="C181"/>
      <c r="D181"/>
      <c r="E181"/>
      <c r="F181"/>
      <c r="G181"/>
    </row>
    <row r="182" spans="2:7" s="183" customFormat="1" x14ac:dyDescent="0.2">
      <c r="B182"/>
      <c r="C182"/>
      <c r="D182"/>
      <c r="E182"/>
      <c r="F182"/>
      <c r="G182"/>
    </row>
    <row r="183" spans="2:7" s="183" customFormat="1" x14ac:dyDescent="0.2">
      <c r="B183"/>
      <c r="C183"/>
      <c r="D183"/>
      <c r="E183"/>
      <c r="F183"/>
      <c r="G183"/>
    </row>
    <row r="184" spans="2:7" s="183" customFormat="1" x14ac:dyDescent="0.2">
      <c r="B184"/>
      <c r="C184"/>
      <c r="D184"/>
      <c r="E184"/>
      <c r="F184"/>
      <c r="G184"/>
    </row>
    <row r="185" spans="2:7" s="183" customFormat="1" x14ac:dyDescent="0.2">
      <c r="B185"/>
      <c r="C185"/>
      <c r="D185"/>
      <c r="E185"/>
      <c r="F185"/>
      <c r="G185"/>
    </row>
    <row r="186" spans="2:7" s="183" customFormat="1" x14ac:dyDescent="0.2">
      <c r="B186"/>
      <c r="C186"/>
      <c r="D186"/>
      <c r="E186"/>
      <c r="F186"/>
      <c r="G186"/>
    </row>
    <row r="187" spans="2:7" s="183" customFormat="1" x14ac:dyDescent="0.2">
      <c r="B187"/>
      <c r="C187"/>
      <c r="D187"/>
      <c r="E187"/>
      <c r="F187"/>
      <c r="G187"/>
    </row>
    <row r="188" spans="2:7" s="183" customFormat="1" x14ac:dyDescent="0.2">
      <c r="B188"/>
      <c r="C188"/>
      <c r="D188"/>
      <c r="E188"/>
      <c r="F188"/>
      <c r="G188"/>
    </row>
    <row r="189" spans="2:7" s="183" customFormat="1" x14ac:dyDescent="0.2">
      <c r="B189"/>
      <c r="C189"/>
      <c r="D189"/>
      <c r="E189"/>
      <c r="F189"/>
      <c r="G189"/>
    </row>
    <row r="190" spans="2:7" s="183" customFormat="1" x14ac:dyDescent="0.2">
      <c r="B190"/>
      <c r="C190"/>
      <c r="D190"/>
      <c r="E190"/>
      <c r="F190"/>
      <c r="G190"/>
    </row>
    <row r="191" spans="2:7" s="183" customFormat="1" x14ac:dyDescent="0.2">
      <c r="B191"/>
      <c r="C191"/>
      <c r="D191"/>
      <c r="E191"/>
      <c r="F191"/>
      <c r="G191"/>
    </row>
    <row r="192" spans="2:7" s="183" customFormat="1" x14ac:dyDescent="0.2">
      <c r="B192"/>
      <c r="C192"/>
      <c r="D192"/>
      <c r="E192"/>
      <c r="F192"/>
      <c r="G192"/>
    </row>
    <row r="193" spans="2:7" s="183" customFormat="1" x14ac:dyDescent="0.2">
      <c r="B193"/>
      <c r="C193"/>
      <c r="D193"/>
      <c r="E193"/>
      <c r="F193"/>
      <c r="G193"/>
    </row>
    <row r="194" spans="2:7" s="183" customFormat="1" x14ac:dyDescent="0.2">
      <c r="B194"/>
      <c r="C194"/>
      <c r="D194"/>
      <c r="E194"/>
      <c r="F194"/>
      <c r="G194"/>
    </row>
    <row r="195" spans="2:7" s="183" customFormat="1" x14ac:dyDescent="0.2">
      <c r="B195"/>
      <c r="C195"/>
      <c r="D195"/>
      <c r="E195"/>
      <c r="F195"/>
      <c r="G195"/>
    </row>
    <row r="196" spans="2:7" s="183" customFormat="1" x14ac:dyDescent="0.2">
      <c r="B196"/>
      <c r="C196"/>
      <c r="D196"/>
      <c r="E196"/>
      <c r="F196"/>
      <c r="G196"/>
    </row>
    <row r="197" spans="2:7" s="183" customFormat="1" x14ac:dyDescent="0.2">
      <c r="B197"/>
      <c r="C197"/>
      <c r="D197"/>
      <c r="E197"/>
      <c r="F197"/>
      <c r="G197"/>
    </row>
    <row r="198" spans="2:7" s="183" customFormat="1" x14ac:dyDescent="0.2">
      <c r="B198"/>
      <c r="C198"/>
      <c r="D198"/>
      <c r="E198"/>
      <c r="F198"/>
      <c r="G198"/>
    </row>
    <row r="199" spans="2:7" s="183" customFormat="1" x14ac:dyDescent="0.2">
      <c r="B199"/>
      <c r="C199"/>
      <c r="D199"/>
      <c r="E199"/>
      <c r="F199"/>
      <c r="G199"/>
    </row>
    <row r="200" spans="2:7" s="183" customFormat="1" x14ac:dyDescent="0.2">
      <c r="B200"/>
      <c r="C200"/>
      <c r="D200"/>
      <c r="E200"/>
      <c r="F200"/>
      <c r="G200"/>
    </row>
    <row r="201" spans="2:7" s="183" customFormat="1" x14ac:dyDescent="0.2"/>
    <row r="202" spans="2:7" s="183" customFormat="1" x14ac:dyDescent="0.2"/>
    <row r="203" spans="2:7" s="183" customFormat="1" x14ac:dyDescent="0.2"/>
    <row r="204" spans="2:7" s="183" customFormat="1" x14ac:dyDescent="0.2"/>
    <row r="205" spans="2:7" s="183" customFormat="1" x14ac:dyDescent="0.2"/>
    <row r="206" spans="2:7" s="183" customFormat="1" x14ac:dyDescent="0.2"/>
    <row r="207" spans="2:7" s="183" customFormat="1" x14ac:dyDescent="0.2"/>
    <row r="208" spans="2:7" s="183" customFormat="1" x14ac:dyDescent="0.2"/>
    <row r="209" s="183" customFormat="1" x14ac:dyDescent="0.2"/>
    <row r="210" s="183" customFormat="1" x14ac:dyDescent="0.2"/>
    <row r="211" s="183" customFormat="1" x14ac:dyDescent="0.2"/>
    <row r="212" s="183" customFormat="1" x14ac:dyDescent="0.2"/>
    <row r="213" s="183" customFormat="1" x14ac:dyDescent="0.2"/>
    <row r="214" s="183" customFormat="1" x14ac:dyDescent="0.2"/>
    <row r="215" s="183" customFormat="1" x14ac:dyDescent="0.2"/>
    <row r="216" s="183" customFormat="1" x14ac:dyDescent="0.2"/>
    <row r="217" s="183" customFormat="1" x14ac:dyDescent="0.2"/>
    <row r="218" s="183" customFormat="1" x14ac:dyDescent="0.2"/>
    <row r="219" s="183" customFormat="1" x14ac:dyDescent="0.2"/>
    <row r="220" s="183" customFormat="1" x14ac:dyDescent="0.2"/>
    <row r="221" s="183" customFormat="1" x14ac:dyDescent="0.2"/>
    <row r="222" s="183" customFormat="1" x14ac:dyDescent="0.2"/>
    <row r="223" s="183" customFormat="1" x14ac:dyDescent="0.2"/>
    <row r="224" s="183" customFormat="1" x14ac:dyDescent="0.2"/>
    <row r="225" s="183" customFormat="1" x14ac:dyDescent="0.2"/>
    <row r="226" s="183" customFormat="1" x14ac:dyDescent="0.2"/>
    <row r="227" s="183" customFormat="1" x14ac:dyDescent="0.2"/>
    <row r="228" s="183" customFormat="1" x14ac:dyDescent="0.2"/>
    <row r="229" s="183" customFormat="1" x14ac:dyDescent="0.2"/>
    <row r="230" s="183" customFormat="1" x14ac:dyDescent="0.2"/>
    <row r="231" s="183" customFormat="1" x14ac:dyDescent="0.2"/>
    <row r="232" s="183" customFormat="1" x14ac:dyDescent="0.2"/>
    <row r="233" s="183" customFormat="1" x14ac:dyDescent="0.2"/>
    <row r="234" s="183" customFormat="1" x14ac:dyDescent="0.2"/>
    <row r="235" s="183" customFormat="1" x14ac:dyDescent="0.2"/>
    <row r="236" s="183" customFormat="1" x14ac:dyDescent="0.2"/>
    <row r="237" s="183" customFormat="1" x14ac:dyDescent="0.2"/>
    <row r="238" s="183" customFormat="1" x14ac:dyDescent="0.2"/>
    <row r="239" s="183" customFormat="1" x14ac:dyDescent="0.2"/>
    <row r="240" s="183" customFormat="1" x14ac:dyDescent="0.2"/>
    <row r="241" s="183" customFormat="1" x14ac:dyDescent="0.2"/>
    <row r="242" s="183" customFormat="1" x14ac:dyDescent="0.2"/>
    <row r="243" s="183" customFormat="1" x14ac:dyDescent="0.2"/>
    <row r="244" s="183" customFormat="1" x14ac:dyDescent="0.2"/>
    <row r="245" s="183" customFormat="1" x14ac:dyDescent="0.2"/>
    <row r="246" s="183" customFormat="1" x14ac:dyDescent="0.2"/>
    <row r="247" s="183" customFormat="1" x14ac:dyDescent="0.2"/>
    <row r="248" s="183" customFormat="1" x14ac:dyDescent="0.2"/>
    <row r="249" s="183" customFormat="1" x14ac:dyDescent="0.2"/>
    <row r="250" s="183" customFormat="1" x14ac:dyDescent="0.2"/>
    <row r="251" s="183" customFormat="1" x14ac:dyDescent="0.2"/>
    <row r="252" s="183" customFormat="1" x14ac:dyDescent="0.2"/>
    <row r="253" s="183" customFormat="1" x14ac:dyDescent="0.2"/>
    <row r="254" s="183" customFormat="1" x14ac:dyDescent="0.2"/>
    <row r="255" s="183" customFormat="1" x14ac:dyDescent="0.2"/>
    <row r="256" s="183" customFormat="1" x14ac:dyDescent="0.2"/>
    <row r="257" s="183" customFormat="1" x14ac:dyDescent="0.2"/>
    <row r="258" s="183" customFormat="1" x14ac:dyDescent="0.2"/>
    <row r="259" s="183" customFormat="1" x14ac:dyDescent="0.2"/>
    <row r="260" s="183" customFormat="1" x14ac:dyDescent="0.2"/>
    <row r="261" s="183" customFormat="1" x14ac:dyDescent="0.2"/>
    <row r="262" s="183" customFormat="1" x14ac:dyDescent="0.2"/>
    <row r="263" s="183" customFormat="1" x14ac:dyDescent="0.2"/>
    <row r="264" s="183" customFormat="1" x14ac:dyDescent="0.2"/>
    <row r="265" s="183" customFormat="1" x14ac:dyDescent="0.2"/>
    <row r="266" s="183" customFormat="1" x14ac:dyDescent="0.2"/>
    <row r="267" s="183" customFormat="1" x14ac:dyDescent="0.2"/>
    <row r="268" s="183" customFormat="1" x14ac:dyDescent="0.2"/>
    <row r="269" s="183" customFormat="1" x14ac:dyDescent="0.2"/>
    <row r="270" s="183" customFormat="1" x14ac:dyDescent="0.2"/>
    <row r="271" s="183" customFormat="1" x14ac:dyDescent="0.2"/>
    <row r="272" s="183" customFormat="1" x14ac:dyDescent="0.2"/>
    <row r="273" s="183" customFormat="1" x14ac:dyDescent="0.2"/>
    <row r="274" s="183" customFormat="1" x14ac:dyDescent="0.2"/>
    <row r="275" s="183" customFormat="1" x14ac:dyDescent="0.2"/>
    <row r="276" s="183" customFormat="1" x14ac:dyDescent="0.2"/>
    <row r="277" s="183" customFormat="1" x14ac:dyDescent="0.2"/>
    <row r="278" s="183" customFormat="1" x14ac:dyDescent="0.2"/>
    <row r="279" s="183" customFormat="1" x14ac:dyDescent="0.2"/>
    <row r="280" s="183" customFormat="1" x14ac:dyDescent="0.2"/>
    <row r="281" s="183" customFormat="1" x14ac:dyDescent="0.2"/>
    <row r="282" s="183" customFormat="1" x14ac:dyDescent="0.2"/>
    <row r="283" s="183" customFormat="1" x14ac:dyDescent="0.2"/>
    <row r="284" s="183" customFormat="1" x14ac:dyDescent="0.2"/>
    <row r="285" s="183" customFormat="1" x14ac:dyDescent="0.2"/>
    <row r="286" s="183" customFormat="1" x14ac:dyDescent="0.2"/>
    <row r="287" s="183" customFormat="1" x14ac:dyDescent="0.2"/>
    <row r="288" s="183" customFormat="1" x14ac:dyDescent="0.2"/>
    <row r="289" s="183" customFormat="1" x14ac:dyDescent="0.2"/>
    <row r="290" s="183" customFormat="1" x14ac:dyDescent="0.2"/>
    <row r="291" s="183" customFormat="1" x14ac:dyDescent="0.2"/>
    <row r="292" s="183" customFormat="1" x14ac:dyDescent="0.2"/>
    <row r="293" s="183" customFormat="1" x14ac:dyDescent="0.2"/>
    <row r="294" s="183" customFormat="1" x14ac:dyDescent="0.2"/>
    <row r="295" s="183" customFormat="1" x14ac:dyDescent="0.2"/>
    <row r="296" s="183" customFormat="1" x14ac:dyDescent="0.2"/>
    <row r="297" s="183" customFormat="1" x14ac:dyDescent="0.2"/>
    <row r="298" s="183" customFormat="1" x14ac:dyDescent="0.2"/>
    <row r="299" s="183" customFormat="1" x14ac:dyDescent="0.2"/>
    <row r="300" s="183" customFormat="1" x14ac:dyDescent="0.2"/>
    <row r="301" s="183" customFormat="1" x14ac:dyDescent="0.2"/>
    <row r="302" s="183" customFormat="1" x14ac:dyDescent="0.2"/>
    <row r="303" s="183" customFormat="1" x14ac:dyDescent="0.2"/>
    <row r="304" s="183" customFormat="1" x14ac:dyDescent="0.2"/>
    <row r="305" s="183" customFormat="1" x14ac:dyDescent="0.2"/>
    <row r="306" s="183" customFormat="1" x14ac:dyDescent="0.2"/>
    <row r="307" s="183" customFormat="1" x14ac:dyDescent="0.2"/>
    <row r="308" s="183" customFormat="1" x14ac:dyDescent="0.2"/>
    <row r="309" s="183" customFormat="1" x14ac:dyDescent="0.2"/>
    <row r="310" s="183" customFormat="1" x14ac:dyDescent="0.2"/>
    <row r="311" s="183" customFormat="1" x14ac:dyDescent="0.2"/>
    <row r="312" s="183" customFormat="1" x14ac:dyDescent="0.2"/>
    <row r="313" s="183" customFormat="1" x14ac:dyDescent="0.2"/>
    <row r="314" s="183" customFormat="1" x14ac:dyDescent="0.2"/>
    <row r="315" s="183" customFormat="1" x14ac:dyDescent="0.2"/>
    <row r="316" s="183" customFormat="1" x14ac:dyDescent="0.2"/>
    <row r="317" s="183" customFormat="1" x14ac:dyDescent="0.2"/>
    <row r="318" s="183" customFormat="1" x14ac:dyDescent="0.2"/>
    <row r="319" s="183" customFormat="1" x14ac:dyDescent="0.2"/>
    <row r="320" s="183" customFormat="1" x14ac:dyDescent="0.2"/>
    <row r="321" s="183" customFormat="1" x14ac:dyDescent="0.2"/>
    <row r="322" s="183" customFormat="1" x14ac:dyDescent="0.2"/>
    <row r="323" s="183" customFormat="1" x14ac:dyDescent="0.2"/>
    <row r="324" s="183" customFormat="1" x14ac:dyDescent="0.2"/>
    <row r="325" s="183" customFormat="1" x14ac:dyDescent="0.2"/>
    <row r="326" s="183" customFormat="1" x14ac:dyDescent="0.2"/>
    <row r="327" s="183" customFormat="1" x14ac:dyDescent="0.2"/>
    <row r="328" s="183" customFormat="1" x14ac:dyDescent="0.2"/>
    <row r="329" s="183" customFormat="1" x14ac:dyDescent="0.2"/>
    <row r="330" s="183" customFormat="1" x14ac:dyDescent="0.2"/>
    <row r="331" s="183" customFormat="1" x14ac:dyDescent="0.2"/>
    <row r="332" s="183" customFormat="1" x14ac:dyDescent="0.2"/>
    <row r="333" s="183" customFormat="1" x14ac:dyDescent="0.2"/>
    <row r="334" s="183" customFormat="1" x14ac:dyDescent="0.2"/>
    <row r="335" s="183" customFormat="1" x14ac:dyDescent="0.2"/>
    <row r="336" s="183" customFormat="1" x14ac:dyDescent="0.2"/>
    <row r="337" s="183" customFormat="1" x14ac:dyDescent="0.2"/>
    <row r="338" s="183" customFormat="1" x14ac:dyDescent="0.2"/>
    <row r="339" s="183" customFormat="1" x14ac:dyDescent="0.2"/>
    <row r="340" s="183" customFormat="1" x14ac:dyDescent="0.2"/>
    <row r="341" s="183" customFormat="1" x14ac:dyDescent="0.2"/>
    <row r="342" s="183" customFormat="1" x14ac:dyDescent="0.2"/>
    <row r="343" s="183" customFormat="1" x14ac:dyDescent="0.2"/>
    <row r="344" s="183" customFormat="1" x14ac:dyDescent="0.2"/>
    <row r="345" s="183" customFormat="1" x14ac:dyDescent="0.2"/>
    <row r="346" s="183" customFormat="1" x14ac:dyDescent="0.2"/>
    <row r="347" s="183" customFormat="1" x14ac:dyDescent="0.2"/>
    <row r="348" s="183" customFormat="1" x14ac:dyDescent="0.2"/>
    <row r="349" s="183" customFormat="1" x14ac:dyDescent="0.2"/>
    <row r="350" s="183" customFormat="1" x14ac:dyDescent="0.2"/>
    <row r="351" s="183" customFormat="1" x14ac:dyDescent="0.2"/>
    <row r="352" s="183" customFormat="1" x14ac:dyDescent="0.2"/>
    <row r="353" s="183" customFormat="1" x14ac:dyDescent="0.2"/>
    <row r="354" s="183" customFormat="1" x14ac:dyDescent="0.2"/>
    <row r="355" s="183" customFormat="1" x14ac:dyDescent="0.2"/>
    <row r="356" s="183" customFormat="1" x14ac:dyDescent="0.2"/>
    <row r="357" s="183" customFormat="1" x14ac:dyDescent="0.2"/>
    <row r="358" s="183" customFormat="1" x14ac:dyDescent="0.2"/>
    <row r="359" s="183" customFormat="1" x14ac:dyDescent="0.2"/>
    <row r="360" s="183" customFormat="1" x14ac:dyDescent="0.2"/>
    <row r="361" s="183" customFormat="1" x14ac:dyDescent="0.2"/>
    <row r="362" s="183" customFormat="1" x14ac:dyDescent="0.2"/>
    <row r="363" s="183" customFormat="1" x14ac:dyDescent="0.2"/>
    <row r="364" s="183" customFormat="1" x14ac:dyDescent="0.2"/>
    <row r="365" s="183" customFormat="1" x14ac:dyDescent="0.2"/>
    <row r="366" s="183" customFormat="1" x14ac:dyDescent="0.2"/>
    <row r="367" s="183" customFormat="1" x14ac:dyDescent="0.2"/>
    <row r="368" s="183" customFormat="1" x14ac:dyDescent="0.2"/>
    <row r="369" s="183" customFormat="1" x14ac:dyDescent="0.2"/>
    <row r="370" s="183" customFormat="1" x14ac:dyDescent="0.2"/>
    <row r="371" s="183" customFormat="1" x14ac:dyDescent="0.2"/>
    <row r="372" s="183" customFormat="1" x14ac:dyDescent="0.2"/>
    <row r="373" s="183" customFormat="1" x14ac:dyDescent="0.2"/>
    <row r="374" s="183" customFormat="1" x14ac:dyDescent="0.2"/>
    <row r="375" s="183" customFormat="1" x14ac:dyDescent="0.2"/>
    <row r="376" s="183" customFormat="1" x14ac:dyDescent="0.2"/>
    <row r="377" s="183" customFormat="1" x14ac:dyDescent="0.2"/>
    <row r="378" s="183" customFormat="1" x14ac:dyDescent="0.2"/>
    <row r="379" s="183" customFormat="1" x14ac:dyDescent="0.2"/>
    <row r="380" s="183" customFormat="1" x14ac:dyDescent="0.2"/>
    <row r="381" s="183" customFormat="1" x14ac:dyDescent="0.2"/>
    <row r="382" s="183" customFormat="1" x14ac:dyDescent="0.2"/>
    <row r="383" s="183" customFormat="1" x14ac:dyDescent="0.2"/>
    <row r="384" s="183" customFormat="1" x14ac:dyDescent="0.2"/>
    <row r="385" s="183" customFormat="1" x14ac:dyDescent="0.2"/>
    <row r="386" s="183" customFormat="1" x14ac:dyDescent="0.2"/>
    <row r="387" s="183" customFormat="1" x14ac:dyDescent="0.2"/>
    <row r="388" s="183" customFormat="1" x14ac:dyDescent="0.2"/>
    <row r="389" s="183" customFormat="1" x14ac:dyDescent="0.2"/>
    <row r="390" s="183" customFormat="1" x14ac:dyDescent="0.2"/>
    <row r="391" s="183" customFormat="1" x14ac:dyDescent="0.2"/>
    <row r="392" s="183" customFormat="1" x14ac:dyDescent="0.2"/>
    <row r="393" s="183" customFormat="1" x14ac:dyDescent="0.2"/>
    <row r="394" s="183" customFormat="1" x14ac:dyDescent="0.2"/>
    <row r="395" s="183" customFormat="1" x14ac:dyDescent="0.2"/>
    <row r="396" s="183" customFormat="1" x14ac:dyDescent="0.2"/>
    <row r="397" s="183" customFormat="1" x14ac:dyDescent="0.2"/>
    <row r="398" s="183" customFormat="1" x14ac:dyDescent="0.2"/>
    <row r="399" s="183" customFormat="1" x14ac:dyDescent="0.2"/>
    <row r="400" s="183" customFormat="1" x14ac:dyDescent="0.2"/>
    <row r="401" s="183" customFormat="1" x14ac:dyDescent="0.2"/>
    <row r="402" s="183" customFormat="1" x14ac:dyDescent="0.2"/>
    <row r="403" s="183" customFormat="1" x14ac:dyDescent="0.2"/>
    <row r="404" s="183" customFormat="1" x14ac:dyDescent="0.2"/>
    <row r="405" s="183" customFormat="1" x14ac:dyDescent="0.2"/>
    <row r="406" s="183" customFormat="1" x14ac:dyDescent="0.2"/>
    <row r="407" s="183" customFormat="1" x14ac:dyDescent="0.2"/>
    <row r="408" s="183" customFormat="1" x14ac:dyDescent="0.2"/>
    <row r="409" s="183" customFormat="1" x14ac:dyDescent="0.2"/>
    <row r="410" s="183" customFormat="1" x14ac:dyDescent="0.2"/>
    <row r="411" s="183" customFormat="1" x14ac:dyDescent="0.2"/>
    <row r="412" s="183" customFormat="1" x14ac:dyDescent="0.2"/>
    <row r="413" s="183" customFormat="1" x14ac:dyDescent="0.2"/>
    <row r="414" s="183" customFormat="1" x14ac:dyDescent="0.2"/>
    <row r="415" s="183" customFormat="1" x14ac:dyDescent="0.2"/>
    <row r="416" s="183" customFormat="1" x14ac:dyDescent="0.2"/>
    <row r="417" s="183" customFormat="1" x14ac:dyDescent="0.2"/>
    <row r="418" s="183" customFormat="1" x14ac:dyDescent="0.2"/>
    <row r="419" s="183" customFormat="1" x14ac:dyDescent="0.2"/>
    <row r="420" s="183" customFormat="1" x14ac:dyDescent="0.2"/>
    <row r="421" s="183" customFormat="1" x14ac:dyDescent="0.2"/>
    <row r="422" s="183" customFormat="1" x14ac:dyDescent="0.2"/>
    <row r="423" s="183" customFormat="1" x14ac:dyDescent="0.2"/>
    <row r="424" s="183" customFormat="1" x14ac:dyDescent="0.2"/>
    <row r="425" s="183" customFormat="1" x14ac:dyDescent="0.2"/>
    <row r="426" s="183" customFormat="1" x14ac:dyDescent="0.2"/>
    <row r="427" s="183" customFormat="1" x14ac:dyDescent="0.2"/>
    <row r="428" s="183" customFormat="1" x14ac:dyDescent="0.2"/>
    <row r="429" s="183" customFormat="1" x14ac:dyDescent="0.2"/>
    <row r="430" s="183" customFormat="1" x14ac:dyDescent="0.2"/>
    <row r="431" s="183" customFormat="1" x14ac:dyDescent="0.2"/>
    <row r="432" s="183" customFormat="1" x14ac:dyDescent="0.2"/>
    <row r="433" s="183" customFormat="1" x14ac:dyDescent="0.2"/>
    <row r="434" s="183" customFormat="1" x14ac:dyDescent="0.2"/>
    <row r="435" s="183" customFormat="1" x14ac:dyDescent="0.2"/>
    <row r="436" s="183" customFormat="1" x14ac:dyDescent="0.2"/>
    <row r="437" s="183" customFormat="1" x14ac:dyDescent="0.2"/>
    <row r="438" s="183" customFormat="1" x14ac:dyDescent="0.2"/>
    <row r="439" s="183" customFormat="1" x14ac:dyDescent="0.2"/>
    <row r="440" s="183" customFormat="1" x14ac:dyDescent="0.2"/>
    <row r="441" s="183" customFormat="1" x14ac:dyDescent="0.2"/>
    <row r="442" s="183" customFormat="1" x14ac:dyDescent="0.2"/>
    <row r="443" s="183" customFormat="1" x14ac:dyDescent="0.2"/>
    <row r="444" s="183" customFormat="1" x14ac:dyDescent="0.2"/>
    <row r="445" s="183" customFormat="1" x14ac:dyDescent="0.2"/>
    <row r="446" s="183" customFormat="1" x14ac:dyDescent="0.2"/>
    <row r="447" s="183" customFormat="1" x14ac:dyDescent="0.2"/>
    <row r="448" s="183" customFormat="1" x14ac:dyDescent="0.2"/>
    <row r="449" s="183" customFormat="1" x14ac:dyDescent="0.2"/>
    <row r="450" s="183" customFormat="1" x14ac:dyDescent="0.2"/>
    <row r="451" s="183" customFormat="1" x14ac:dyDescent="0.2"/>
    <row r="452" s="183" customFormat="1" x14ac:dyDescent="0.2"/>
    <row r="453" s="183" customFormat="1" x14ac:dyDescent="0.2"/>
    <row r="454" s="183" customFormat="1" x14ac:dyDescent="0.2"/>
    <row r="455" s="183" customFormat="1" x14ac:dyDescent="0.2"/>
    <row r="456" s="183" customFormat="1" x14ac:dyDescent="0.2"/>
    <row r="457" s="183" customFormat="1" x14ac:dyDescent="0.2"/>
    <row r="458" s="183" customFormat="1" x14ac:dyDescent="0.2"/>
    <row r="459" s="183" customFormat="1" x14ac:dyDescent="0.2"/>
    <row r="460" s="183" customFormat="1" x14ac:dyDescent="0.2"/>
    <row r="461" s="183" customFormat="1" x14ac:dyDescent="0.2"/>
    <row r="462" s="183" customFormat="1" x14ac:dyDescent="0.2"/>
    <row r="463" s="183" customFormat="1" x14ac:dyDescent="0.2"/>
    <row r="464" s="183" customFormat="1" x14ac:dyDescent="0.2"/>
    <row r="465" s="183" customFormat="1" x14ac:dyDescent="0.2"/>
    <row r="466" s="183" customFormat="1" x14ac:dyDescent="0.2"/>
    <row r="467" s="183" customFormat="1" x14ac:dyDescent="0.2"/>
    <row r="468" s="183" customFormat="1" x14ac:dyDescent="0.2"/>
    <row r="469" s="183" customFormat="1" x14ac:dyDescent="0.2"/>
    <row r="470" s="183" customFormat="1" x14ac:dyDescent="0.2"/>
    <row r="471" s="183" customFormat="1" x14ac:dyDescent="0.2"/>
    <row r="472" s="183" customFormat="1" x14ac:dyDescent="0.2"/>
    <row r="473" s="183" customFormat="1" x14ac:dyDescent="0.2"/>
    <row r="474" s="183" customFormat="1" x14ac:dyDescent="0.2"/>
    <row r="475" s="183" customFormat="1" x14ac:dyDescent="0.2"/>
    <row r="476" s="183" customFormat="1" x14ac:dyDescent="0.2"/>
    <row r="477" s="183" customFormat="1" x14ac:dyDescent="0.2"/>
    <row r="478" s="183" customFormat="1" x14ac:dyDescent="0.2"/>
    <row r="479" s="183" customFormat="1" x14ac:dyDescent="0.2"/>
    <row r="480" s="183" customFormat="1" x14ac:dyDescent="0.2"/>
    <row r="481" s="183" customFormat="1" x14ac:dyDescent="0.2"/>
    <row r="482" s="183" customFormat="1" x14ac:dyDescent="0.2"/>
    <row r="483" s="183" customFormat="1" x14ac:dyDescent="0.2"/>
    <row r="484" s="183" customFormat="1" x14ac:dyDescent="0.2"/>
    <row r="485" s="183" customFormat="1" x14ac:dyDescent="0.2"/>
    <row r="486" s="183" customFormat="1" x14ac:dyDescent="0.2"/>
    <row r="487" s="183" customFormat="1" x14ac:dyDescent="0.2"/>
    <row r="488" s="183" customFormat="1" x14ac:dyDescent="0.2"/>
    <row r="489" s="183" customFormat="1" x14ac:dyDescent="0.2"/>
    <row r="490" s="183" customFormat="1" x14ac:dyDescent="0.2"/>
    <row r="491" s="183" customFormat="1" x14ac:dyDescent="0.2"/>
    <row r="492" s="183" customFormat="1" x14ac:dyDescent="0.2"/>
    <row r="493" s="183" customFormat="1" x14ac:dyDescent="0.2"/>
    <row r="494" s="183" customFormat="1" x14ac:dyDescent="0.2"/>
    <row r="495" s="183" customFormat="1" x14ac:dyDescent="0.2"/>
    <row r="496" s="183" customFormat="1" x14ac:dyDescent="0.2"/>
    <row r="497" s="183" customFormat="1" x14ac:dyDescent="0.2"/>
    <row r="498" s="183" customFormat="1" x14ac:dyDescent="0.2"/>
    <row r="499" s="183" customFormat="1" x14ac:dyDescent="0.2"/>
    <row r="500" s="183" customFormat="1" x14ac:dyDescent="0.2"/>
    <row r="501" s="183" customFormat="1" x14ac:dyDescent="0.2"/>
    <row r="502" s="183" customFormat="1" x14ac:dyDescent="0.2"/>
    <row r="503" s="183" customFormat="1" x14ac:dyDescent="0.2"/>
    <row r="504" s="183" customFormat="1" x14ac:dyDescent="0.2"/>
    <row r="505" s="183" customFormat="1" x14ac:dyDescent="0.2"/>
    <row r="506" s="183" customFormat="1" x14ac:dyDescent="0.2"/>
    <row r="507" s="183" customFormat="1" x14ac:dyDescent="0.2"/>
    <row r="508" s="183" customFormat="1" x14ac:dyDescent="0.2"/>
    <row r="509" s="183" customFormat="1" x14ac:dyDescent="0.2"/>
    <row r="510" s="183" customFormat="1" x14ac:dyDescent="0.2"/>
    <row r="511" s="183" customFormat="1" x14ac:dyDescent="0.2"/>
    <row r="512" s="183" customFormat="1" x14ac:dyDescent="0.2"/>
    <row r="513" s="183" customFormat="1" x14ac:dyDescent="0.2"/>
    <row r="514" s="183" customFormat="1" x14ac:dyDescent="0.2"/>
    <row r="515" s="183" customFormat="1" x14ac:dyDescent="0.2"/>
    <row r="516" s="183" customFormat="1" x14ac:dyDescent="0.2"/>
    <row r="517" s="183" customFormat="1" x14ac:dyDescent="0.2"/>
    <row r="518" s="183" customFormat="1" x14ac:dyDescent="0.2"/>
    <row r="519" s="183" customFormat="1" x14ac:dyDescent="0.2"/>
    <row r="520" s="183" customFormat="1" x14ac:dyDescent="0.2"/>
    <row r="521" s="183" customFormat="1" x14ac:dyDescent="0.2"/>
    <row r="522" s="183" customFormat="1" x14ac:dyDescent="0.2"/>
    <row r="523" s="183" customFormat="1" x14ac:dyDescent="0.2"/>
    <row r="524" s="183" customFormat="1" x14ac:dyDescent="0.2"/>
    <row r="525" s="183" customFormat="1" x14ac:dyDescent="0.2"/>
    <row r="526" s="183" customFormat="1" x14ac:dyDescent="0.2"/>
    <row r="527" s="183" customFormat="1" x14ac:dyDescent="0.2"/>
    <row r="528" s="183" customFormat="1" x14ac:dyDescent="0.2"/>
    <row r="529" s="183" customFormat="1" x14ac:dyDescent="0.2"/>
    <row r="530" s="183" customFormat="1" x14ac:dyDescent="0.2"/>
    <row r="531" s="183" customFormat="1" x14ac:dyDescent="0.2"/>
    <row r="532" s="183" customFormat="1" x14ac:dyDescent="0.2"/>
    <row r="533" s="183" customFormat="1" x14ac:dyDescent="0.2"/>
    <row r="534" s="183" customFormat="1" x14ac:dyDescent="0.2"/>
    <row r="535" s="183" customFormat="1" x14ac:dyDescent="0.2"/>
    <row r="536" s="183" customFormat="1" x14ac:dyDescent="0.2"/>
    <row r="537" s="183" customFormat="1" x14ac:dyDescent="0.2"/>
    <row r="538" s="183" customFormat="1" x14ac:dyDescent="0.2"/>
    <row r="539" s="183" customFormat="1" x14ac:dyDescent="0.2"/>
    <row r="540" s="183" customFormat="1" x14ac:dyDescent="0.2"/>
    <row r="541" s="183" customFormat="1" x14ac:dyDescent="0.2"/>
    <row r="542" s="183" customFormat="1" x14ac:dyDescent="0.2"/>
    <row r="543" s="183" customFormat="1" x14ac:dyDescent="0.2"/>
    <row r="544" s="183" customFormat="1" x14ac:dyDescent="0.2"/>
    <row r="545" s="183" customFormat="1" x14ac:dyDescent="0.2"/>
    <row r="546" s="183" customFormat="1" x14ac:dyDescent="0.2"/>
    <row r="547" s="183" customFormat="1" x14ac:dyDescent="0.2"/>
    <row r="548" s="183" customFormat="1" x14ac:dyDescent="0.2"/>
    <row r="549" s="183" customFormat="1" x14ac:dyDescent="0.2"/>
    <row r="550" s="183" customFormat="1" x14ac:dyDescent="0.2"/>
    <row r="551" s="183" customFormat="1" x14ac:dyDescent="0.2"/>
    <row r="552" s="183" customFormat="1" x14ac:dyDescent="0.2"/>
    <row r="553" s="183" customFormat="1" x14ac:dyDescent="0.2"/>
    <row r="554" s="183" customFormat="1" x14ac:dyDescent="0.2"/>
    <row r="555" s="183" customFormat="1" x14ac:dyDescent="0.2"/>
    <row r="556" s="183" customFormat="1" x14ac:dyDescent="0.2"/>
    <row r="557" s="183" customFormat="1" x14ac:dyDescent="0.2"/>
    <row r="558" s="183" customFormat="1" x14ac:dyDescent="0.2"/>
    <row r="559" s="183" customFormat="1" x14ac:dyDescent="0.2"/>
    <row r="560" s="183" customFormat="1" x14ac:dyDescent="0.2"/>
    <row r="561" s="183" customFormat="1" x14ac:dyDescent="0.2"/>
    <row r="562" s="183" customFormat="1" x14ac:dyDescent="0.2"/>
    <row r="563" s="183" customFormat="1" x14ac:dyDescent="0.2"/>
    <row r="564" s="183" customFormat="1" x14ac:dyDescent="0.2"/>
    <row r="565" s="183" customFormat="1" x14ac:dyDescent="0.2"/>
    <row r="566" s="183" customFormat="1" x14ac:dyDescent="0.2"/>
    <row r="567" s="183" customFormat="1" x14ac:dyDescent="0.2"/>
    <row r="568" s="183" customFormat="1" x14ac:dyDescent="0.2"/>
    <row r="569" s="183" customFormat="1" x14ac:dyDescent="0.2"/>
    <row r="570" s="183" customFormat="1" x14ac:dyDescent="0.2"/>
    <row r="571" s="183" customFormat="1" x14ac:dyDescent="0.2"/>
    <row r="572" s="183" customFormat="1" x14ac:dyDescent="0.2"/>
    <row r="573" s="183" customFormat="1" x14ac:dyDescent="0.2"/>
    <row r="574" s="183" customFormat="1" x14ac:dyDescent="0.2"/>
    <row r="575" s="183" customFormat="1" x14ac:dyDescent="0.2"/>
    <row r="576" s="183" customFormat="1" x14ac:dyDescent="0.2"/>
    <row r="577" s="183" customFormat="1" x14ac:dyDescent="0.2"/>
    <row r="578" s="183" customFormat="1" x14ac:dyDescent="0.2"/>
    <row r="579" s="183" customFormat="1" x14ac:dyDescent="0.2"/>
    <row r="580" s="183" customFormat="1" x14ac:dyDescent="0.2"/>
    <row r="581" s="183" customFormat="1" x14ac:dyDescent="0.2"/>
    <row r="582" s="183" customFormat="1" x14ac:dyDescent="0.2"/>
    <row r="583" s="183" customFormat="1" x14ac:dyDescent="0.2"/>
    <row r="584" s="183" customFormat="1" x14ac:dyDescent="0.2"/>
    <row r="585" s="183" customFormat="1" x14ac:dyDescent="0.2"/>
    <row r="586" s="183" customFormat="1" x14ac:dyDescent="0.2"/>
    <row r="587" s="183" customFormat="1" x14ac:dyDescent="0.2"/>
    <row r="588" s="183" customFormat="1" x14ac:dyDescent="0.2"/>
    <row r="589" s="183" customFormat="1" x14ac:dyDescent="0.2"/>
    <row r="590" s="183" customFormat="1" x14ac:dyDescent="0.2"/>
    <row r="591" s="183" customFormat="1" x14ac:dyDescent="0.2"/>
    <row r="592" s="183" customFormat="1" x14ac:dyDescent="0.2"/>
    <row r="593" s="183" customFormat="1" x14ac:dyDescent="0.2"/>
    <row r="594" s="183" customFormat="1" x14ac:dyDescent="0.2"/>
    <row r="595" s="183" customFormat="1" x14ac:dyDescent="0.2"/>
    <row r="596" s="183" customFormat="1" x14ac:dyDescent="0.2"/>
    <row r="597" s="183" customFormat="1" x14ac:dyDescent="0.2"/>
    <row r="598" s="183" customFormat="1" x14ac:dyDescent="0.2"/>
    <row r="599" s="183" customFormat="1" x14ac:dyDescent="0.2"/>
    <row r="600" s="183" customFormat="1" x14ac:dyDescent="0.2"/>
    <row r="601" s="183" customFormat="1" x14ac:dyDescent="0.2"/>
    <row r="602" s="183" customFormat="1" x14ac:dyDescent="0.2"/>
    <row r="603" s="183" customFormat="1" x14ac:dyDescent="0.2"/>
    <row r="604" s="183" customFormat="1" x14ac:dyDescent="0.2"/>
    <row r="605" s="183" customFormat="1" x14ac:dyDescent="0.2"/>
    <row r="606" s="183" customFormat="1" x14ac:dyDescent="0.2"/>
    <row r="607" s="183" customFormat="1" x14ac:dyDescent="0.2"/>
    <row r="608" s="183" customFormat="1" x14ac:dyDescent="0.2"/>
    <row r="609" s="183" customFormat="1" x14ac:dyDescent="0.2"/>
    <row r="610" s="183" customFormat="1" x14ac:dyDescent="0.2"/>
    <row r="611" s="183" customFormat="1" x14ac:dyDescent="0.2"/>
    <row r="612" s="183" customFormat="1" x14ac:dyDescent="0.2"/>
    <row r="613" s="183" customFormat="1" x14ac:dyDescent="0.2"/>
    <row r="614" s="183" customFormat="1" x14ac:dyDescent="0.2"/>
    <row r="615" s="183" customFormat="1" x14ac:dyDescent="0.2"/>
    <row r="616" s="183" customFormat="1" x14ac:dyDescent="0.2"/>
    <row r="617" s="183" customFormat="1" x14ac:dyDescent="0.2"/>
    <row r="618" s="183" customFormat="1" x14ac:dyDescent="0.2"/>
    <row r="619" s="183" customFormat="1" x14ac:dyDescent="0.2"/>
    <row r="620" s="183" customFormat="1" x14ac:dyDescent="0.2"/>
    <row r="621" s="183" customFormat="1" x14ac:dyDescent="0.2"/>
    <row r="622" s="183" customFormat="1" x14ac:dyDescent="0.2"/>
    <row r="623" s="183" customFormat="1" x14ac:dyDescent="0.2"/>
    <row r="624" s="183" customFormat="1" x14ac:dyDescent="0.2"/>
    <row r="625" s="183" customFormat="1" x14ac:dyDescent="0.2"/>
    <row r="626" s="183" customFormat="1" x14ac:dyDescent="0.2"/>
    <row r="627" s="183" customFormat="1" x14ac:dyDescent="0.2"/>
    <row r="628" s="183" customFormat="1" x14ac:dyDescent="0.2"/>
    <row r="629" s="183" customFormat="1" x14ac:dyDescent="0.2"/>
    <row r="630" s="183" customFormat="1" x14ac:dyDescent="0.2"/>
    <row r="631" s="183" customFormat="1" x14ac:dyDescent="0.2"/>
    <row r="632" s="183" customFormat="1" x14ac:dyDescent="0.2"/>
    <row r="633" s="183" customFormat="1" x14ac:dyDescent="0.2"/>
    <row r="634" s="183" customFormat="1" x14ac:dyDescent="0.2"/>
    <row r="635" s="183" customFormat="1" x14ac:dyDescent="0.2"/>
    <row r="636" s="183" customFormat="1" x14ac:dyDescent="0.2"/>
    <row r="637" s="183" customFormat="1" x14ac:dyDescent="0.2"/>
    <row r="638" s="183" customFormat="1" x14ac:dyDescent="0.2"/>
    <row r="639" s="183" customFormat="1" x14ac:dyDescent="0.2"/>
    <row r="640" s="183" customFormat="1" x14ac:dyDescent="0.2"/>
    <row r="641" s="183" customFormat="1" x14ac:dyDescent="0.2"/>
    <row r="642" s="183" customFormat="1" x14ac:dyDescent="0.2"/>
    <row r="643" s="183" customFormat="1" x14ac:dyDescent="0.2"/>
    <row r="644" s="183" customFormat="1" x14ac:dyDescent="0.2"/>
    <row r="645" s="183" customFormat="1" x14ac:dyDescent="0.2"/>
    <row r="646" s="183" customFormat="1" x14ac:dyDescent="0.2"/>
    <row r="647" s="183" customFormat="1" x14ac:dyDescent="0.2"/>
    <row r="648" s="183" customFormat="1" x14ac:dyDescent="0.2"/>
    <row r="649" s="183" customFormat="1" x14ac:dyDescent="0.2"/>
    <row r="650" s="183" customFormat="1" x14ac:dyDescent="0.2"/>
    <row r="651" s="183" customFormat="1" x14ac:dyDescent="0.2"/>
    <row r="652" s="183" customFormat="1" x14ac:dyDescent="0.2"/>
    <row r="653" s="183" customFormat="1" x14ac:dyDescent="0.2"/>
    <row r="654" s="183" customFormat="1" x14ac:dyDescent="0.2"/>
    <row r="655" s="183" customFormat="1" x14ac:dyDescent="0.2"/>
    <row r="656" s="183" customFormat="1" x14ac:dyDescent="0.2"/>
    <row r="657" s="183" customFormat="1" x14ac:dyDescent="0.2"/>
    <row r="658" s="183" customFormat="1" x14ac:dyDescent="0.2"/>
    <row r="659" s="183" customFormat="1" x14ac:dyDescent="0.2"/>
    <row r="660" s="183" customFormat="1" x14ac:dyDescent="0.2"/>
    <row r="661" s="183" customFormat="1" x14ac:dyDescent="0.2"/>
    <row r="662" s="183" customFormat="1" x14ac:dyDescent="0.2"/>
    <row r="663" s="183" customFormat="1" x14ac:dyDescent="0.2"/>
    <row r="664" s="183" customFormat="1" x14ac:dyDescent="0.2"/>
    <row r="665" s="183" customFormat="1" x14ac:dyDescent="0.2"/>
    <row r="666" s="183" customFormat="1" x14ac:dyDescent="0.2"/>
    <row r="667" s="183" customFormat="1" x14ac:dyDescent="0.2"/>
    <row r="668" s="183" customFormat="1" x14ac:dyDescent="0.2"/>
    <row r="669" s="183" customFormat="1" x14ac:dyDescent="0.2"/>
    <row r="670" s="183" customFormat="1" x14ac:dyDescent="0.2"/>
    <row r="671" s="183" customFormat="1" x14ac:dyDescent="0.2"/>
    <row r="672" s="183" customFormat="1" x14ac:dyDescent="0.2"/>
    <row r="673" s="183" customFormat="1" x14ac:dyDescent="0.2"/>
    <row r="674" s="183" customFormat="1" x14ac:dyDescent="0.2"/>
    <row r="675" s="183" customFormat="1" x14ac:dyDescent="0.2"/>
    <row r="676" s="183" customFormat="1" x14ac:dyDescent="0.2"/>
    <row r="677" s="183" customFormat="1" x14ac:dyDescent="0.2"/>
    <row r="678" s="183" customFormat="1" x14ac:dyDescent="0.2"/>
    <row r="679" s="183" customFormat="1" x14ac:dyDescent="0.2"/>
    <row r="680" s="183" customFormat="1" x14ac:dyDescent="0.2"/>
    <row r="681" s="183" customFormat="1" x14ac:dyDescent="0.2"/>
    <row r="682" s="183" customFormat="1" x14ac:dyDescent="0.2"/>
    <row r="683" s="183" customFormat="1" x14ac:dyDescent="0.2"/>
    <row r="684" s="183" customFormat="1" x14ac:dyDescent="0.2"/>
    <row r="685" s="183" customFormat="1" x14ac:dyDescent="0.2"/>
    <row r="686" s="183" customFormat="1" x14ac:dyDescent="0.2"/>
    <row r="687" s="183" customFormat="1" x14ac:dyDescent="0.2"/>
    <row r="688" s="183" customFormat="1" x14ac:dyDescent="0.2"/>
    <row r="689" s="183" customFormat="1" x14ac:dyDescent="0.2"/>
    <row r="690" s="183" customFormat="1" x14ac:dyDescent="0.2"/>
    <row r="691" s="183" customFormat="1" x14ac:dyDescent="0.2"/>
    <row r="692" s="183" customFormat="1" x14ac:dyDescent="0.2"/>
    <row r="693" s="183" customFormat="1" x14ac:dyDescent="0.2"/>
    <row r="694" s="183" customFormat="1" x14ac:dyDescent="0.2"/>
    <row r="695" s="183" customFormat="1" x14ac:dyDescent="0.2"/>
    <row r="696" s="183" customFormat="1" x14ac:dyDescent="0.2"/>
    <row r="697" s="183" customFormat="1" x14ac:dyDescent="0.2"/>
    <row r="698" s="183" customFormat="1" x14ac:dyDescent="0.2"/>
    <row r="699" s="183" customFormat="1" x14ac:dyDescent="0.2"/>
    <row r="700" s="183" customFormat="1" x14ac:dyDescent="0.2"/>
    <row r="701" s="183" customFormat="1" x14ac:dyDescent="0.2"/>
    <row r="702" s="183" customFormat="1" x14ac:dyDescent="0.2"/>
    <row r="703" s="183" customFormat="1" x14ac:dyDescent="0.2"/>
    <row r="704" s="183" customFormat="1" x14ac:dyDescent="0.2"/>
    <row r="705" s="183" customFormat="1" x14ac:dyDescent="0.2"/>
    <row r="706" s="183" customFormat="1" x14ac:dyDescent="0.2"/>
    <row r="707" s="183" customFormat="1" x14ac:dyDescent="0.2"/>
    <row r="708" s="183" customFormat="1" x14ac:dyDescent="0.2"/>
    <row r="709" s="183" customFormat="1" x14ac:dyDescent="0.2"/>
    <row r="710" s="183" customFormat="1" x14ac:dyDescent="0.2"/>
    <row r="711" s="183" customFormat="1" x14ac:dyDescent="0.2"/>
    <row r="712" s="183" customFormat="1" x14ac:dyDescent="0.2"/>
    <row r="713" s="183" customFormat="1" x14ac:dyDescent="0.2"/>
    <row r="714" s="183" customFormat="1" x14ac:dyDescent="0.2"/>
    <row r="715" s="183" customFormat="1" x14ac:dyDescent="0.2"/>
    <row r="716" s="183" customFormat="1" x14ac:dyDescent="0.2"/>
    <row r="717" s="183" customFormat="1" x14ac:dyDescent="0.2"/>
    <row r="718" s="183" customFormat="1" x14ac:dyDescent="0.2"/>
    <row r="719" s="183" customFormat="1" x14ac:dyDescent="0.2"/>
    <row r="720" s="183" customFormat="1" x14ac:dyDescent="0.2"/>
    <row r="721" s="183" customFormat="1" x14ac:dyDescent="0.2"/>
    <row r="722" s="183" customFormat="1" x14ac:dyDescent="0.2"/>
    <row r="723" s="183" customFormat="1" x14ac:dyDescent="0.2"/>
    <row r="724" s="183" customFormat="1" x14ac:dyDescent="0.2"/>
    <row r="725" s="183" customFormat="1" x14ac:dyDescent="0.2"/>
    <row r="726" s="183" customFormat="1" x14ac:dyDescent="0.2"/>
    <row r="727" s="183" customFormat="1" x14ac:dyDescent="0.2"/>
    <row r="728" s="183" customFormat="1" x14ac:dyDescent="0.2"/>
    <row r="729" s="183" customFormat="1" x14ac:dyDescent="0.2"/>
    <row r="730" s="183" customFormat="1" x14ac:dyDescent="0.2"/>
    <row r="731" s="183" customFormat="1" x14ac:dyDescent="0.2"/>
    <row r="732" s="183" customFormat="1" x14ac:dyDescent="0.2"/>
    <row r="733" s="183" customFormat="1" x14ac:dyDescent="0.2"/>
    <row r="734" s="183" customFormat="1" x14ac:dyDescent="0.2"/>
    <row r="735" s="183" customFormat="1" x14ac:dyDescent="0.2"/>
    <row r="736" s="183" customFormat="1" x14ac:dyDescent="0.2"/>
    <row r="737" s="183" customFormat="1" x14ac:dyDescent="0.2"/>
    <row r="738" s="183" customFormat="1" x14ac:dyDescent="0.2"/>
    <row r="739" s="183" customFormat="1" x14ac:dyDescent="0.2"/>
    <row r="740" s="183" customFormat="1" x14ac:dyDescent="0.2"/>
    <row r="741" s="183" customFormat="1" x14ac:dyDescent="0.2"/>
    <row r="742" s="183" customFormat="1" x14ac:dyDescent="0.2"/>
    <row r="743" s="183" customFormat="1" x14ac:dyDescent="0.2"/>
    <row r="744" s="183" customFormat="1" x14ac:dyDescent="0.2"/>
    <row r="745" s="183" customFormat="1" x14ac:dyDescent="0.2"/>
    <row r="746" s="183" customFormat="1" x14ac:dyDescent="0.2"/>
    <row r="747" s="183" customFormat="1" x14ac:dyDescent="0.2"/>
    <row r="748" s="183" customFormat="1" x14ac:dyDescent="0.2"/>
    <row r="749" s="183" customFormat="1" x14ac:dyDescent="0.2"/>
    <row r="750" s="183" customFormat="1" x14ac:dyDescent="0.2"/>
    <row r="751" s="183" customFormat="1" x14ac:dyDescent="0.2"/>
    <row r="752" s="183" customFormat="1" x14ac:dyDescent="0.2"/>
    <row r="753" s="183" customFormat="1" x14ac:dyDescent="0.2"/>
    <row r="754" s="183" customFormat="1" x14ac:dyDescent="0.2"/>
    <row r="755" s="183" customFormat="1" x14ac:dyDescent="0.2"/>
    <row r="756" s="183" customFormat="1" x14ac:dyDescent="0.2"/>
    <row r="757" s="183" customFormat="1" x14ac:dyDescent="0.2"/>
    <row r="758" s="183" customFormat="1" x14ac:dyDescent="0.2"/>
    <row r="759" s="183" customFormat="1" x14ac:dyDescent="0.2"/>
    <row r="760" s="183" customFormat="1" x14ac:dyDescent="0.2"/>
    <row r="761" s="183" customFormat="1" x14ac:dyDescent="0.2"/>
    <row r="762" s="183" customFormat="1" x14ac:dyDescent="0.2"/>
    <row r="763" s="183" customFormat="1" x14ac:dyDescent="0.2"/>
    <row r="764" s="183" customFormat="1" x14ac:dyDescent="0.2"/>
    <row r="765" s="183" customFormat="1" x14ac:dyDescent="0.2"/>
    <row r="766" s="183" customFormat="1" x14ac:dyDescent="0.2"/>
    <row r="767" s="183" customFormat="1" x14ac:dyDescent="0.2"/>
    <row r="768" s="183" customFormat="1" x14ac:dyDescent="0.2"/>
    <row r="769" s="183" customFormat="1" x14ac:dyDescent="0.2"/>
    <row r="770" s="183" customFormat="1" x14ac:dyDescent="0.2"/>
    <row r="771" s="183" customFormat="1" x14ac:dyDescent="0.2"/>
    <row r="772" s="183" customFormat="1" x14ac:dyDescent="0.2"/>
    <row r="773" s="183" customFormat="1" x14ac:dyDescent="0.2"/>
    <row r="774" s="183" customFormat="1" x14ac:dyDescent="0.2"/>
    <row r="775" s="183" customFormat="1" x14ac:dyDescent="0.2"/>
    <row r="776" s="183" customFormat="1" x14ac:dyDescent="0.2"/>
    <row r="777" s="183" customFormat="1" x14ac:dyDescent="0.2"/>
    <row r="778" s="183" customFormat="1" x14ac:dyDescent="0.2"/>
    <row r="779" s="183" customFormat="1" x14ac:dyDescent="0.2"/>
    <row r="780" s="183" customFormat="1" x14ac:dyDescent="0.2"/>
    <row r="781" s="183" customFormat="1" x14ac:dyDescent="0.2"/>
    <row r="782" s="183" customFormat="1" x14ac:dyDescent="0.2"/>
    <row r="783" s="183" customFormat="1" x14ac:dyDescent="0.2"/>
    <row r="784" s="183" customFormat="1" x14ac:dyDescent="0.2"/>
    <row r="785" s="183" customFormat="1" x14ac:dyDescent="0.2"/>
    <row r="786" s="183" customFormat="1" x14ac:dyDescent="0.2"/>
    <row r="787" s="183" customFormat="1" x14ac:dyDescent="0.2"/>
    <row r="788" s="183" customFormat="1" x14ac:dyDescent="0.2"/>
    <row r="789" s="183" customFormat="1" x14ac:dyDescent="0.2"/>
    <row r="790" s="183" customFormat="1" x14ac:dyDescent="0.2"/>
    <row r="791" s="183" customFormat="1" x14ac:dyDescent="0.2"/>
    <row r="792" s="183" customFormat="1" x14ac:dyDescent="0.2"/>
    <row r="793" s="183" customFormat="1" x14ac:dyDescent="0.2"/>
    <row r="794" s="183" customFormat="1" x14ac:dyDescent="0.2"/>
    <row r="795" s="183" customFormat="1" x14ac:dyDescent="0.2"/>
    <row r="796" s="183" customFormat="1" x14ac:dyDescent="0.2"/>
    <row r="797" s="183" customFormat="1" x14ac:dyDescent="0.2"/>
    <row r="798" s="183" customFormat="1" x14ac:dyDescent="0.2"/>
    <row r="799" s="183" customFormat="1" x14ac:dyDescent="0.2"/>
    <row r="800" s="183" customFormat="1" x14ac:dyDescent="0.2"/>
    <row r="801" s="183" customFormat="1" x14ac:dyDescent="0.2"/>
    <row r="802" s="183" customFormat="1" x14ac:dyDescent="0.2"/>
    <row r="803" s="183" customFormat="1" x14ac:dyDescent="0.2"/>
    <row r="804" s="183" customFormat="1" x14ac:dyDescent="0.2"/>
    <row r="805" s="183" customFormat="1" x14ac:dyDescent="0.2"/>
    <row r="806" s="183" customFormat="1" x14ac:dyDescent="0.2"/>
    <row r="807" s="183" customFormat="1" x14ac:dyDescent="0.2"/>
    <row r="808" s="183" customFormat="1" x14ac:dyDescent="0.2"/>
    <row r="809" s="183" customFormat="1" x14ac:dyDescent="0.2"/>
    <row r="810" s="183" customFormat="1" x14ac:dyDescent="0.2"/>
    <row r="811" s="183" customFormat="1" x14ac:dyDescent="0.2"/>
    <row r="812" s="183" customFormat="1" x14ac:dyDescent="0.2"/>
    <row r="813" s="183" customFormat="1" x14ac:dyDescent="0.2"/>
    <row r="814" s="183" customFormat="1" x14ac:dyDescent="0.2"/>
    <row r="815" s="183" customFormat="1" x14ac:dyDescent="0.2"/>
    <row r="816" s="183" customFormat="1" x14ac:dyDescent="0.2"/>
    <row r="817" s="183" customFormat="1" x14ac:dyDescent="0.2"/>
    <row r="818" s="183" customFormat="1" x14ac:dyDescent="0.2"/>
    <row r="819" s="183" customFormat="1" x14ac:dyDescent="0.2"/>
    <row r="820" s="183" customFormat="1" x14ac:dyDescent="0.2"/>
    <row r="821" s="183" customFormat="1" x14ac:dyDescent="0.2"/>
    <row r="822" s="183" customFormat="1" x14ac:dyDescent="0.2"/>
    <row r="823" s="183" customFormat="1" x14ac:dyDescent="0.2"/>
    <row r="824" s="183" customFormat="1" x14ac:dyDescent="0.2"/>
    <row r="825" s="183" customFormat="1" x14ac:dyDescent="0.2"/>
    <row r="826" s="183" customFormat="1" x14ac:dyDescent="0.2"/>
    <row r="827" s="183" customFormat="1" x14ac:dyDescent="0.2"/>
    <row r="828" s="183" customFormat="1" x14ac:dyDescent="0.2"/>
    <row r="829" s="183" customFormat="1" x14ac:dyDescent="0.2"/>
    <row r="830" s="183" customFormat="1" x14ac:dyDescent="0.2"/>
    <row r="831" s="183" customFormat="1" x14ac:dyDescent="0.2"/>
    <row r="832" s="183" customFormat="1" x14ac:dyDescent="0.2"/>
    <row r="833" s="183" customFormat="1" x14ac:dyDescent="0.2"/>
    <row r="834" s="183" customFormat="1" x14ac:dyDescent="0.2"/>
    <row r="835" s="183" customFormat="1" x14ac:dyDescent="0.2"/>
    <row r="836" s="183" customFormat="1" x14ac:dyDescent="0.2"/>
    <row r="837" s="183" customFormat="1" x14ac:dyDescent="0.2"/>
    <row r="838" s="183" customFormat="1" x14ac:dyDescent="0.2"/>
    <row r="839" s="183" customFormat="1" x14ac:dyDescent="0.2"/>
    <row r="840" s="183" customFormat="1" x14ac:dyDescent="0.2"/>
    <row r="841" s="183" customFormat="1" x14ac:dyDescent="0.2"/>
    <row r="842" s="183" customFormat="1" x14ac:dyDescent="0.2"/>
    <row r="843" s="183" customFormat="1" x14ac:dyDescent="0.2"/>
    <row r="844" s="183" customFormat="1" x14ac:dyDescent="0.2"/>
    <row r="845" s="183" customFormat="1" x14ac:dyDescent="0.2"/>
    <row r="846" s="183" customFormat="1" x14ac:dyDescent="0.2"/>
    <row r="847" s="183" customFormat="1" x14ac:dyDescent="0.2"/>
    <row r="848" s="183" customFormat="1" x14ac:dyDescent="0.2"/>
    <row r="849" s="183" customFormat="1" x14ac:dyDescent="0.2"/>
    <row r="850" s="183" customFormat="1" x14ac:dyDescent="0.2"/>
    <row r="851" s="183" customFormat="1" x14ac:dyDescent="0.2"/>
    <row r="852" s="183" customFormat="1" x14ac:dyDescent="0.2"/>
    <row r="853" s="183" customFormat="1" x14ac:dyDescent="0.2"/>
    <row r="854" s="183" customFormat="1" x14ac:dyDescent="0.2"/>
    <row r="855" s="183" customFormat="1" x14ac:dyDescent="0.2"/>
    <row r="856" s="183" customFormat="1" x14ac:dyDescent="0.2"/>
    <row r="857" s="183" customFormat="1" x14ac:dyDescent="0.2"/>
    <row r="858" s="183" customFormat="1" x14ac:dyDescent="0.2"/>
    <row r="859" s="183" customFormat="1" x14ac:dyDescent="0.2"/>
    <row r="860" s="183" customFormat="1" x14ac:dyDescent="0.2"/>
    <row r="861" s="183" customFormat="1" x14ac:dyDescent="0.2"/>
    <row r="862" s="183" customFormat="1" x14ac:dyDescent="0.2"/>
    <row r="863" s="183" customFormat="1" x14ac:dyDescent="0.2"/>
    <row r="864" s="183" customFormat="1" x14ac:dyDescent="0.2"/>
    <row r="865" s="183" customFormat="1" x14ac:dyDescent="0.2"/>
    <row r="866" s="183" customFormat="1" x14ac:dyDescent="0.2"/>
    <row r="867" s="183" customFormat="1" x14ac:dyDescent="0.2"/>
    <row r="868" s="183" customFormat="1" x14ac:dyDescent="0.2"/>
    <row r="869" s="183" customFormat="1" x14ac:dyDescent="0.2"/>
    <row r="870" s="183" customFormat="1" x14ac:dyDescent="0.2"/>
    <row r="871" s="183" customFormat="1" x14ac:dyDescent="0.2"/>
    <row r="872" s="183" customFormat="1" x14ac:dyDescent="0.2"/>
    <row r="873" s="183" customFormat="1" x14ac:dyDescent="0.2"/>
    <row r="874" s="183" customFormat="1" x14ac:dyDescent="0.2"/>
    <row r="875" s="183" customFormat="1" x14ac:dyDescent="0.2"/>
    <row r="876" s="183" customFormat="1" x14ac:dyDescent="0.2"/>
    <row r="877" s="183" customFormat="1" x14ac:dyDescent="0.2"/>
    <row r="878" s="183" customFormat="1" x14ac:dyDescent="0.2"/>
    <row r="879" s="183" customFormat="1" x14ac:dyDescent="0.2"/>
    <row r="880" s="183" customFormat="1" x14ac:dyDescent="0.2"/>
    <row r="881" s="183" customFormat="1" x14ac:dyDescent="0.2"/>
    <row r="882" s="183" customFormat="1" x14ac:dyDescent="0.2"/>
    <row r="883" s="183" customFormat="1" x14ac:dyDescent="0.2"/>
    <row r="884" s="183" customFormat="1" x14ac:dyDescent="0.2"/>
    <row r="885" s="183" customFormat="1" x14ac:dyDescent="0.2"/>
    <row r="886" s="183" customFormat="1" x14ac:dyDescent="0.2"/>
    <row r="887" s="183" customFormat="1" x14ac:dyDescent="0.2"/>
    <row r="888" s="183" customFormat="1" x14ac:dyDescent="0.2"/>
    <row r="889" s="183" customFormat="1" x14ac:dyDescent="0.2"/>
    <row r="890" s="183" customFormat="1" x14ac:dyDescent="0.2"/>
    <row r="891" s="183" customFormat="1" x14ac:dyDescent="0.2"/>
    <row r="892" s="183" customFormat="1" x14ac:dyDescent="0.2"/>
    <row r="893" s="183" customFormat="1" x14ac:dyDescent="0.2"/>
    <row r="894" s="183" customFormat="1" x14ac:dyDescent="0.2"/>
    <row r="895" s="183" customFormat="1" x14ac:dyDescent="0.2"/>
    <row r="896" s="183" customFormat="1" x14ac:dyDescent="0.2"/>
    <row r="897" s="183" customFormat="1" x14ac:dyDescent="0.2"/>
    <row r="898" s="183" customFormat="1" x14ac:dyDescent="0.2"/>
    <row r="899" s="183" customFormat="1" x14ac:dyDescent="0.2"/>
    <row r="900" s="183" customFormat="1" x14ac:dyDescent="0.2"/>
    <row r="901" s="183" customFormat="1" x14ac:dyDescent="0.2"/>
    <row r="902" s="183" customFormat="1" x14ac:dyDescent="0.2"/>
    <row r="903" s="183" customFormat="1" x14ac:dyDescent="0.2"/>
    <row r="904" s="183" customFormat="1" x14ac:dyDescent="0.2"/>
    <row r="905" s="183" customFormat="1" x14ac:dyDescent="0.2"/>
    <row r="906" s="183" customFormat="1" x14ac:dyDescent="0.2"/>
    <row r="907" s="183" customFormat="1" x14ac:dyDescent="0.2"/>
    <row r="908" s="183" customFormat="1" x14ac:dyDescent="0.2"/>
    <row r="909" s="183" customFormat="1" x14ac:dyDescent="0.2"/>
    <row r="910" s="183" customFormat="1" x14ac:dyDescent="0.2"/>
    <row r="911" s="183" customFormat="1" x14ac:dyDescent="0.2"/>
    <row r="912" s="183" customFormat="1" x14ac:dyDescent="0.2"/>
    <row r="913" s="183" customFormat="1" x14ac:dyDescent="0.2"/>
    <row r="914" s="183" customFormat="1" x14ac:dyDescent="0.2"/>
    <row r="915" s="183" customFormat="1" x14ac:dyDescent="0.2"/>
    <row r="916" s="183" customFormat="1" x14ac:dyDescent="0.2"/>
    <row r="917" s="183" customFormat="1" x14ac:dyDescent="0.2"/>
    <row r="918" s="183" customFormat="1" x14ac:dyDescent="0.2"/>
    <row r="919" s="183" customFormat="1" x14ac:dyDescent="0.2"/>
    <row r="920" s="183" customFormat="1" x14ac:dyDescent="0.2"/>
    <row r="921" s="183" customFormat="1" x14ac:dyDescent="0.2"/>
    <row r="922" s="183" customFormat="1" x14ac:dyDescent="0.2"/>
    <row r="923" s="183" customFormat="1" x14ac:dyDescent="0.2"/>
    <row r="924" s="183" customFormat="1" x14ac:dyDescent="0.2"/>
    <row r="925" s="183" customFormat="1" x14ac:dyDescent="0.2"/>
    <row r="926" s="183" customFormat="1" x14ac:dyDescent="0.2"/>
    <row r="927" s="183" customFormat="1" x14ac:dyDescent="0.2"/>
    <row r="928" s="183" customFormat="1" x14ac:dyDescent="0.2"/>
    <row r="929" s="183" customFormat="1" x14ac:dyDescent="0.2"/>
    <row r="930" s="183" customFormat="1" x14ac:dyDescent="0.2"/>
    <row r="931" s="183" customFormat="1" x14ac:dyDescent="0.2"/>
    <row r="932" s="183" customFormat="1" x14ac:dyDescent="0.2"/>
    <row r="933" s="183" customFormat="1" x14ac:dyDescent="0.2"/>
    <row r="934" s="183" customFormat="1" x14ac:dyDescent="0.2"/>
    <row r="935" s="183" customFormat="1" x14ac:dyDescent="0.2"/>
    <row r="936" s="183" customFormat="1" x14ac:dyDescent="0.2"/>
    <row r="937" s="183" customFormat="1" x14ac:dyDescent="0.2"/>
    <row r="938" s="183" customFormat="1" x14ac:dyDescent="0.2"/>
    <row r="939" s="183" customFormat="1" x14ac:dyDescent="0.2"/>
    <row r="940" s="183" customFormat="1" x14ac:dyDescent="0.2"/>
    <row r="941" s="183" customFormat="1" x14ac:dyDescent="0.2"/>
    <row r="942" s="183" customFormat="1" x14ac:dyDescent="0.2"/>
    <row r="943" s="183" customFormat="1" x14ac:dyDescent="0.2"/>
    <row r="944" s="183" customFormat="1" x14ac:dyDescent="0.2"/>
    <row r="945" s="183" customFormat="1" x14ac:dyDescent="0.2"/>
    <row r="946" s="183" customFormat="1" x14ac:dyDescent="0.2"/>
    <row r="947" s="183" customFormat="1" x14ac:dyDescent="0.2"/>
    <row r="948" s="183" customFormat="1" x14ac:dyDescent="0.2"/>
    <row r="949" s="183" customFormat="1" x14ac:dyDescent="0.2"/>
    <row r="950" s="183" customFormat="1" x14ac:dyDescent="0.2"/>
    <row r="951" s="183" customFormat="1" x14ac:dyDescent="0.2"/>
    <row r="952" s="183" customFormat="1" x14ac:dyDescent="0.2"/>
    <row r="953" s="183" customFormat="1" x14ac:dyDescent="0.2"/>
    <row r="954" s="183" customFormat="1" x14ac:dyDescent="0.2"/>
    <row r="955" s="183" customFormat="1" x14ac:dyDescent="0.2"/>
    <row r="956" s="183" customFormat="1" x14ac:dyDescent="0.2"/>
    <row r="957" s="183" customFormat="1" x14ac:dyDescent="0.2"/>
    <row r="958" s="183" customFormat="1" x14ac:dyDescent="0.2"/>
    <row r="959" s="183" customFormat="1" x14ac:dyDescent="0.2"/>
    <row r="960" s="183" customFormat="1" x14ac:dyDescent="0.2"/>
    <row r="961" s="183" customFormat="1" x14ac:dyDescent="0.2"/>
    <row r="962" s="183" customFormat="1" x14ac:dyDescent="0.2"/>
    <row r="963" s="183" customFormat="1" x14ac:dyDescent="0.2"/>
    <row r="964" s="183" customFormat="1" x14ac:dyDescent="0.2"/>
    <row r="965" s="183" customFormat="1" x14ac:dyDescent="0.2"/>
    <row r="966" s="183" customFormat="1" x14ac:dyDescent="0.2"/>
    <row r="967" s="183" customFormat="1" x14ac:dyDescent="0.2"/>
    <row r="968" s="183" customFormat="1" x14ac:dyDescent="0.2"/>
    <row r="969" s="183" customFormat="1" x14ac:dyDescent="0.2"/>
    <row r="970" s="183" customFormat="1" x14ac:dyDescent="0.2"/>
    <row r="971" s="183" customFormat="1" x14ac:dyDescent="0.2"/>
    <row r="972" s="183" customFormat="1" x14ac:dyDescent="0.2"/>
    <row r="973" s="183" customFormat="1" x14ac:dyDescent="0.2"/>
    <row r="974" s="183" customFormat="1" x14ac:dyDescent="0.2"/>
    <row r="975" s="183" customFormat="1" x14ac:dyDescent="0.2"/>
    <row r="976" s="183" customFormat="1" x14ac:dyDescent="0.2"/>
    <row r="977" s="183" customFormat="1" x14ac:dyDescent="0.2"/>
    <row r="978" s="183" customFormat="1" x14ac:dyDescent="0.2"/>
    <row r="979" s="183" customFormat="1" x14ac:dyDescent="0.2"/>
    <row r="980" s="183" customFormat="1" x14ac:dyDescent="0.2"/>
    <row r="981" s="183" customFormat="1" x14ac:dyDescent="0.2"/>
    <row r="982" s="183" customFormat="1" x14ac:dyDescent="0.2"/>
    <row r="983" s="183" customFormat="1" x14ac:dyDescent="0.2"/>
    <row r="984" s="183" customFormat="1" x14ac:dyDescent="0.2"/>
    <row r="985" s="183" customFormat="1" x14ac:dyDescent="0.2"/>
    <row r="986" s="183" customFormat="1" x14ac:dyDescent="0.2"/>
    <row r="987" s="183" customFormat="1" x14ac:dyDescent="0.2"/>
    <row r="988" s="183" customFormat="1" x14ac:dyDescent="0.2"/>
    <row r="989" s="183" customFormat="1" x14ac:dyDescent="0.2"/>
    <row r="990" s="183" customFormat="1" x14ac:dyDescent="0.2"/>
    <row r="991" s="183" customFormat="1" x14ac:dyDescent="0.2"/>
    <row r="992" s="183" customFormat="1" x14ac:dyDescent="0.2"/>
    <row r="993" s="183" customFormat="1" x14ac:dyDescent="0.2"/>
    <row r="994" s="183" customFormat="1" x14ac:dyDescent="0.2"/>
    <row r="995" s="183" customFormat="1" x14ac:dyDescent="0.2"/>
    <row r="996" s="183" customFormat="1" x14ac:dyDescent="0.2"/>
    <row r="997" s="183" customFormat="1" x14ac:dyDescent="0.2"/>
    <row r="998" s="183" customFormat="1" x14ac:dyDescent="0.2"/>
    <row r="999" s="183" customFormat="1" x14ac:dyDescent="0.2"/>
    <row r="1000" s="183" customFormat="1" x14ac:dyDescent="0.2"/>
    <row r="1001" s="183" customFormat="1" x14ac:dyDescent="0.2"/>
    <row r="1002" s="183" customFormat="1" x14ac:dyDescent="0.2"/>
    <row r="1003" s="183" customFormat="1" x14ac:dyDescent="0.2"/>
    <row r="1004" s="183" customFormat="1" x14ac:dyDescent="0.2"/>
    <row r="1005" s="183" customFormat="1" x14ac:dyDescent="0.2"/>
    <row r="1006" s="183" customFormat="1" x14ac:dyDescent="0.2"/>
    <row r="1007" s="183" customFormat="1" x14ac:dyDescent="0.2"/>
    <row r="1008" s="183" customFormat="1" x14ac:dyDescent="0.2"/>
    <row r="1009" s="183" customFormat="1" x14ac:dyDescent="0.2"/>
    <row r="1010" s="183" customFormat="1" x14ac:dyDescent="0.2"/>
    <row r="1011" s="183" customFormat="1" x14ac:dyDescent="0.2"/>
    <row r="1012" s="183" customFormat="1" x14ac:dyDescent="0.2"/>
    <row r="1013" s="183" customFormat="1" x14ac:dyDescent="0.2"/>
    <row r="1014" s="183" customFormat="1" x14ac:dyDescent="0.2"/>
    <row r="1015" s="183" customFormat="1" x14ac:dyDescent="0.2"/>
    <row r="1016" s="183" customFormat="1" x14ac:dyDescent="0.2"/>
    <row r="1017" s="183" customFormat="1" x14ac:dyDescent="0.2"/>
    <row r="1018" s="183" customFormat="1" x14ac:dyDescent="0.2"/>
    <row r="1019" s="183" customFormat="1" x14ac:dyDescent="0.2"/>
    <row r="1020" s="183" customFormat="1" x14ac:dyDescent="0.2"/>
    <row r="1021" s="183" customFormat="1" x14ac:dyDescent="0.2"/>
    <row r="1022" s="183" customFormat="1" x14ac:dyDescent="0.2"/>
    <row r="1023" s="183" customFormat="1" x14ac:dyDescent="0.2"/>
    <row r="1024" s="183" customFormat="1" x14ac:dyDescent="0.2"/>
    <row r="1025" s="183" customFormat="1" x14ac:dyDescent="0.2"/>
    <row r="1026" s="183" customFormat="1" x14ac:dyDescent="0.2"/>
    <row r="1027" s="183" customFormat="1" x14ac:dyDescent="0.2"/>
    <row r="1028" s="183" customFormat="1" x14ac:dyDescent="0.2"/>
    <row r="1029" s="183" customFormat="1" x14ac:dyDescent="0.2"/>
    <row r="1030" s="183" customFormat="1" x14ac:dyDescent="0.2"/>
    <row r="1031" s="183" customFormat="1" x14ac:dyDescent="0.2"/>
    <row r="1032" s="183" customFormat="1" x14ac:dyDescent="0.2"/>
    <row r="1033" s="183" customFormat="1" x14ac:dyDescent="0.2"/>
    <row r="1034" s="183" customFormat="1" x14ac:dyDescent="0.2"/>
    <row r="1035" s="183" customFormat="1" x14ac:dyDescent="0.2"/>
    <row r="1036" s="183" customFormat="1" x14ac:dyDescent="0.2"/>
    <row r="1037" s="183" customFormat="1" x14ac:dyDescent="0.2"/>
    <row r="1038" s="183" customFormat="1" x14ac:dyDescent="0.2"/>
    <row r="1039" s="183" customFormat="1" x14ac:dyDescent="0.2"/>
    <row r="1040" s="183" customFormat="1" x14ac:dyDescent="0.2"/>
    <row r="1041" s="183" customFormat="1" x14ac:dyDescent="0.2"/>
    <row r="1042" s="183" customFormat="1" x14ac:dyDescent="0.2"/>
    <row r="1043" s="183" customFormat="1" x14ac:dyDescent="0.2"/>
    <row r="1044" s="183" customFormat="1" x14ac:dyDescent="0.2"/>
    <row r="1045" s="183" customFormat="1" x14ac:dyDescent="0.2"/>
    <row r="1046" s="183" customFormat="1" x14ac:dyDescent="0.2"/>
    <row r="1047" s="183" customFormat="1" x14ac:dyDescent="0.2"/>
    <row r="1048" s="183" customFormat="1" x14ac:dyDescent="0.2"/>
    <row r="1049" s="183" customFormat="1" x14ac:dyDescent="0.2"/>
    <row r="1050" s="183" customFormat="1" x14ac:dyDescent="0.2"/>
    <row r="1051" s="183" customFormat="1" x14ac:dyDescent="0.2"/>
    <row r="1052" s="183" customFormat="1" x14ac:dyDescent="0.2"/>
    <row r="1053" s="183" customFormat="1" x14ac:dyDescent="0.2"/>
    <row r="1054" s="183" customFormat="1" x14ac:dyDescent="0.2"/>
    <row r="1055" s="183" customFormat="1" x14ac:dyDescent="0.2"/>
    <row r="1056" s="183" customFormat="1" x14ac:dyDescent="0.2"/>
    <row r="1057" s="183" customFormat="1" x14ac:dyDescent="0.2"/>
    <row r="1058" s="183" customFormat="1" x14ac:dyDescent="0.2"/>
    <row r="1059" s="183" customFormat="1" x14ac:dyDescent="0.2"/>
    <row r="1060" s="183" customFormat="1" x14ac:dyDescent="0.2"/>
    <row r="1061" s="183" customFormat="1" x14ac:dyDescent="0.2"/>
    <row r="1062" s="183" customFormat="1" x14ac:dyDescent="0.2"/>
    <row r="1063" s="183" customFormat="1" x14ac:dyDescent="0.2"/>
    <row r="1064" s="183" customFormat="1" x14ac:dyDescent="0.2"/>
    <row r="1065" s="183" customFormat="1" x14ac:dyDescent="0.2"/>
    <row r="1066" s="183" customFormat="1" x14ac:dyDescent="0.2"/>
    <row r="1067" s="183" customFormat="1" x14ac:dyDescent="0.2"/>
    <row r="1068" s="183" customFormat="1" x14ac:dyDescent="0.2"/>
    <row r="1069" s="183" customFormat="1" x14ac:dyDescent="0.2"/>
    <row r="1070" s="183" customFormat="1" x14ac:dyDescent="0.2"/>
    <row r="1071" s="183" customFormat="1" x14ac:dyDescent="0.2"/>
    <row r="1072" s="183" customFormat="1" x14ac:dyDescent="0.2"/>
    <row r="1073" s="183" customFormat="1" x14ac:dyDescent="0.2"/>
    <row r="1074" s="183" customFormat="1" x14ac:dyDescent="0.2"/>
    <row r="1075" s="183" customFormat="1" x14ac:dyDescent="0.2"/>
    <row r="1076" s="183" customFormat="1" x14ac:dyDescent="0.2"/>
    <row r="1077" s="183" customFormat="1" x14ac:dyDescent="0.2"/>
    <row r="1078" s="183" customFormat="1" x14ac:dyDescent="0.2"/>
    <row r="1079" s="183" customFormat="1" x14ac:dyDescent="0.2"/>
    <row r="1080" s="183" customFormat="1" x14ac:dyDescent="0.2"/>
    <row r="1081" s="183" customFormat="1" x14ac:dyDescent="0.2"/>
    <row r="1082" s="183" customFormat="1" x14ac:dyDescent="0.2"/>
    <row r="1083" s="183" customFormat="1" x14ac:dyDescent="0.2"/>
    <row r="1084" s="183" customFormat="1" x14ac:dyDescent="0.2"/>
    <row r="1085" s="183" customFormat="1" x14ac:dyDescent="0.2"/>
    <row r="1086" s="183" customFormat="1" x14ac:dyDescent="0.2"/>
    <row r="1087" s="183" customFormat="1" x14ac:dyDescent="0.2"/>
    <row r="1088" s="183" customFormat="1" x14ac:dyDescent="0.2"/>
    <row r="1089" s="183" customFormat="1" x14ac:dyDescent="0.2"/>
    <row r="1090" s="183" customFormat="1" x14ac:dyDescent="0.2"/>
    <row r="1091" s="183" customFormat="1" x14ac:dyDescent="0.2"/>
    <row r="1092" s="183" customFormat="1" x14ac:dyDescent="0.2"/>
    <row r="1093" s="183" customFormat="1" x14ac:dyDescent="0.2"/>
    <row r="1094" s="183" customFormat="1" x14ac:dyDescent="0.2"/>
    <row r="1095" s="183" customFormat="1" x14ac:dyDescent="0.2"/>
    <row r="1096" s="183" customFormat="1" x14ac:dyDescent="0.2"/>
    <row r="1097" s="183" customFormat="1" x14ac:dyDescent="0.2"/>
    <row r="1098" s="183" customFormat="1" x14ac:dyDescent="0.2"/>
    <row r="1099" s="183" customFormat="1" x14ac:dyDescent="0.2"/>
    <row r="1100" s="183" customFormat="1" x14ac:dyDescent="0.2"/>
    <row r="1101" s="183" customFormat="1" x14ac:dyDescent="0.2"/>
    <row r="1102" s="183" customFormat="1" x14ac:dyDescent="0.2"/>
    <row r="1103" s="183" customFormat="1" x14ac:dyDescent="0.2"/>
    <row r="1104" s="183" customFormat="1" x14ac:dyDescent="0.2"/>
    <row r="1105" s="183" customFormat="1" x14ac:dyDescent="0.2"/>
    <row r="1106" s="183" customFormat="1" x14ac:dyDescent="0.2"/>
    <row r="1107" s="183" customFormat="1" x14ac:dyDescent="0.2"/>
    <row r="1108" s="183" customFormat="1" x14ac:dyDescent="0.2"/>
    <row r="1109" s="183" customFormat="1" x14ac:dyDescent="0.2"/>
    <row r="1110" s="183" customFormat="1" x14ac:dyDescent="0.2"/>
    <row r="1111" s="183" customFormat="1" x14ac:dyDescent="0.2"/>
    <row r="1112" s="183" customFormat="1" x14ac:dyDescent="0.2"/>
    <row r="1113" s="183" customFormat="1" x14ac:dyDescent="0.2"/>
    <row r="1114" s="183" customFormat="1" x14ac:dyDescent="0.2"/>
    <row r="1115" s="183" customFormat="1" x14ac:dyDescent="0.2"/>
    <row r="1116" s="183" customFormat="1" x14ac:dyDescent="0.2"/>
    <row r="1117" s="183" customFormat="1" x14ac:dyDescent="0.2"/>
    <row r="1118" s="183" customFormat="1" x14ac:dyDescent="0.2"/>
    <row r="1119" s="183" customFormat="1" x14ac:dyDescent="0.2"/>
    <row r="1120" s="183" customFormat="1" x14ac:dyDescent="0.2"/>
    <row r="1121" s="183" customFormat="1" x14ac:dyDescent="0.2"/>
    <row r="1122" s="183" customFormat="1" x14ac:dyDescent="0.2"/>
    <row r="1123" s="183" customFormat="1" x14ac:dyDescent="0.2"/>
    <row r="1124" s="183" customFormat="1" x14ac:dyDescent="0.2"/>
    <row r="1125" s="183" customFormat="1" x14ac:dyDescent="0.2"/>
    <row r="1126" s="183" customFormat="1" x14ac:dyDescent="0.2"/>
    <row r="1127" s="183" customFormat="1" x14ac:dyDescent="0.2"/>
    <row r="1128" s="183" customFormat="1" x14ac:dyDescent="0.2"/>
    <row r="1129" s="183" customFormat="1" x14ac:dyDescent="0.2"/>
    <row r="1130" s="183" customFormat="1" x14ac:dyDescent="0.2"/>
    <row r="1131" s="183" customFormat="1" x14ac:dyDescent="0.2"/>
    <row r="1132" s="183" customFormat="1" x14ac:dyDescent="0.2"/>
    <row r="1133" s="183" customFormat="1" x14ac:dyDescent="0.2"/>
    <row r="1134" s="183" customFormat="1" x14ac:dyDescent="0.2"/>
    <row r="1135" s="183" customFormat="1" x14ac:dyDescent="0.2"/>
    <row r="1136" s="183" customFormat="1" x14ac:dyDescent="0.2"/>
    <row r="1137" s="183" customFormat="1" x14ac:dyDescent="0.2"/>
    <row r="1138" s="183" customFormat="1" x14ac:dyDescent="0.2"/>
    <row r="1139" s="183" customFormat="1" x14ac:dyDescent="0.2"/>
    <row r="1140" s="183" customFormat="1" x14ac:dyDescent="0.2"/>
    <row r="1141" s="183" customFormat="1" x14ac:dyDescent="0.2"/>
    <row r="1142" s="183" customFormat="1" x14ac:dyDescent="0.2"/>
    <row r="1143" s="183" customFormat="1" x14ac:dyDescent="0.2"/>
    <row r="1144" s="183" customFormat="1" x14ac:dyDescent="0.2"/>
    <row r="1145" s="183" customFormat="1" x14ac:dyDescent="0.2"/>
    <row r="1146" s="183" customFormat="1" x14ac:dyDescent="0.2"/>
    <row r="1147" s="183" customFormat="1" x14ac:dyDescent="0.2"/>
    <row r="1148" s="183" customFormat="1" x14ac:dyDescent="0.2"/>
    <row r="1149" s="183" customFormat="1" x14ac:dyDescent="0.2"/>
    <row r="1150" s="183" customFormat="1" x14ac:dyDescent="0.2"/>
    <row r="1151" s="183" customFormat="1" x14ac:dyDescent="0.2"/>
    <row r="1152" s="183" customFormat="1" x14ac:dyDescent="0.2"/>
    <row r="1153" s="183" customFormat="1" x14ac:dyDescent="0.2"/>
    <row r="1154" s="183" customFormat="1" x14ac:dyDescent="0.2"/>
    <row r="1155" s="183" customFormat="1" x14ac:dyDescent="0.2"/>
    <row r="1156" s="183" customFormat="1" x14ac:dyDescent="0.2"/>
    <row r="1157" s="183" customFormat="1" x14ac:dyDescent="0.2"/>
    <row r="1158" s="183" customFormat="1" x14ac:dyDescent="0.2"/>
    <row r="1159" s="183" customFormat="1" x14ac:dyDescent="0.2"/>
    <row r="1160" s="183" customFormat="1" x14ac:dyDescent="0.2"/>
    <row r="1161" s="183" customFormat="1" x14ac:dyDescent="0.2"/>
    <row r="1162" s="183" customFormat="1" x14ac:dyDescent="0.2"/>
    <row r="1163" s="183" customFormat="1" x14ac:dyDescent="0.2"/>
    <row r="1164" s="183" customFormat="1" x14ac:dyDescent="0.2"/>
    <row r="1165" s="183" customFormat="1" x14ac:dyDescent="0.2"/>
    <row r="1166" s="183" customFormat="1" x14ac:dyDescent="0.2"/>
    <row r="1167" s="183" customFormat="1" x14ac:dyDescent="0.2"/>
    <row r="1168" s="183" customFormat="1" x14ac:dyDescent="0.2"/>
    <row r="1169" s="183" customFormat="1" x14ac:dyDescent="0.2"/>
    <row r="1170" s="183" customFormat="1" x14ac:dyDescent="0.2"/>
    <row r="1171" s="183" customFormat="1" x14ac:dyDescent="0.2"/>
    <row r="1172" s="183" customFormat="1" x14ac:dyDescent="0.2"/>
    <row r="1173" s="183" customFormat="1" x14ac:dyDescent="0.2"/>
    <row r="1174" s="183" customFormat="1" x14ac:dyDescent="0.2"/>
    <row r="1175" s="183" customFormat="1" x14ac:dyDescent="0.2"/>
    <row r="1176" s="183" customFormat="1" x14ac:dyDescent="0.2"/>
    <row r="1177" s="183" customFormat="1" x14ac:dyDescent="0.2"/>
    <row r="1178" s="183" customFormat="1" x14ac:dyDescent="0.2"/>
    <row r="1179" s="183" customFormat="1" x14ac:dyDescent="0.2"/>
    <row r="1180" s="183" customFormat="1" x14ac:dyDescent="0.2"/>
    <row r="1181" s="183" customFormat="1" x14ac:dyDescent="0.2"/>
    <row r="1182" s="183" customFormat="1" x14ac:dyDescent="0.2"/>
    <row r="1183" s="183" customFormat="1" x14ac:dyDescent="0.2"/>
    <row r="1184" s="183" customFormat="1" x14ac:dyDescent="0.2"/>
    <row r="1185" s="183" customFormat="1" x14ac:dyDescent="0.2"/>
    <row r="1186" s="183" customFormat="1" x14ac:dyDescent="0.2"/>
    <row r="1187" s="183" customFormat="1" x14ac:dyDescent="0.2"/>
    <row r="1188" s="183" customFormat="1" x14ac:dyDescent="0.2"/>
    <row r="1189" s="183" customFormat="1" x14ac:dyDescent="0.2"/>
    <row r="1190" s="183" customFormat="1" x14ac:dyDescent="0.2"/>
    <row r="1191" s="183" customFormat="1" x14ac:dyDescent="0.2"/>
    <row r="1192" s="183" customFormat="1" x14ac:dyDescent="0.2"/>
    <row r="1193" s="183" customFormat="1" x14ac:dyDescent="0.2"/>
    <row r="1194" s="183" customFormat="1" x14ac:dyDescent="0.2"/>
    <row r="1195" s="183" customFormat="1" x14ac:dyDescent="0.2"/>
    <row r="1196" s="183" customFormat="1" x14ac:dyDescent="0.2"/>
    <row r="1197" s="183" customFormat="1" x14ac:dyDescent="0.2"/>
    <row r="1198" s="183" customFormat="1" x14ac:dyDescent="0.2"/>
    <row r="1199" s="183" customFormat="1" x14ac:dyDescent="0.2"/>
    <row r="1200" s="183" customFormat="1" x14ac:dyDescent="0.2"/>
    <row r="1201" s="183" customFormat="1" x14ac:dyDescent="0.2"/>
    <row r="1202" s="183" customFormat="1" x14ac:dyDescent="0.2"/>
    <row r="1203" s="183" customFormat="1" x14ac:dyDescent="0.2"/>
    <row r="1204" s="183" customFormat="1" x14ac:dyDescent="0.2"/>
    <row r="1205" s="183" customFormat="1" x14ac:dyDescent="0.2"/>
    <row r="1206" s="183" customFormat="1" x14ac:dyDescent="0.2"/>
    <row r="1207" s="183" customFormat="1" x14ac:dyDescent="0.2"/>
    <row r="1208" s="183" customFormat="1" x14ac:dyDescent="0.2"/>
    <row r="1209" s="183" customFormat="1" x14ac:dyDescent="0.2"/>
    <row r="1210" s="183" customFormat="1" x14ac:dyDescent="0.2"/>
    <row r="1211" s="183" customFormat="1" x14ac:dyDescent="0.2"/>
    <row r="1212" s="183" customFormat="1" x14ac:dyDescent="0.2"/>
  </sheetData>
  <phoneticPr fontId="0" type="noConversion"/>
  <pageMargins left="0.78740157499999996" right="0.78740157499999996" top="0.984251969" bottom="0.984251969" header="0.4921259845" footer="0.4921259845"/>
  <pageSetup paperSize="9" scale="94" orientation="landscape" r:id="rId1"/>
  <headerFooter alignWithMargins="0">
    <oddFooter>&amp;Rpage 29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6"/>
    <pageSetUpPr fitToPage="1"/>
  </sheetPr>
  <dimension ref="A1:N40"/>
  <sheetViews>
    <sheetView view="pageBreakPreview" zoomScaleNormal="100" zoomScaleSheetLayoutView="100" workbookViewId="0"/>
  </sheetViews>
  <sheetFormatPr baseColWidth="10" defaultRowHeight="15" customHeight="1" x14ac:dyDescent="0.2"/>
  <cols>
    <col min="1" max="1" width="7.85546875" style="32" customWidth="1"/>
    <col min="2" max="2" width="11.42578125" style="32" customWidth="1"/>
    <col min="3" max="3" width="19.7109375" style="32" customWidth="1"/>
    <col min="4" max="4" width="89.5703125" style="32" customWidth="1"/>
    <col min="5" max="9" width="6.28515625" style="32" customWidth="1"/>
    <col min="10" max="11" width="11.42578125" style="32" customWidth="1"/>
  </cols>
  <sheetData>
    <row r="1" spans="1:14" ht="15" customHeight="1" x14ac:dyDescent="0.25">
      <c r="A1" s="27"/>
      <c r="B1" s="23" t="str">
        <f>"Page "&amp;J1</f>
        <v>Page 30</v>
      </c>
      <c r="C1" s="318" t="str">
        <f>'tab24 DRsexe'!B1</f>
        <v>Tableau 24</v>
      </c>
      <c r="D1" s="318" t="str">
        <f>'tab24 DRsexe'!B2</f>
        <v>Répartition des personnes détenues par sexe et par Direction Interrégionale</v>
      </c>
      <c r="E1" s="26"/>
      <c r="F1" s="27"/>
      <c r="G1" s="27"/>
      <c r="H1" s="26"/>
      <c r="I1" s="26"/>
      <c r="J1" s="482">
        <v>30</v>
      </c>
    </row>
    <row r="2" spans="1:14" ht="15" customHeight="1" x14ac:dyDescent="0.25">
      <c r="A2" s="26"/>
      <c r="B2" s="23" t="str">
        <f>"Page "&amp;J2</f>
        <v>Page 31</v>
      </c>
      <c r="C2" s="318" t="str">
        <f>'tab25 mineurs.cat.pén'!B1</f>
        <v>Tableau 25</v>
      </c>
      <c r="D2" s="318" t="str">
        <f>'tab25 mineurs.cat.pén'!B2</f>
        <v>Répartition des mineurs écroués selon la catégorie pénale</v>
      </c>
      <c r="E2" s="26"/>
      <c r="F2" s="26"/>
      <c r="G2" s="26"/>
      <c r="H2" s="26"/>
      <c r="I2" s="26"/>
      <c r="J2" s="482">
        <v>31</v>
      </c>
    </row>
    <row r="3" spans="1:14" ht="15" customHeight="1" x14ac:dyDescent="0.25">
      <c r="A3" s="26"/>
      <c r="B3" s="23" t="str">
        <f>"Page "&amp;J3</f>
        <v>Page 32</v>
      </c>
      <c r="C3" s="318" t="str">
        <f>tab26mineurs.évol!B1</f>
        <v>Tableau 26</v>
      </c>
      <c r="D3" s="318" t="str">
        <f>tab26mineurs.évol!B2</f>
        <v>Evolution mensuelle des mineurs écroués sur deux années</v>
      </c>
      <c r="E3" s="26"/>
      <c r="F3" s="26"/>
      <c r="G3" s="26"/>
      <c r="H3" s="26"/>
      <c r="I3" s="26"/>
      <c r="J3" s="482">
        <v>32</v>
      </c>
    </row>
    <row r="4" spans="1:14" ht="15" customHeight="1" x14ac:dyDescent="0.25">
      <c r="A4" s="26"/>
      <c r="B4" s="23" t="str">
        <f>"Page "&amp;J4</f>
        <v>Page 33</v>
      </c>
      <c r="C4" s="318" t="str">
        <f>'tab27 courbe'!B1</f>
        <v>Tableau 27</v>
      </c>
      <c r="D4" s="318" t="str">
        <f>'tab27 courbe'!B2</f>
        <v>Courbe d'évolution mensuelle des mineurs écroués depuis le 1er janvier 2017</v>
      </c>
      <c r="E4" s="26"/>
      <c r="F4" s="26"/>
      <c r="G4" s="26"/>
      <c r="H4" s="26"/>
      <c r="I4" s="26"/>
      <c r="J4" s="482">
        <v>33</v>
      </c>
    </row>
    <row r="5" spans="1:14" ht="15" customHeight="1" x14ac:dyDescent="0.25">
      <c r="A5" s="26"/>
      <c r="B5" s="23" t="str">
        <f t="shared" ref="B5:B21" si="0">"Page "&amp;J5</f>
        <v>Page 34</v>
      </c>
      <c r="C5" s="318" t="str">
        <f>'tab28 mineurs'!B1</f>
        <v>Tableau 28</v>
      </c>
      <c r="D5" s="318" t="str">
        <f>'tab28 mineurs'!B2</f>
        <v>Effectifs des mineurs détenus</v>
      </c>
      <c r="E5" s="26"/>
      <c r="F5" s="27"/>
      <c r="G5" s="27"/>
      <c r="H5" s="26"/>
      <c r="I5" s="26"/>
      <c r="J5" s="482">
        <v>34</v>
      </c>
    </row>
    <row r="6" spans="1:14" ht="15" customHeight="1" x14ac:dyDescent="0.25">
      <c r="A6" s="26"/>
      <c r="B6" s="23" t="str">
        <f t="shared" si="0"/>
        <v>Page 35</v>
      </c>
      <c r="C6" s="318" t="str">
        <f>'tab29 mineurs.étab'!B1</f>
        <v>Tableau 29</v>
      </c>
      <c r="D6" s="318" t="str">
        <f>'tab29 mineurs.étab'!B2</f>
        <v>Répartition des mineurs détenus par établissement</v>
      </c>
      <c r="E6" s="26"/>
      <c r="F6" s="26"/>
      <c r="G6" s="26"/>
      <c r="H6" s="26"/>
      <c r="I6" s="26"/>
      <c r="J6" s="482">
        <v>35</v>
      </c>
    </row>
    <row r="7" spans="1:14" ht="15" customHeight="1" x14ac:dyDescent="0.25">
      <c r="A7" s="26"/>
      <c r="B7" s="23" t="str">
        <f t="shared" si="0"/>
        <v>Page 36</v>
      </c>
      <c r="C7" s="318" t="str">
        <f>'tab30 mineurs.étab2'!B1</f>
        <v>Tableau 30</v>
      </c>
      <c r="D7" s="318" t="str">
        <f>'tab30 mineurs.étab2'!B2</f>
        <v>Répartition des mineurs détenus par quartier d'établissement</v>
      </c>
      <c r="E7" s="26"/>
      <c r="F7" s="26"/>
      <c r="G7" s="26"/>
      <c r="H7" s="26"/>
      <c r="I7" s="26"/>
      <c r="J7" s="482">
        <v>36</v>
      </c>
    </row>
    <row r="8" spans="1:14" ht="15" customHeight="1" x14ac:dyDescent="0.25">
      <c r="A8" s="26"/>
      <c r="B8" s="23" t="str">
        <f t="shared" si="0"/>
        <v>Page 37</v>
      </c>
      <c r="C8" s="318" t="str">
        <f>tab31femmes!B1</f>
        <v>Tableau 31</v>
      </c>
      <c r="D8" s="318" t="str">
        <f>tab31femmes!B2</f>
        <v>Effectifs des femmes écrouées</v>
      </c>
      <c r="E8" s="26"/>
      <c r="F8" s="26"/>
      <c r="G8" s="26"/>
      <c r="H8" s="26"/>
      <c r="I8" s="26"/>
      <c r="J8" s="482">
        <v>37</v>
      </c>
    </row>
    <row r="9" spans="1:14" ht="15" customHeight="1" x14ac:dyDescent="0.25">
      <c r="A9" s="26"/>
      <c r="B9" s="23" t="str">
        <f t="shared" si="0"/>
        <v>Page 38</v>
      </c>
      <c r="C9" s="318" t="str">
        <f>tab32femcapén!B1</f>
        <v>Tableau 32</v>
      </c>
      <c r="D9" s="318" t="str">
        <f>tab32femcapén!B2</f>
        <v>Répartition des femmes écrouées selon la catégorie pénale</v>
      </c>
      <c r="E9" s="26"/>
      <c r="F9" s="26"/>
      <c r="G9" s="26"/>
      <c r="H9" s="26"/>
      <c r="I9" s="26"/>
      <c r="J9" s="482">
        <v>38</v>
      </c>
    </row>
    <row r="10" spans="1:14" ht="15" customHeight="1" x14ac:dyDescent="0.25">
      <c r="A10" s="26"/>
      <c r="B10" s="23" t="str">
        <f t="shared" si="0"/>
        <v>Page 39</v>
      </c>
      <c r="C10" s="318" t="str">
        <f>tab33femAMP!B1</f>
        <v>Tableau 33</v>
      </c>
      <c r="D10" s="318" t="str">
        <f>tab33femAMP!B2</f>
        <v>Femmes écrouées disposant d'un aménagement de peine ou d'une LSC</v>
      </c>
      <c r="E10" s="26"/>
      <c r="F10" s="26"/>
      <c r="G10" s="26"/>
      <c r="H10" s="26"/>
      <c r="I10" s="26"/>
      <c r="J10" s="482">
        <v>39</v>
      </c>
    </row>
    <row r="11" spans="1:14" ht="15" customHeight="1" x14ac:dyDescent="0.25">
      <c r="A11" s="26"/>
      <c r="B11" s="23" t="str">
        <f t="shared" si="0"/>
        <v>Page 40</v>
      </c>
      <c r="C11" s="318" t="str">
        <f>tab34évolfem!B1</f>
        <v>Tableau 34</v>
      </c>
      <c r="D11" s="318" t="str">
        <f>tab34évolfem!B2</f>
        <v>Evolution mensuelle des femmes écrouées depuis deux années</v>
      </c>
      <c r="E11" s="317"/>
      <c r="F11" s="317"/>
      <c r="G11" s="317"/>
      <c r="H11" s="317"/>
      <c r="I11" s="317"/>
      <c r="J11" s="482">
        <v>40</v>
      </c>
      <c r="K11" s="245"/>
      <c r="L11" s="246"/>
      <c r="M11" s="246"/>
      <c r="N11" s="246"/>
    </row>
    <row r="12" spans="1:14" ht="15" customHeight="1" x14ac:dyDescent="0.25">
      <c r="A12" s="26"/>
      <c r="B12" s="23" t="str">
        <f t="shared" si="0"/>
        <v>Page 41</v>
      </c>
      <c r="C12" s="318" t="str">
        <f>tab35courbévolfem!B1</f>
        <v>Tableau 35</v>
      </c>
      <c r="D12" s="318" t="str">
        <f>tab35courbévolfem!B2</f>
        <v>Courbe d'évolution mensuelle des femmes écrouées depuis le 1er janvier 2017</v>
      </c>
      <c r="E12" s="317"/>
      <c r="F12" s="317"/>
      <c r="G12" s="317"/>
      <c r="H12" s="317"/>
      <c r="I12" s="317"/>
      <c r="J12" s="482">
        <v>41</v>
      </c>
      <c r="K12" s="245"/>
      <c r="L12" s="246"/>
      <c r="M12" s="246"/>
      <c r="N12" s="246"/>
    </row>
    <row r="13" spans="1:14" ht="15" customHeight="1" x14ac:dyDescent="0.25">
      <c r="B13" s="23" t="str">
        <f t="shared" si="0"/>
        <v>Page 42</v>
      </c>
      <c r="C13" s="318" t="str">
        <f>'tab36 femmes.étab'!B1</f>
        <v>Tableau 36</v>
      </c>
      <c r="D13" s="318" t="str">
        <f>'tab36 femmes.étab'!B2</f>
        <v>Répartition des femmes détenues par établissement</v>
      </c>
      <c r="E13" s="245"/>
      <c r="F13" s="245"/>
      <c r="G13" s="245"/>
      <c r="H13" s="245"/>
      <c r="I13" s="245"/>
      <c r="J13" s="482">
        <v>42</v>
      </c>
      <c r="K13" s="245"/>
      <c r="L13" s="246"/>
      <c r="M13" s="246"/>
      <c r="N13" s="246"/>
    </row>
    <row r="14" spans="1:14" ht="15" customHeight="1" x14ac:dyDescent="0.25">
      <c r="B14" s="23" t="str">
        <f t="shared" si="0"/>
        <v>Page 43</v>
      </c>
      <c r="C14" s="318" t="str">
        <f>'tab37 femmes.étab2'!B1</f>
        <v>Tableau 37</v>
      </c>
      <c r="D14" s="318" t="str">
        <f>'tab37 femmes.étab2'!B2</f>
        <v>Répartition des femmes détenues par quartier d'établissement</v>
      </c>
      <c r="E14" s="245"/>
      <c r="F14" s="245"/>
      <c r="G14" s="245"/>
      <c r="H14" s="245"/>
      <c r="I14" s="245"/>
      <c r="J14" s="482">
        <v>43</v>
      </c>
      <c r="K14" s="245"/>
      <c r="L14" s="246"/>
      <c r="M14" s="246"/>
      <c r="N14" s="246"/>
    </row>
    <row r="15" spans="1:14" ht="15" customHeight="1" x14ac:dyDescent="0.25">
      <c r="B15" s="23" t="str">
        <f t="shared" si="0"/>
        <v>Page 44</v>
      </c>
      <c r="C15" s="318" t="str">
        <f>tab38AmPeine!B1</f>
        <v>Tableau 38</v>
      </c>
      <c r="D15" s="318" t="str">
        <f>tab38AmPeine!B2</f>
        <v>Evolution du nombre de condamnés en aménagement de peine au 1er de chaque mois, hors LSC</v>
      </c>
      <c r="E15" s="245"/>
      <c r="F15" s="245"/>
      <c r="G15" s="245"/>
      <c r="H15" s="245"/>
      <c r="I15" s="245"/>
      <c r="J15" s="482">
        <v>44</v>
      </c>
      <c r="K15" s="245"/>
      <c r="L15" s="246"/>
      <c r="M15" s="246"/>
      <c r="N15" s="246"/>
    </row>
    <row r="16" spans="1:14" ht="15" customHeight="1" x14ac:dyDescent="0.25">
      <c r="B16" s="23" t="str">
        <f t="shared" si="0"/>
        <v>Page 45</v>
      </c>
      <c r="C16" s="318" t="str">
        <f>'tab39courbe-AmPeine'!B1</f>
        <v>Tableau 39</v>
      </c>
      <c r="D16" s="318" t="str">
        <f>'tab39courbe-AmPeine'!B2</f>
        <v xml:space="preserve">Courbe d'évolution mensuelle du nombre de personnes condamnées </v>
      </c>
      <c r="J16" s="482">
        <v>45</v>
      </c>
    </row>
    <row r="17" spans="2:10" ht="15" customHeight="1" x14ac:dyDescent="0.25">
      <c r="B17" s="23" t="str">
        <f t="shared" si="0"/>
        <v>Page 46</v>
      </c>
      <c r="C17" s="318" t="str">
        <f>'tab40heb-nheb_catpen'!B1</f>
        <v>Tableau 40</v>
      </c>
      <c r="D17" s="318" t="str">
        <f>'tab40heb-nheb_catpen'!B2</f>
        <v>Evolution mensuelle par catégorie pénale des écroués détenus et non hébergés</v>
      </c>
      <c r="J17" s="482">
        <v>46</v>
      </c>
    </row>
    <row r="18" spans="2:10" ht="15" customHeight="1" x14ac:dyDescent="0.25">
      <c r="B18" s="23" t="str">
        <f t="shared" si="0"/>
        <v>Page 47</v>
      </c>
      <c r="C18" s="318" t="str">
        <f>tab41densité.120!B1</f>
        <v>Tableau 41</v>
      </c>
      <c r="D18" s="318" t="str">
        <f>tab41densité.120!B2</f>
        <v>Etablissements ou quartiers d'établissements** dont la densité carcérale est supérieure ou égale à 120%</v>
      </c>
      <c r="J18" s="482">
        <v>47</v>
      </c>
    </row>
    <row r="19" spans="2:10" ht="15" customHeight="1" x14ac:dyDescent="0.25">
      <c r="B19" s="23" t="str">
        <f t="shared" si="0"/>
        <v>Page 48</v>
      </c>
      <c r="C19" s="318" t="str">
        <f>tab42LSCparDI!B1</f>
        <v>Tableau 42</v>
      </c>
      <c r="D19" s="318" t="str">
        <f>tab42LSCparDI!B2</f>
        <v>Nombre de condamnés écroués en libération sous contrainte par DI</v>
      </c>
      <c r="J19" s="482">
        <v>48</v>
      </c>
    </row>
    <row r="20" spans="2:10" ht="15" customHeight="1" x14ac:dyDescent="0.25">
      <c r="B20" s="23" t="str">
        <f t="shared" si="0"/>
        <v>Page 49</v>
      </c>
      <c r="C20" s="318" t="str">
        <f>tab43évolLSC!B1</f>
        <v>Tableau 43</v>
      </c>
      <c r="D20" s="318" t="str">
        <f>tab43évolLSC!B2</f>
        <v>Evolution du nombre de condamnés écroués en libération sous contrainte (LSC) au 1er de chaque mois, par type</v>
      </c>
      <c r="J20" s="482">
        <v>49</v>
      </c>
    </row>
    <row r="21" spans="2:10" ht="15" customHeight="1" x14ac:dyDescent="0.25">
      <c r="B21" s="23" t="str">
        <f t="shared" si="0"/>
        <v>Page 50</v>
      </c>
      <c r="C21" s="318" t="str">
        <f>tab44SLa!B1</f>
        <v>Tableau 44a</v>
      </c>
      <c r="D21" s="318" t="str">
        <f>tab44SLa!B2</f>
        <v>Condamnés écroués en centres autonomes de semi-liberté ou en établissement disposant de places de semi-liberté (partie 1)</v>
      </c>
      <c r="J21" s="482">
        <v>50</v>
      </c>
    </row>
    <row r="22" spans="2:10" ht="15" customHeight="1" x14ac:dyDescent="0.25">
      <c r="B22" s="23" t="str">
        <f t="shared" ref="B22:B27" si="1">"Page "&amp;J22</f>
        <v>Page 51</v>
      </c>
      <c r="C22" s="318" t="str">
        <f>tab44SLb!B1</f>
        <v>Tableau 44b</v>
      </c>
      <c r="D22" s="318" t="str">
        <f>tab44SLb!B2</f>
        <v>Condamnés écroués en centres autonomes de semi-liberté ou en établissement disposant de places 
de semi-liberté (partie 2)</v>
      </c>
      <c r="J22" s="482">
        <v>51</v>
      </c>
    </row>
    <row r="23" spans="2:10" ht="15" customHeight="1" x14ac:dyDescent="0.25">
      <c r="B23" s="23" t="str">
        <f t="shared" si="1"/>
        <v>Page 52</v>
      </c>
      <c r="C23" s="318" t="str">
        <f>'tab45 amp DR'!B1</f>
        <v>Tableau 45</v>
      </c>
      <c r="D23" s="318" t="str">
        <f>'tab45 amp DR'!B2</f>
        <v>Répartition des personnes condamnées en aménagement de peine  - hors LSC - par DI</v>
      </c>
      <c r="J23" s="482">
        <v>52</v>
      </c>
    </row>
    <row r="24" spans="2:10" ht="15" customHeight="1" x14ac:dyDescent="0.25">
      <c r="B24" s="23" t="str">
        <f t="shared" si="1"/>
        <v>Page 53</v>
      </c>
      <c r="C24" s="318" t="str">
        <f>'tab46 Hist AMP'!B1</f>
        <v>Tableau 46</v>
      </c>
      <c r="D24" s="318" t="str">
        <f>'tab46 Hist AMP'!B2</f>
        <v>Graphique d'évolution du nombre de condamnés en aménagement de peine au 1er jour de chaque mois, depuis 2 ans</v>
      </c>
      <c r="J24" s="482">
        <v>53</v>
      </c>
    </row>
    <row r="25" spans="2:10" ht="15" customHeight="1" x14ac:dyDescent="0.25">
      <c r="B25" s="23" t="str">
        <f t="shared" si="1"/>
        <v>Page 54</v>
      </c>
      <c r="C25" s="318" t="str">
        <f>'tab47a AMP DR details'!B1</f>
        <v>Tableau 47a</v>
      </c>
      <c r="D25" s="318" t="str">
        <f>'tab47a AMP DR details'!B2</f>
        <v>Condamnés en aménagement de peine- hors LSC - (partie 1)</v>
      </c>
      <c r="J25" s="482">
        <v>54</v>
      </c>
    </row>
    <row r="26" spans="2:10" ht="15" customHeight="1" x14ac:dyDescent="0.25">
      <c r="B26" s="23" t="str">
        <f t="shared" si="1"/>
        <v>Page 55</v>
      </c>
      <c r="C26" s="318" t="str">
        <f>'Tab47b AMP DR details'!B1</f>
        <v>Tableau 47b</v>
      </c>
      <c r="D26" s="318" t="str">
        <f>'Tab47b AMP DR details'!B2</f>
        <v>Condamnés bénéficiant d'un aménagement de peine- hors LSC - (partie 2)</v>
      </c>
      <c r="J26" s="482">
        <v>55</v>
      </c>
    </row>
    <row r="27" spans="2:10" ht="15" customHeight="1" x14ac:dyDescent="0.25">
      <c r="B27" s="23" t="str">
        <f t="shared" si="1"/>
        <v>Page 56</v>
      </c>
      <c r="C27" s="318" t="str">
        <f>'Tab47c AMP DR details'!B1</f>
        <v>Tableau 47c</v>
      </c>
      <c r="D27" s="318" t="str">
        <f>'Tab47c AMP DR details'!B2</f>
        <v>Condamnés bénéficiant d'un aménagement de peine- hors LSC - (partie 3)</v>
      </c>
      <c r="J27" s="482">
        <v>56</v>
      </c>
    </row>
    <row r="28" spans="2:10" ht="15" customHeight="1" x14ac:dyDescent="0.25">
      <c r="C28" s="318"/>
      <c r="D28" s="318"/>
      <c r="E28" s="318"/>
    </row>
    <row r="29" spans="2:10" ht="15" customHeight="1" x14ac:dyDescent="0.25">
      <c r="C29" s="318"/>
      <c r="D29" s="318"/>
      <c r="E29" s="318"/>
    </row>
    <row r="30" spans="2:10" ht="15" customHeight="1" x14ac:dyDescent="0.25">
      <c r="C30" s="318"/>
      <c r="D30" s="318"/>
      <c r="E30" s="318"/>
    </row>
    <row r="31" spans="2:10" ht="15" customHeight="1" x14ac:dyDescent="0.25">
      <c r="C31" s="318"/>
      <c r="D31" s="318"/>
      <c r="E31" s="318"/>
    </row>
    <row r="32" spans="2:10" ht="15" customHeight="1" x14ac:dyDescent="0.25">
      <c r="C32" s="318"/>
      <c r="D32" s="318"/>
      <c r="E32" s="318"/>
    </row>
    <row r="33" spans="3:5" ht="15" customHeight="1" x14ac:dyDescent="0.25">
      <c r="C33" s="318"/>
      <c r="D33" s="318"/>
      <c r="E33" s="318"/>
    </row>
    <row r="34" spans="3:5" ht="15" customHeight="1" x14ac:dyDescent="0.25">
      <c r="C34" s="318"/>
      <c r="D34" s="318"/>
      <c r="E34" s="318"/>
    </row>
    <row r="35" spans="3:5" ht="15" customHeight="1" x14ac:dyDescent="0.25">
      <c r="C35" s="318"/>
      <c r="D35" s="318"/>
      <c r="E35" s="318"/>
    </row>
    <row r="36" spans="3:5" ht="15" customHeight="1" x14ac:dyDescent="0.25">
      <c r="C36" s="318"/>
      <c r="D36" s="318"/>
      <c r="E36" s="318"/>
    </row>
    <row r="37" spans="3:5" ht="15" customHeight="1" x14ac:dyDescent="0.25">
      <c r="C37" s="318"/>
      <c r="D37" s="318"/>
      <c r="E37" s="318"/>
    </row>
    <row r="38" spans="3:5" ht="15" customHeight="1" x14ac:dyDescent="0.25">
      <c r="C38" s="318"/>
      <c r="D38" s="318"/>
      <c r="E38" s="318"/>
    </row>
    <row r="39" spans="3:5" ht="15" customHeight="1" x14ac:dyDescent="0.25">
      <c r="C39" s="318"/>
      <c r="D39" s="318"/>
      <c r="E39" s="318"/>
    </row>
    <row r="40" spans="3:5" ht="15" customHeight="1" x14ac:dyDescent="0.25">
      <c r="C40" s="318"/>
      <c r="D40" s="318"/>
      <c r="E40" s="318"/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89" orientation="landscape" r:id="rId1"/>
  <headerFooter alignWithMargins="0">
    <oddFooter xml:space="preserve">&amp;RPage 3
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2">
    <pageSetUpPr fitToPage="1"/>
  </sheetPr>
  <dimension ref="A1:F29"/>
  <sheetViews>
    <sheetView view="pageLayout" zoomScaleNormal="100" zoomScaleSheetLayoutView="100" workbookViewId="0"/>
  </sheetViews>
  <sheetFormatPr baseColWidth="10" defaultRowHeight="15" x14ac:dyDescent="0.2"/>
  <cols>
    <col min="1" max="1" width="12.28515625" style="73" customWidth="1"/>
    <col min="2" max="2" width="36.7109375" style="73" customWidth="1"/>
    <col min="3" max="4" width="18.7109375" style="73" customWidth="1"/>
    <col min="5" max="5" width="29.5703125" style="73" customWidth="1"/>
    <col min="6" max="6" width="18.7109375" style="73" customWidth="1"/>
    <col min="7" max="16384" width="11.42578125" style="73"/>
  </cols>
  <sheetData>
    <row r="1" spans="1:6" ht="18.75" x14ac:dyDescent="0.2">
      <c r="B1" s="35" t="s">
        <v>235</v>
      </c>
      <c r="C1" s="35"/>
      <c r="D1" s="35"/>
      <c r="E1" s="35"/>
    </row>
    <row r="2" spans="1:6" ht="18.75" x14ac:dyDescent="0.2">
      <c r="B2" s="35" t="s">
        <v>184</v>
      </c>
      <c r="C2" s="35"/>
      <c r="D2" s="35"/>
      <c r="E2" s="35"/>
    </row>
    <row r="5" spans="1:6" x14ac:dyDescent="0.2">
      <c r="A5" s="38" t="s">
        <v>49</v>
      </c>
      <c r="B5" s="39" t="s">
        <v>50</v>
      </c>
      <c r="C5" s="40"/>
      <c r="D5" s="40"/>
      <c r="E5" s="41"/>
      <c r="F5" s="41"/>
    </row>
    <row r="6" spans="1:6" x14ac:dyDescent="0.2">
      <c r="A6" s="42" t="s">
        <v>51</v>
      </c>
      <c r="B6" s="43" t="str">
        <f>couverture!D15</f>
        <v xml:space="preserve">1er mars 2019 </v>
      </c>
      <c r="C6" s="44"/>
      <c r="D6" s="44"/>
      <c r="E6" s="45"/>
      <c r="F6" s="45"/>
    </row>
    <row r="7" spans="1:6" x14ac:dyDescent="0.2">
      <c r="A7" s="42" t="s">
        <v>52</v>
      </c>
      <c r="B7" s="43" t="s">
        <v>268</v>
      </c>
      <c r="C7" s="44"/>
      <c r="D7" s="44"/>
      <c r="E7" s="45"/>
      <c r="F7" s="45"/>
    </row>
    <row r="8" spans="1:6" x14ac:dyDescent="0.2">
      <c r="A8" s="46"/>
      <c r="B8" s="47"/>
      <c r="C8" s="47"/>
      <c r="D8" s="47"/>
      <c r="E8" s="48"/>
      <c r="F8" s="48"/>
    </row>
    <row r="11" spans="1:6" ht="25.5" x14ac:dyDescent="0.2">
      <c r="B11" s="29"/>
      <c r="C11" s="165" t="s">
        <v>89</v>
      </c>
      <c r="D11" s="165" t="s">
        <v>90</v>
      </c>
      <c r="E11" s="52" t="s">
        <v>53</v>
      </c>
      <c r="F11" s="165" t="s">
        <v>101</v>
      </c>
    </row>
    <row r="12" spans="1:6" x14ac:dyDescent="0.2">
      <c r="B12" s="122" t="s">
        <v>102</v>
      </c>
      <c r="C12" s="56">
        <v>5195</v>
      </c>
      <c r="D12" s="56">
        <v>149</v>
      </c>
      <c r="E12" s="56">
        <f t="shared" ref="E12:E20" si="0">SUM(C12:D12)</f>
        <v>5344</v>
      </c>
      <c r="F12" s="113">
        <f t="shared" ref="F12:F20" si="1">D12/E12*100</f>
        <v>2.7881736526946108</v>
      </c>
    </row>
    <row r="13" spans="1:6" x14ac:dyDescent="0.2">
      <c r="B13" s="123" t="s">
        <v>103</v>
      </c>
      <c r="C13" s="115">
        <v>4515</v>
      </c>
      <c r="D13" s="115">
        <v>169</v>
      </c>
      <c r="E13" s="115">
        <f t="shared" si="0"/>
        <v>4684</v>
      </c>
      <c r="F13" s="147">
        <f t="shared" si="1"/>
        <v>3.60802732707088</v>
      </c>
    </row>
    <row r="14" spans="1:6" x14ac:dyDescent="0.2">
      <c r="B14" s="123" t="s">
        <v>104</v>
      </c>
      <c r="C14" s="115">
        <v>6937</v>
      </c>
      <c r="D14" s="115">
        <v>292</v>
      </c>
      <c r="E14" s="115">
        <f t="shared" si="0"/>
        <v>7229</v>
      </c>
      <c r="F14" s="147">
        <f t="shared" si="1"/>
        <v>4.0392862083275691</v>
      </c>
    </row>
    <row r="15" spans="1:6" x14ac:dyDescent="0.2">
      <c r="B15" s="123" t="s">
        <v>105</v>
      </c>
      <c r="C15" s="115">
        <v>6438</v>
      </c>
      <c r="D15" s="115">
        <v>221</v>
      </c>
      <c r="E15" s="115">
        <f t="shared" si="0"/>
        <v>6659</v>
      </c>
      <c r="F15" s="147">
        <f t="shared" si="1"/>
        <v>3.3188166391350054</v>
      </c>
    </row>
    <row r="16" spans="1:6" x14ac:dyDescent="0.2">
      <c r="B16" s="123" t="s">
        <v>106</v>
      </c>
      <c r="C16" s="115">
        <v>7424</v>
      </c>
      <c r="D16" s="115">
        <v>209</v>
      </c>
      <c r="E16" s="115">
        <f t="shared" si="0"/>
        <v>7633</v>
      </c>
      <c r="F16" s="147">
        <f t="shared" si="1"/>
        <v>2.7381108345342593</v>
      </c>
    </row>
    <row r="17" spans="2:6" x14ac:dyDescent="0.2">
      <c r="B17" s="123" t="s">
        <v>107</v>
      </c>
      <c r="C17" s="115">
        <v>13109</v>
      </c>
      <c r="D17" s="115">
        <v>628</v>
      </c>
      <c r="E17" s="115">
        <f t="shared" si="0"/>
        <v>13737</v>
      </c>
      <c r="F17" s="147">
        <f t="shared" si="1"/>
        <v>4.5715949625100096</v>
      </c>
    </row>
    <row r="18" spans="2:6" x14ac:dyDescent="0.2">
      <c r="B18" s="123" t="s">
        <v>108</v>
      </c>
      <c r="C18" s="115">
        <v>8060</v>
      </c>
      <c r="D18" s="115">
        <v>356</v>
      </c>
      <c r="E18" s="115">
        <f t="shared" si="0"/>
        <v>8416</v>
      </c>
      <c r="F18" s="147">
        <f t="shared" si="1"/>
        <v>4.2300380228136882</v>
      </c>
    </row>
    <row r="19" spans="2:6" x14ac:dyDescent="0.2">
      <c r="B19" s="123" t="s">
        <v>109</v>
      </c>
      <c r="C19" s="115">
        <v>5904</v>
      </c>
      <c r="D19" s="115">
        <v>192</v>
      </c>
      <c r="E19" s="115">
        <f t="shared" si="0"/>
        <v>6096</v>
      </c>
      <c r="F19" s="147">
        <f t="shared" si="1"/>
        <v>3.1496062992125982</v>
      </c>
    </row>
    <row r="20" spans="2:6" x14ac:dyDescent="0.2">
      <c r="B20" s="123" t="s">
        <v>110</v>
      </c>
      <c r="C20" s="115">
        <v>5900</v>
      </c>
      <c r="D20" s="115">
        <v>172</v>
      </c>
      <c r="E20" s="115">
        <f t="shared" si="0"/>
        <v>6072</v>
      </c>
      <c r="F20" s="147">
        <f t="shared" si="1"/>
        <v>2.8326745718050064</v>
      </c>
    </row>
    <row r="21" spans="2:6" x14ac:dyDescent="0.2">
      <c r="B21" s="123"/>
      <c r="C21" s="115"/>
      <c r="D21" s="115"/>
      <c r="E21" s="115"/>
      <c r="F21" s="147"/>
    </row>
    <row r="22" spans="2:6" x14ac:dyDescent="0.2">
      <c r="B22" s="124" t="s">
        <v>70</v>
      </c>
      <c r="C22" s="125">
        <f>SUM(C12:C20)</f>
        <v>63482</v>
      </c>
      <c r="D22" s="125">
        <f>SUM(D12:D20)</f>
        <v>2388</v>
      </c>
      <c r="E22" s="125">
        <f>SUM(E12:E20)</f>
        <v>65870</v>
      </c>
      <c r="F22" s="197">
        <f>D22/E22*100</f>
        <v>3.625322605131319</v>
      </c>
    </row>
    <row r="23" spans="2:6" x14ac:dyDescent="0.2">
      <c r="B23" s="123"/>
      <c r="C23" s="115"/>
      <c r="D23" s="115"/>
      <c r="E23" s="115"/>
      <c r="F23" s="147"/>
    </row>
    <row r="24" spans="2:6" x14ac:dyDescent="0.2">
      <c r="B24" s="126" t="s">
        <v>87</v>
      </c>
      <c r="C24" s="115">
        <v>4967</v>
      </c>
      <c r="D24" s="115">
        <v>200</v>
      </c>
      <c r="E24" s="115">
        <f>SUM(C24:D24)</f>
        <v>5167</v>
      </c>
      <c r="F24" s="147">
        <f>D24/E24*100</f>
        <v>3.8707180181923748</v>
      </c>
    </row>
    <row r="25" spans="2:6" x14ac:dyDescent="0.2">
      <c r="B25" s="126"/>
      <c r="C25" s="115"/>
      <c r="D25" s="115"/>
      <c r="E25" s="115"/>
      <c r="F25" s="147"/>
    </row>
    <row r="26" spans="2:6" x14ac:dyDescent="0.2">
      <c r="B26" s="123"/>
      <c r="C26" s="127"/>
      <c r="D26" s="127"/>
      <c r="E26" s="127"/>
      <c r="F26" s="198"/>
    </row>
    <row r="27" spans="2:6" x14ac:dyDescent="0.2">
      <c r="B27" s="128" t="s">
        <v>56</v>
      </c>
      <c r="C27" s="67">
        <f>SUM(C22,C24:C25)</f>
        <v>68449</v>
      </c>
      <c r="D27" s="67">
        <f>SUM(D22,D24:D25)</f>
        <v>2588</v>
      </c>
      <c r="E27" s="67">
        <f>SUM(E22,E24:E25)</f>
        <v>71037</v>
      </c>
      <c r="F27" s="120">
        <f>D27/E27*100</f>
        <v>3.6431718681813705</v>
      </c>
    </row>
    <row r="29" spans="2:6" x14ac:dyDescent="0.2">
      <c r="B29" s="129"/>
      <c r="C29" s="129"/>
      <c r="D29" s="129"/>
      <c r="E29" s="129"/>
      <c r="F29" s="129"/>
    </row>
  </sheetData>
  <phoneticPr fontId="0" type="noConversion"/>
  <pageMargins left="0.78740157499999996" right="0.78740157499999996" top="0.984251969" bottom="0.984251969" header="0.4921259845" footer="0.4921259845"/>
  <pageSetup paperSize="9" scale="97" orientation="landscape" r:id="rId1"/>
  <headerFooter alignWithMargins="0">
    <oddFooter>&amp;Rpage 30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4">
    <pageSetUpPr fitToPage="1"/>
  </sheetPr>
  <dimension ref="A1:H18"/>
  <sheetViews>
    <sheetView view="pageLayout" zoomScaleNormal="100" zoomScaleSheetLayoutView="100" workbookViewId="0"/>
  </sheetViews>
  <sheetFormatPr baseColWidth="10" defaultRowHeight="12.75" x14ac:dyDescent="0.2"/>
  <cols>
    <col min="1" max="1" width="12.28515625" style="29" customWidth="1"/>
    <col min="2" max="8" width="14.7109375" style="29" customWidth="1"/>
    <col min="9" max="16384" width="11.42578125" style="29"/>
  </cols>
  <sheetData>
    <row r="1" spans="1:8" ht="16.5" customHeight="1" x14ac:dyDescent="0.2">
      <c r="A1" s="73"/>
      <c r="B1" s="35" t="s">
        <v>236</v>
      </c>
      <c r="C1" s="35"/>
      <c r="D1" s="35"/>
      <c r="E1" s="35"/>
      <c r="F1" s="35"/>
      <c r="G1" s="73"/>
      <c r="H1" s="73"/>
    </row>
    <row r="2" spans="1:8" ht="16.5" customHeight="1" x14ac:dyDescent="0.2">
      <c r="A2" s="73"/>
      <c r="B2" s="35" t="s">
        <v>254</v>
      </c>
      <c r="C2" s="35"/>
      <c r="D2" s="35"/>
      <c r="E2" s="35"/>
      <c r="F2" s="35"/>
      <c r="G2" s="73"/>
      <c r="H2" s="73"/>
    </row>
    <row r="3" spans="1:8" ht="15" x14ac:dyDescent="0.2">
      <c r="A3" s="73"/>
      <c r="B3" s="199"/>
      <c r="C3" s="73"/>
      <c r="D3" s="73"/>
      <c r="E3" s="73"/>
      <c r="F3" s="73"/>
      <c r="G3" s="73"/>
      <c r="H3" s="73"/>
    </row>
    <row r="4" spans="1:8" ht="15" x14ac:dyDescent="0.2">
      <c r="A4" s="73"/>
      <c r="B4" s="73"/>
      <c r="C4" s="73"/>
      <c r="D4" s="73"/>
      <c r="E4" s="73"/>
      <c r="F4" s="73"/>
      <c r="G4" s="73"/>
      <c r="H4" s="73"/>
    </row>
    <row r="5" spans="1:8" ht="16.5" customHeight="1" x14ac:dyDescent="0.2">
      <c r="A5" s="38" t="s">
        <v>49</v>
      </c>
      <c r="B5" s="39" t="s">
        <v>50</v>
      </c>
      <c r="C5" s="40"/>
      <c r="D5" s="40"/>
      <c r="E5" s="40"/>
      <c r="F5" s="40"/>
      <c r="G5" s="41"/>
      <c r="H5" s="41"/>
    </row>
    <row r="6" spans="1:8" ht="16.5" customHeight="1" x14ac:dyDescent="0.2">
      <c r="A6" s="38" t="s">
        <v>51</v>
      </c>
      <c r="B6" s="43" t="str">
        <f>couverture!D15</f>
        <v xml:space="preserve">1er mars 2019 </v>
      </c>
      <c r="C6" s="44"/>
      <c r="D6" s="44"/>
      <c r="E6" s="44"/>
      <c r="F6" s="44"/>
      <c r="G6" s="45"/>
      <c r="H6" s="45"/>
    </row>
    <row r="7" spans="1:8" ht="16.5" customHeight="1" x14ac:dyDescent="0.2">
      <c r="A7" s="42" t="s">
        <v>52</v>
      </c>
      <c r="B7" s="43" t="s">
        <v>268</v>
      </c>
      <c r="C7" s="44"/>
      <c r="D7" s="44"/>
      <c r="E7" s="44"/>
      <c r="F7" s="44"/>
      <c r="G7" s="45"/>
      <c r="H7" s="45"/>
    </row>
    <row r="8" spans="1:8" ht="15" x14ac:dyDescent="0.2">
      <c r="A8" s="73"/>
      <c r="B8" s="73"/>
      <c r="C8" s="73"/>
      <c r="D8" s="73"/>
      <c r="E8" s="73"/>
      <c r="F8" s="141"/>
      <c r="G8" s="73"/>
      <c r="H8" s="73"/>
    </row>
    <row r="9" spans="1:8" ht="15" x14ac:dyDescent="0.2">
      <c r="A9" s="73"/>
      <c r="B9" s="73"/>
      <c r="C9" s="73"/>
      <c r="D9" s="73"/>
      <c r="E9" s="73"/>
      <c r="F9" s="73"/>
      <c r="G9" s="73"/>
      <c r="H9" s="73"/>
    </row>
    <row r="10" spans="1:8" ht="16.5" customHeight="1" x14ac:dyDescent="0.2">
      <c r="A10" s="73"/>
      <c r="B10" s="73"/>
      <c r="C10" s="767" t="s">
        <v>55</v>
      </c>
      <c r="D10" s="768"/>
      <c r="E10" s="767" t="s">
        <v>87</v>
      </c>
      <c r="F10" s="768"/>
      <c r="G10" s="767" t="s">
        <v>60</v>
      </c>
      <c r="H10" s="768"/>
    </row>
    <row r="11" spans="1:8" ht="16.5" customHeight="1" x14ac:dyDescent="0.2">
      <c r="A11" s="73"/>
      <c r="B11" s="73"/>
      <c r="C11" s="204" t="s">
        <v>113</v>
      </c>
      <c r="D11" s="204" t="s">
        <v>114</v>
      </c>
      <c r="E11" s="204" t="s">
        <v>113</v>
      </c>
      <c r="F11" s="204" t="s">
        <v>114</v>
      </c>
      <c r="G11" s="204" t="s">
        <v>113</v>
      </c>
      <c r="H11" s="204" t="s">
        <v>114</v>
      </c>
    </row>
    <row r="12" spans="1:8" ht="16.5" customHeight="1" x14ac:dyDescent="0.2">
      <c r="A12" s="73"/>
      <c r="B12" s="200"/>
      <c r="C12" s="205"/>
      <c r="D12" s="205"/>
      <c r="E12" s="205"/>
      <c r="F12" s="205"/>
      <c r="G12" s="205"/>
      <c r="H12" s="205"/>
    </row>
    <row r="13" spans="1:8" ht="16.5" customHeight="1" x14ac:dyDescent="0.2">
      <c r="A13" s="73"/>
      <c r="B13" s="201" t="s">
        <v>58</v>
      </c>
      <c r="C13" s="184">
        <v>621</v>
      </c>
      <c r="D13" s="147">
        <f>C13/$C$16*100</f>
        <v>81.71052631578948</v>
      </c>
      <c r="E13" s="184">
        <v>36</v>
      </c>
      <c r="F13" s="147">
        <f>E13/$E$16*100</f>
        <v>63.157894736842103</v>
      </c>
      <c r="G13" s="184">
        <f>C13+E13</f>
        <v>657</v>
      </c>
      <c r="H13" s="147">
        <f>G13/$G$16*100</f>
        <v>80.416156670746631</v>
      </c>
    </row>
    <row r="14" spans="1:8" ht="16.5" customHeight="1" x14ac:dyDescent="0.2">
      <c r="A14" s="73"/>
      <c r="B14" s="201" t="s">
        <v>264</v>
      </c>
      <c r="C14" s="184">
        <v>139</v>
      </c>
      <c r="D14" s="147">
        <f>C14/$C$16*100</f>
        <v>18.289473684210527</v>
      </c>
      <c r="E14" s="184">
        <v>21</v>
      </c>
      <c r="F14" s="147">
        <f>E14/$E$16*100</f>
        <v>36.84210526315789</v>
      </c>
      <c r="G14" s="184">
        <f>C14+E14</f>
        <v>160</v>
      </c>
      <c r="H14" s="147">
        <f>G14/$G$16*100</f>
        <v>19.583843329253366</v>
      </c>
    </row>
    <row r="15" spans="1:8" ht="16.5" customHeight="1" x14ac:dyDescent="0.2">
      <c r="A15" s="73"/>
      <c r="B15" s="201"/>
      <c r="C15" s="184"/>
      <c r="D15" s="147"/>
      <c r="E15" s="184"/>
      <c r="F15" s="147"/>
      <c r="G15" s="184"/>
      <c r="H15" s="147"/>
    </row>
    <row r="16" spans="1:8" ht="16.5" customHeight="1" x14ac:dyDescent="0.2">
      <c r="A16" s="73"/>
      <c r="B16" s="202" t="s">
        <v>60</v>
      </c>
      <c r="C16" s="203">
        <f t="shared" ref="C16:H16" si="0">SUM(C13:C14)</f>
        <v>760</v>
      </c>
      <c r="D16" s="120">
        <f t="shared" si="0"/>
        <v>100</v>
      </c>
      <c r="E16" s="203">
        <f t="shared" si="0"/>
        <v>57</v>
      </c>
      <c r="F16" s="120">
        <f t="shared" si="0"/>
        <v>100</v>
      </c>
      <c r="G16" s="203">
        <f t="shared" si="0"/>
        <v>817</v>
      </c>
      <c r="H16" s="120">
        <f t="shared" si="0"/>
        <v>100</v>
      </c>
    </row>
    <row r="18" spans="2:4" x14ac:dyDescent="0.2">
      <c r="B18" s="29" t="s">
        <v>265</v>
      </c>
      <c r="D18" s="31">
        <v>10</v>
      </c>
    </row>
  </sheetData>
  <mergeCells count="3">
    <mergeCell ref="C10:D10"/>
    <mergeCell ref="E10:F10"/>
    <mergeCell ref="G10:H10"/>
  </mergeCells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&amp;Rpage 31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5">
    <pageSetUpPr fitToPage="1"/>
  </sheetPr>
  <dimension ref="A1:G41"/>
  <sheetViews>
    <sheetView view="pageLayout" zoomScaleNormal="100" zoomScaleSheetLayoutView="100" workbookViewId="0"/>
  </sheetViews>
  <sheetFormatPr baseColWidth="10" defaultRowHeight="15" x14ac:dyDescent="0.2"/>
  <cols>
    <col min="1" max="1" width="12.28515625" style="73" customWidth="1"/>
    <col min="2" max="2" width="16.7109375" style="73" customWidth="1"/>
    <col min="3" max="6" width="20.7109375" style="73" customWidth="1"/>
    <col min="7" max="16384" width="11.42578125" style="73"/>
  </cols>
  <sheetData>
    <row r="1" spans="1:6" ht="18.75" x14ac:dyDescent="0.2">
      <c r="B1" s="35" t="s">
        <v>29</v>
      </c>
      <c r="C1" s="35"/>
      <c r="D1" s="35"/>
      <c r="E1" s="35"/>
    </row>
    <row r="2" spans="1:6" ht="18.75" x14ac:dyDescent="0.2">
      <c r="B2" s="35" t="s">
        <v>263</v>
      </c>
      <c r="C2" s="35"/>
      <c r="D2" s="35"/>
      <c r="E2" s="35"/>
    </row>
    <row r="3" spans="1:6" ht="9" customHeight="1" x14ac:dyDescent="0.2">
      <c r="B3" s="199"/>
    </row>
    <row r="4" spans="1:6" s="29" customFormat="1" x14ac:dyDescent="0.2">
      <c r="A4" s="38" t="s">
        <v>49</v>
      </c>
      <c r="B4" s="39" t="s">
        <v>50</v>
      </c>
      <c r="C4" s="104"/>
      <c r="D4" s="104"/>
      <c r="E4" s="104"/>
      <c r="F4" s="104"/>
    </row>
    <row r="5" spans="1:6" s="29" customFormat="1" x14ac:dyDescent="0.2">
      <c r="A5" s="38" t="s">
        <v>51</v>
      </c>
      <c r="B5" s="43" t="str">
        <f>'tab25 mineurs.cat.pén'!B6</f>
        <v xml:space="preserve">1er mars 2019 </v>
      </c>
      <c r="C5" s="107"/>
      <c r="D5" s="107"/>
      <c r="E5" s="107"/>
      <c r="F5" s="107"/>
    </row>
    <row r="6" spans="1:6" s="29" customFormat="1" x14ac:dyDescent="0.2">
      <c r="A6" s="42" t="s">
        <v>52</v>
      </c>
      <c r="B6" s="43" t="s">
        <v>268</v>
      </c>
      <c r="C6" s="107"/>
      <c r="D6" s="107"/>
      <c r="E6" s="107"/>
      <c r="F6" s="107"/>
    </row>
    <row r="7" spans="1:6" ht="9" customHeight="1" x14ac:dyDescent="0.2">
      <c r="F7" s="141"/>
    </row>
    <row r="8" spans="1:6" s="29" customFormat="1" ht="25.5" x14ac:dyDescent="0.2">
      <c r="B8" s="52" t="s">
        <v>57</v>
      </c>
      <c r="C8" s="52" t="s">
        <v>58</v>
      </c>
      <c r="D8" s="52" t="s">
        <v>59</v>
      </c>
      <c r="E8" s="52" t="s">
        <v>60</v>
      </c>
      <c r="F8" s="52" t="s">
        <v>61</v>
      </c>
    </row>
    <row r="9" spans="1:6" x14ac:dyDescent="0.2">
      <c r="B9" s="206" t="s">
        <v>301</v>
      </c>
      <c r="C9" s="207">
        <v>609</v>
      </c>
      <c r="D9" s="207">
        <v>188</v>
      </c>
      <c r="E9" s="207">
        <v>797</v>
      </c>
      <c r="F9" s="208">
        <v>1.6581632653061229E-2</v>
      </c>
    </row>
    <row r="10" spans="1:6" x14ac:dyDescent="0.2">
      <c r="B10" s="209" t="s">
        <v>302</v>
      </c>
      <c r="C10" s="210">
        <v>666</v>
      </c>
      <c r="D10" s="210">
        <v>192</v>
      </c>
      <c r="E10" s="210">
        <v>858</v>
      </c>
      <c r="F10" s="208">
        <v>7.6537013801756482E-2</v>
      </c>
    </row>
    <row r="11" spans="1:6" x14ac:dyDescent="0.2">
      <c r="B11" s="209" t="s">
        <v>303</v>
      </c>
      <c r="C11" s="210">
        <v>662</v>
      </c>
      <c r="D11" s="210">
        <v>183</v>
      </c>
      <c r="E11" s="210">
        <v>845</v>
      </c>
      <c r="F11" s="208">
        <v>-1.5151515151515138E-2</v>
      </c>
    </row>
    <row r="12" spans="1:6" x14ac:dyDescent="0.2">
      <c r="B12" s="209" t="s">
        <v>304</v>
      </c>
      <c r="C12" s="210">
        <v>647</v>
      </c>
      <c r="D12" s="210">
        <v>204</v>
      </c>
      <c r="E12" s="210">
        <v>851</v>
      </c>
      <c r="F12" s="208">
        <v>7.1005917159763232E-3</v>
      </c>
    </row>
    <row r="13" spans="1:6" x14ac:dyDescent="0.2">
      <c r="B13" s="209" t="s">
        <v>305</v>
      </c>
      <c r="C13" s="210">
        <v>629</v>
      </c>
      <c r="D13" s="210">
        <v>242</v>
      </c>
      <c r="E13" s="210">
        <v>871</v>
      </c>
      <c r="F13" s="208">
        <v>2.3501762632197387E-2</v>
      </c>
    </row>
    <row r="14" spans="1:6" x14ac:dyDescent="0.2">
      <c r="B14" s="209" t="s">
        <v>306</v>
      </c>
      <c r="C14" s="210">
        <v>647</v>
      </c>
      <c r="D14" s="210">
        <v>238</v>
      </c>
      <c r="E14" s="210">
        <v>885</v>
      </c>
      <c r="F14" s="208">
        <v>1.6073478760045834E-2</v>
      </c>
    </row>
    <row r="15" spans="1:6" x14ac:dyDescent="0.2">
      <c r="B15" s="209" t="s">
        <v>307</v>
      </c>
      <c r="C15" s="210">
        <v>636</v>
      </c>
      <c r="D15" s="210">
        <v>225</v>
      </c>
      <c r="E15" s="210">
        <v>861</v>
      </c>
      <c r="F15" s="208">
        <v>-2.7118644067796627E-2</v>
      </c>
    </row>
    <row r="16" spans="1:6" x14ac:dyDescent="0.2">
      <c r="B16" s="209" t="s">
        <v>308</v>
      </c>
      <c r="C16" s="210">
        <v>627</v>
      </c>
      <c r="D16" s="210">
        <v>188</v>
      </c>
      <c r="E16" s="210">
        <v>815</v>
      </c>
      <c r="F16" s="208">
        <v>-5.3426248548199773E-2</v>
      </c>
    </row>
    <row r="17" spans="2:6" x14ac:dyDescent="0.2">
      <c r="B17" s="209" t="s">
        <v>309</v>
      </c>
      <c r="C17" s="210">
        <v>656</v>
      </c>
      <c r="D17" s="210">
        <v>175</v>
      </c>
      <c r="E17" s="210">
        <v>831</v>
      </c>
      <c r="F17" s="208">
        <v>1.9631901840490906E-2</v>
      </c>
    </row>
    <row r="18" spans="2:6" x14ac:dyDescent="0.2">
      <c r="B18" s="209" t="s">
        <v>310</v>
      </c>
      <c r="C18" s="210">
        <v>611</v>
      </c>
      <c r="D18" s="210">
        <v>188</v>
      </c>
      <c r="E18" s="210">
        <v>799</v>
      </c>
      <c r="F18" s="208">
        <v>-3.8507821901323736E-2</v>
      </c>
    </row>
    <row r="19" spans="2:6" x14ac:dyDescent="0.2">
      <c r="B19" s="209" t="s">
        <v>311</v>
      </c>
      <c r="C19" s="210">
        <v>601</v>
      </c>
      <c r="D19" s="210">
        <v>182</v>
      </c>
      <c r="E19" s="210">
        <v>783</v>
      </c>
      <c r="F19" s="208">
        <v>-2.0025031289111372E-2</v>
      </c>
    </row>
    <row r="20" spans="2:6" x14ac:dyDescent="0.2">
      <c r="B20" s="209" t="s">
        <v>312</v>
      </c>
      <c r="C20" s="210">
        <v>664</v>
      </c>
      <c r="D20" s="210">
        <v>171</v>
      </c>
      <c r="E20" s="210">
        <v>835</v>
      </c>
      <c r="F20" s="208">
        <v>6.6411238825031971E-2</v>
      </c>
    </row>
    <row r="21" spans="2:6" x14ac:dyDescent="0.2">
      <c r="B21" s="209" t="s">
        <v>313</v>
      </c>
      <c r="C21" s="210">
        <v>665</v>
      </c>
      <c r="D21" s="210">
        <v>177</v>
      </c>
      <c r="E21" s="210">
        <v>842</v>
      </c>
      <c r="F21" s="208">
        <v>8.3832335329341312E-3</v>
      </c>
    </row>
    <row r="22" spans="2:6" x14ac:dyDescent="0.2">
      <c r="B22" s="209" t="s">
        <v>314</v>
      </c>
      <c r="C22" s="210">
        <v>682</v>
      </c>
      <c r="D22" s="210">
        <v>190</v>
      </c>
      <c r="E22" s="210">
        <v>872</v>
      </c>
      <c r="F22" s="208">
        <v>3.562945368171011E-2</v>
      </c>
    </row>
    <row r="23" spans="2:6" x14ac:dyDescent="0.2">
      <c r="B23" s="209" t="s">
        <v>315</v>
      </c>
      <c r="C23" s="210">
        <v>662</v>
      </c>
      <c r="D23" s="210">
        <v>207</v>
      </c>
      <c r="E23" s="210">
        <v>869</v>
      </c>
      <c r="F23" s="208">
        <v>-3.4403669724770714E-3</v>
      </c>
    </row>
    <row r="24" spans="2:6" x14ac:dyDescent="0.2">
      <c r="B24" s="209" t="s">
        <v>316</v>
      </c>
      <c r="C24" s="210">
        <v>689</v>
      </c>
      <c r="D24" s="210">
        <v>204</v>
      </c>
      <c r="E24" s="210">
        <v>893</v>
      </c>
      <c r="F24" s="208">
        <v>2.7617951668584606E-2</v>
      </c>
    </row>
    <row r="25" spans="2:6" x14ac:dyDescent="0.2">
      <c r="B25" s="209" t="s">
        <v>317</v>
      </c>
      <c r="C25" s="210">
        <v>663</v>
      </c>
      <c r="D25" s="210">
        <v>214</v>
      </c>
      <c r="E25" s="210">
        <v>877</v>
      </c>
      <c r="F25" s="208">
        <v>-1.7917133258678608E-2</v>
      </c>
    </row>
    <row r="26" spans="2:6" x14ac:dyDescent="0.2">
      <c r="B26" s="209" t="s">
        <v>318</v>
      </c>
      <c r="C26" s="210">
        <v>630</v>
      </c>
      <c r="D26" s="210">
        <v>216</v>
      </c>
      <c r="E26" s="210">
        <v>846</v>
      </c>
      <c r="F26" s="208">
        <v>-3.5347776510832429E-2</v>
      </c>
    </row>
    <row r="27" spans="2:6" x14ac:dyDescent="0.2">
      <c r="B27" s="209" t="s">
        <v>319</v>
      </c>
      <c r="C27" s="210">
        <v>621</v>
      </c>
      <c r="D27" s="210">
        <v>190</v>
      </c>
      <c r="E27" s="210">
        <v>811</v>
      </c>
      <c r="F27" s="208">
        <v>-4.1371158392434992E-2</v>
      </c>
    </row>
    <row r="28" spans="2:6" x14ac:dyDescent="0.2">
      <c r="B28" s="209" t="s">
        <v>320</v>
      </c>
      <c r="C28" s="210">
        <v>642</v>
      </c>
      <c r="D28" s="210">
        <v>193</v>
      </c>
      <c r="E28" s="210">
        <v>835</v>
      </c>
      <c r="F28" s="208">
        <v>2.9593094944512899E-2</v>
      </c>
    </row>
    <row r="29" spans="2:6" x14ac:dyDescent="0.2">
      <c r="B29" s="209" t="s">
        <v>321</v>
      </c>
      <c r="C29" s="210">
        <v>636</v>
      </c>
      <c r="D29" s="210">
        <v>196</v>
      </c>
      <c r="E29" s="210">
        <v>832</v>
      </c>
      <c r="F29" s="208">
        <v>-3.5928143712574689E-3</v>
      </c>
    </row>
    <row r="30" spans="2:6" x14ac:dyDescent="0.2">
      <c r="B30" s="209" t="s">
        <v>322</v>
      </c>
      <c r="C30" s="210">
        <v>651</v>
      </c>
      <c r="D30" s="210">
        <v>163</v>
      </c>
      <c r="E30" s="210">
        <v>814</v>
      </c>
      <c r="F30" s="208">
        <v>-2.1634615384615419E-2</v>
      </c>
    </row>
    <row r="31" spans="2:6" x14ac:dyDescent="0.2">
      <c r="B31" s="209" t="s">
        <v>323</v>
      </c>
      <c r="C31" s="210">
        <v>624</v>
      </c>
      <c r="D31" s="210">
        <v>158</v>
      </c>
      <c r="E31" s="210">
        <v>782</v>
      </c>
      <c r="F31" s="208">
        <v>-3.9312039312039304E-2</v>
      </c>
    </row>
    <row r="32" spans="2:6" x14ac:dyDescent="0.2">
      <c r="B32" s="209" t="s">
        <v>324</v>
      </c>
      <c r="C32" s="210">
        <v>686</v>
      </c>
      <c r="D32" s="210">
        <v>190</v>
      </c>
      <c r="E32" s="210">
        <v>876</v>
      </c>
      <c r="F32" s="208">
        <v>0.12020460358056262</v>
      </c>
    </row>
    <row r="33" spans="2:7" x14ac:dyDescent="0.2">
      <c r="B33" s="211" t="s">
        <v>325</v>
      </c>
      <c r="C33" s="212">
        <v>657</v>
      </c>
      <c r="D33" s="212">
        <v>160</v>
      </c>
      <c r="E33" s="212">
        <v>817</v>
      </c>
      <c r="F33" s="213">
        <v>-6.7351598173515992E-2</v>
      </c>
    </row>
    <row r="34" spans="2:7" s="29" customFormat="1" x14ac:dyDescent="0.2">
      <c r="C34" s="214"/>
      <c r="D34" s="214"/>
      <c r="E34" s="215"/>
      <c r="F34" s="214"/>
      <c r="G34" s="73"/>
    </row>
    <row r="41" spans="2:7" x14ac:dyDescent="0.2">
      <c r="E41" s="141"/>
    </row>
  </sheetData>
  <phoneticPr fontId="0" type="noConversion"/>
  <printOptions horizontalCentered="1"/>
  <pageMargins left="0.78740157480314965" right="0.78740157480314965" top="0.78740157480314965" bottom="0.78740157480314965" header="0.51181102362204722" footer="0.51181102362204722"/>
  <pageSetup paperSize="9" scale="98" orientation="landscape" r:id="rId1"/>
  <headerFooter alignWithMargins="0">
    <oddFooter>&amp;Rpage 32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6">
    <pageSetUpPr fitToPage="1"/>
  </sheetPr>
  <dimension ref="A1:H7"/>
  <sheetViews>
    <sheetView view="pageLayout" zoomScaleNormal="100" zoomScaleSheetLayoutView="100" workbookViewId="0"/>
  </sheetViews>
  <sheetFormatPr baseColWidth="10" defaultRowHeight="12.75" x14ac:dyDescent="0.2"/>
  <cols>
    <col min="1" max="1" width="12.28515625" style="216" customWidth="1"/>
    <col min="2" max="6" width="16.7109375" style="216" customWidth="1"/>
    <col min="7" max="16384" width="11.42578125" style="216"/>
  </cols>
  <sheetData>
    <row r="1" spans="1:8" ht="18.75" x14ac:dyDescent="0.2">
      <c r="A1" s="73"/>
      <c r="B1" s="35" t="s">
        <v>30</v>
      </c>
    </row>
    <row r="2" spans="1:8" ht="18.75" x14ac:dyDescent="0.2">
      <c r="A2" s="73"/>
      <c r="B2" s="35" t="s">
        <v>537</v>
      </c>
    </row>
    <row r="3" spans="1:8" ht="15" x14ac:dyDescent="0.2">
      <c r="A3" s="217" t="s">
        <v>538</v>
      </c>
      <c r="B3" s="199"/>
    </row>
    <row r="4" spans="1:8" ht="15" x14ac:dyDescent="0.2">
      <c r="A4" s="38" t="s">
        <v>49</v>
      </c>
      <c r="B4" s="39" t="s">
        <v>50</v>
      </c>
      <c r="C4" s="218"/>
      <c r="D4" s="218"/>
      <c r="E4" s="218"/>
      <c r="F4" s="218"/>
      <c r="G4" s="218"/>
      <c r="H4" s="218"/>
    </row>
    <row r="5" spans="1:8" ht="15" x14ac:dyDescent="0.2">
      <c r="A5" s="38" t="s">
        <v>51</v>
      </c>
      <c r="B5" s="43" t="str">
        <f>couverture!D15</f>
        <v xml:space="preserve">1er mars 2019 </v>
      </c>
      <c r="C5" s="219"/>
      <c r="D5" s="219"/>
      <c r="E5" s="219"/>
      <c r="F5" s="219"/>
      <c r="G5" s="219"/>
      <c r="H5" s="219"/>
    </row>
    <row r="6" spans="1:8" ht="15" x14ac:dyDescent="0.2">
      <c r="A6" s="42" t="s">
        <v>52</v>
      </c>
      <c r="B6" s="43" t="s">
        <v>268</v>
      </c>
      <c r="C6" s="219"/>
      <c r="D6" s="219"/>
      <c r="E6" s="219"/>
      <c r="F6" s="219"/>
      <c r="G6" s="219"/>
      <c r="H6" s="219"/>
    </row>
    <row r="7" spans="1:8" ht="15" customHeight="1" x14ac:dyDescent="0.2"/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Footer>&amp;Rpage 33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3">
    <pageSetUpPr fitToPage="1"/>
  </sheetPr>
  <dimension ref="A1:F15"/>
  <sheetViews>
    <sheetView view="pageLayout" zoomScale="115" zoomScaleNormal="100" zoomScaleSheetLayoutView="100" zoomScalePageLayoutView="115" workbookViewId="0"/>
  </sheetViews>
  <sheetFormatPr baseColWidth="10" defaultRowHeight="15" x14ac:dyDescent="0.2"/>
  <cols>
    <col min="1" max="1" width="12.28515625" style="73" customWidth="1"/>
    <col min="2" max="2" width="25.7109375" style="73" customWidth="1"/>
    <col min="3" max="3" width="24" style="73" customWidth="1"/>
    <col min="4" max="4" width="28.7109375" style="73" customWidth="1"/>
    <col min="5" max="5" width="24.85546875" style="73" customWidth="1"/>
    <col min="6" max="6" width="16.7109375" style="73" customWidth="1"/>
    <col min="7" max="16384" width="11.42578125" style="73"/>
  </cols>
  <sheetData>
    <row r="1" spans="1:6" ht="18.75" x14ac:dyDescent="0.2">
      <c r="B1" s="35" t="s">
        <v>31</v>
      </c>
      <c r="C1" s="35"/>
      <c r="D1" s="35"/>
      <c r="E1" s="35"/>
    </row>
    <row r="2" spans="1:6" ht="18.75" x14ac:dyDescent="0.2">
      <c r="B2" s="35" t="s">
        <v>261</v>
      </c>
      <c r="C2" s="35"/>
      <c r="D2" s="35"/>
      <c r="E2" s="35"/>
    </row>
    <row r="3" spans="1:6" ht="15" customHeight="1" x14ac:dyDescent="0.2">
      <c r="B3" s="199"/>
    </row>
    <row r="4" spans="1:6" ht="15" customHeight="1" x14ac:dyDescent="0.2"/>
    <row r="5" spans="1:6" x14ac:dyDescent="0.2">
      <c r="A5" s="38" t="s">
        <v>49</v>
      </c>
      <c r="B5" s="39" t="s">
        <v>50</v>
      </c>
      <c r="C5" s="40"/>
      <c r="D5" s="40"/>
      <c r="E5" s="40"/>
      <c r="F5" s="75"/>
    </row>
    <row r="6" spans="1:6" x14ac:dyDescent="0.2">
      <c r="A6" s="38" t="s">
        <v>51</v>
      </c>
      <c r="B6" s="43" t="str">
        <f>couverture!D15</f>
        <v xml:space="preserve">1er mars 2019 </v>
      </c>
      <c r="C6" s="44"/>
      <c r="D6" s="44"/>
      <c r="E6" s="44"/>
      <c r="F6" s="75"/>
    </row>
    <row r="7" spans="1:6" x14ac:dyDescent="0.2">
      <c r="A7" s="42" t="s">
        <v>52</v>
      </c>
      <c r="B7" s="43" t="s">
        <v>268</v>
      </c>
      <c r="C7" s="44"/>
      <c r="D7" s="44"/>
      <c r="E7" s="44"/>
      <c r="F7" s="75"/>
    </row>
    <row r="8" spans="1:6" ht="15" customHeight="1" x14ac:dyDescent="0.2">
      <c r="F8" s="141"/>
    </row>
    <row r="9" spans="1:6" ht="15" customHeight="1" x14ac:dyDescent="0.2"/>
    <row r="10" spans="1:6" s="29" customFormat="1" ht="53.25" customHeight="1" x14ac:dyDescent="0.2">
      <c r="B10" s="73"/>
      <c r="C10" s="79" t="s">
        <v>262</v>
      </c>
      <c r="D10" s="52" t="s">
        <v>53</v>
      </c>
      <c r="E10" s="79" t="s">
        <v>112</v>
      </c>
    </row>
    <row r="11" spans="1:6" s="29" customFormat="1" ht="21" customHeight="1" x14ac:dyDescent="0.2">
      <c r="B11" s="200" t="s">
        <v>55</v>
      </c>
      <c r="C11" s="184">
        <v>750</v>
      </c>
      <c r="D11" s="184">
        <v>65870</v>
      </c>
      <c r="E11" s="147">
        <f>C11/D11*100</f>
        <v>1.1386063458327009</v>
      </c>
    </row>
    <row r="12" spans="1:6" s="29" customFormat="1" ht="21" customHeight="1" x14ac:dyDescent="0.2">
      <c r="B12" s="201" t="s">
        <v>87</v>
      </c>
      <c r="C12" s="184">
        <v>57</v>
      </c>
      <c r="D12" s="184">
        <v>5167</v>
      </c>
      <c r="E12" s="147">
        <f>C12/D12*100</f>
        <v>1.1031546351848267</v>
      </c>
    </row>
    <row r="13" spans="1:6" s="29" customFormat="1" ht="21" customHeight="1" x14ac:dyDescent="0.2">
      <c r="B13" s="201"/>
      <c r="C13" s="184"/>
      <c r="D13" s="184"/>
      <c r="E13" s="147"/>
    </row>
    <row r="14" spans="1:6" s="29" customFormat="1" ht="21" customHeight="1" x14ac:dyDescent="0.2">
      <c r="B14" s="201"/>
      <c r="C14" s="184"/>
      <c r="D14" s="184"/>
      <c r="E14" s="147"/>
    </row>
    <row r="15" spans="1:6" s="29" customFormat="1" ht="21" customHeight="1" x14ac:dyDescent="0.2">
      <c r="B15" s="202" t="s">
        <v>60</v>
      </c>
      <c r="C15" s="203">
        <f>SUM(C11:C13)</f>
        <v>807</v>
      </c>
      <c r="D15" s="203">
        <f>SUM(D11:D13)</f>
        <v>71037</v>
      </c>
      <c r="E15" s="120">
        <f>C15/D15*100</f>
        <v>1.1360277038726296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&amp;Rpage 34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7">
    <pageSetUpPr fitToPage="1"/>
  </sheetPr>
  <dimension ref="A1:G200"/>
  <sheetViews>
    <sheetView view="pageBreakPreview" zoomScaleNormal="85" zoomScaleSheetLayoutView="100" workbookViewId="0"/>
  </sheetViews>
  <sheetFormatPr baseColWidth="10" defaultRowHeight="15" x14ac:dyDescent="0.2"/>
  <cols>
    <col min="1" max="1" width="12.28515625" style="73" customWidth="1"/>
    <col min="2" max="2" width="7.140625" style="73" customWidth="1"/>
    <col min="3" max="3" width="27.7109375" style="73" customWidth="1"/>
    <col min="4" max="7" width="16.7109375" style="73" customWidth="1"/>
    <col min="8" max="16384" width="11.42578125" style="73"/>
  </cols>
  <sheetData>
    <row r="1" spans="1:7" ht="14.25" customHeight="1" x14ac:dyDescent="0.2">
      <c r="B1" s="35" t="s">
        <v>32</v>
      </c>
      <c r="C1" s="35"/>
      <c r="D1" s="35"/>
      <c r="E1" s="35"/>
      <c r="F1" s="35"/>
      <c r="G1" s="35"/>
    </row>
    <row r="2" spans="1:7" ht="20.25" customHeight="1" x14ac:dyDescent="0.2">
      <c r="B2" s="35" t="s">
        <v>259</v>
      </c>
      <c r="C2" s="35"/>
      <c r="D2" s="35"/>
      <c r="E2" s="35"/>
      <c r="F2" s="35"/>
      <c r="G2" s="35"/>
    </row>
    <row r="3" spans="1:7" ht="5.25" customHeight="1" x14ac:dyDescent="0.2">
      <c r="B3" s="141"/>
      <c r="C3" s="141"/>
      <c r="G3" s="141"/>
    </row>
    <row r="4" spans="1:7" s="214" customFormat="1" x14ac:dyDescent="0.2">
      <c r="A4" s="38" t="s">
        <v>49</v>
      </c>
      <c r="B4" s="39" t="s">
        <v>50</v>
      </c>
      <c r="C4" s="220"/>
      <c r="D4" s="220"/>
      <c r="E4" s="220"/>
      <c r="F4" s="220"/>
      <c r="G4" s="220"/>
    </row>
    <row r="5" spans="1:7" s="214" customFormat="1" x14ac:dyDescent="0.2">
      <c r="A5" s="38" t="s">
        <v>51</v>
      </c>
      <c r="B5" s="43" t="str">
        <f>couverture!D15</f>
        <v xml:space="preserve">1er mars 2019 </v>
      </c>
      <c r="C5" s="221"/>
      <c r="D5" s="221"/>
      <c r="E5" s="221"/>
      <c r="F5" s="221"/>
      <c r="G5" s="221"/>
    </row>
    <row r="6" spans="1:7" s="214" customFormat="1" x14ac:dyDescent="0.2">
      <c r="A6" s="42" t="s">
        <v>52</v>
      </c>
      <c r="B6" s="43" t="s">
        <v>268</v>
      </c>
      <c r="C6" s="221"/>
      <c r="D6" s="221"/>
      <c r="E6" s="221"/>
      <c r="F6" s="221"/>
      <c r="G6" s="221"/>
    </row>
    <row r="7" spans="1:7" ht="8.25" customHeight="1" x14ac:dyDescent="0.2">
      <c r="B7" s="222"/>
      <c r="C7" s="223"/>
      <c r="D7" s="224"/>
      <c r="E7" s="224"/>
      <c r="F7" s="224"/>
      <c r="G7" s="225"/>
    </row>
    <row r="8" spans="1:7" s="214" customFormat="1" ht="42" customHeight="1" x14ac:dyDescent="0.2">
      <c r="B8" s="769" t="s">
        <v>115</v>
      </c>
      <c r="C8" s="770"/>
      <c r="D8" s="226" t="s">
        <v>111</v>
      </c>
      <c r="E8" s="226" t="s">
        <v>116</v>
      </c>
      <c r="F8" s="226" t="s">
        <v>280</v>
      </c>
      <c r="G8" s="226" t="s">
        <v>117</v>
      </c>
    </row>
    <row r="9" spans="1:7" s="214" customFormat="1" ht="15" customHeight="1" x14ac:dyDescent="0.2">
      <c r="A9"/>
      <c r="B9" s="340" t="s">
        <v>539</v>
      </c>
      <c r="C9" s="341" t="s">
        <v>347</v>
      </c>
      <c r="D9" s="342">
        <v>18</v>
      </c>
      <c r="E9" s="342">
        <v>0</v>
      </c>
      <c r="F9" s="342">
        <v>23</v>
      </c>
      <c r="G9" s="227">
        <f t="shared" ref="G9:G40" si="0">IF(F9=0,"-",(D9+E9)/F9)</f>
        <v>0.78260869565217395</v>
      </c>
    </row>
    <row r="10" spans="1:7" s="214" customFormat="1" ht="15" customHeight="1" x14ac:dyDescent="0.2">
      <c r="A10"/>
      <c r="B10" s="343" t="s">
        <v>334</v>
      </c>
      <c r="C10" s="223" t="s">
        <v>336</v>
      </c>
      <c r="D10" s="224">
        <v>7</v>
      </c>
      <c r="E10" s="224">
        <v>0</v>
      </c>
      <c r="F10" s="224">
        <v>9</v>
      </c>
      <c r="G10" s="225">
        <f t="shared" si="0"/>
        <v>0.77777777777777779</v>
      </c>
    </row>
    <row r="11" spans="1:7" s="214" customFormat="1" ht="15" customHeight="1" x14ac:dyDescent="0.2">
      <c r="A11"/>
      <c r="B11" s="343" t="s">
        <v>334</v>
      </c>
      <c r="C11" s="223" t="s">
        <v>339</v>
      </c>
      <c r="D11" s="224">
        <v>7</v>
      </c>
      <c r="E11" s="224">
        <v>0</v>
      </c>
      <c r="F11" s="224">
        <v>10</v>
      </c>
      <c r="G11" s="225">
        <f t="shared" si="0"/>
        <v>0.7</v>
      </c>
    </row>
    <row r="12" spans="1:7" s="214" customFormat="1" ht="15" customHeight="1" x14ac:dyDescent="0.2">
      <c r="A12"/>
      <c r="B12" s="343" t="s">
        <v>334</v>
      </c>
      <c r="C12" s="223" t="s">
        <v>341</v>
      </c>
      <c r="D12" s="224">
        <v>6</v>
      </c>
      <c r="E12" s="224">
        <v>0</v>
      </c>
      <c r="F12" s="224">
        <v>5</v>
      </c>
      <c r="G12" s="225">
        <f t="shared" si="0"/>
        <v>1.2</v>
      </c>
    </row>
    <row r="13" spans="1:7" s="214" customFormat="1" ht="15" customHeight="1" x14ac:dyDescent="0.2">
      <c r="A13"/>
      <c r="B13" s="329" t="s">
        <v>540</v>
      </c>
      <c r="C13" s="347"/>
      <c r="D13" s="348">
        <v>38</v>
      </c>
      <c r="E13" s="348">
        <v>0</v>
      </c>
      <c r="F13" s="348">
        <v>47</v>
      </c>
      <c r="G13" s="229">
        <f t="shared" si="0"/>
        <v>0.80851063829787229</v>
      </c>
    </row>
    <row r="14" spans="1:7" s="214" customFormat="1" ht="15" customHeight="1" x14ac:dyDescent="0.2">
      <c r="A14"/>
      <c r="B14" s="344" t="s">
        <v>539</v>
      </c>
      <c r="C14" s="345" t="s">
        <v>377</v>
      </c>
      <c r="D14" s="346">
        <v>8</v>
      </c>
      <c r="E14" s="346">
        <v>0</v>
      </c>
      <c r="F14" s="346">
        <v>15</v>
      </c>
      <c r="G14" s="228">
        <f t="shared" si="0"/>
        <v>0.53333333333333333</v>
      </c>
    </row>
    <row r="15" spans="1:7" s="214" customFormat="1" ht="15" customHeight="1" x14ac:dyDescent="0.2">
      <c r="A15"/>
      <c r="B15" s="343" t="s">
        <v>381</v>
      </c>
      <c r="C15" s="223" t="s">
        <v>367</v>
      </c>
      <c r="D15" s="224">
        <v>0</v>
      </c>
      <c r="E15" s="224">
        <v>0</v>
      </c>
      <c r="F15" s="224">
        <v>1</v>
      </c>
      <c r="G15" s="225">
        <f t="shared" si="0"/>
        <v>0</v>
      </c>
    </row>
    <row r="16" spans="1:7" s="214" customFormat="1" ht="15" customHeight="1" x14ac:dyDescent="0.2">
      <c r="A16"/>
      <c r="B16" s="343" t="s">
        <v>334</v>
      </c>
      <c r="C16" s="223" t="s">
        <v>367</v>
      </c>
      <c r="D16" s="224">
        <v>14</v>
      </c>
      <c r="E16" s="224">
        <v>0</v>
      </c>
      <c r="F16" s="224">
        <v>20</v>
      </c>
      <c r="G16" s="225">
        <f t="shared" si="0"/>
        <v>0.7</v>
      </c>
    </row>
    <row r="17" spans="1:7" s="214" customFormat="1" ht="15" customHeight="1" x14ac:dyDescent="0.2">
      <c r="A17"/>
      <c r="B17" s="343" t="s">
        <v>334</v>
      </c>
      <c r="C17" s="223" t="s">
        <v>369</v>
      </c>
      <c r="D17" s="224">
        <v>2</v>
      </c>
      <c r="E17" s="224">
        <v>0</v>
      </c>
      <c r="F17" s="224">
        <v>4</v>
      </c>
      <c r="G17" s="225">
        <f t="shared" si="0"/>
        <v>0.5</v>
      </c>
    </row>
    <row r="18" spans="1:7" s="214" customFormat="1" ht="15" customHeight="1" x14ac:dyDescent="0.2">
      <c r="A18"/>
      <c r="B18" s="343" t="s">
        <v>334</v>
      </c>
      <c r="C18" s="223" t="s">
        <v>103</v>
      </c>
      <c r="D18" s="224">
        <v>5</v>
      </c>
      <c r="E18" s="224">
        <v>0</v>
      </c>
      <c r="F18" s="224">
        <v>11</v>
      </c>
      <c r="G18" s="225">
        <f t="shared" si="0"/>
        <v>0.45454545454545453</v>
      </c>
    </row>
    <row r="19" spans="1:7" s="214" customFormat="1" ht="15" customHeight="1" x14ac:dyDescent="0.2">
      <c r="A19"/>
      <c r="B19" s="343" t="s">
        <v>334</v>
      </c>
      <c r="C19" s="223" t="s">
        <v>373</v>
      </c>
      <c r="D19" s="224">
        <v>6</v>
      </c>
      <c r="E19" s="224">
        <v>0</v>
      </c>
      <c r="F19" s="224">
        <v>10</v>
      </c>
      <c r="G19" s="225">
        <f t="shared" si="0"/>
        <v>0.6</v>
      </c>
    </row>
    <row r="20" spans="1:7" s="214" customFormat="1" ht="15" customHeight="1" x14ac:dyDescent="0.2">
      <c r="A20"/>
      <c r="B20" s="329" t="s">
        <v>541</v>
      </c>
      <c r="C20" s="347"/>
      <c r="D20" s="348">
        <v>35</v>
      </c>
      <c r="E20" s="348">
        <v>0</v>
      </c>
      <c r="F20" s="348">
        <v>61</v>
      </c>
      <c r="G20" s="229">
        <f t="shared" si="0"/>
        <v>0.57377049180327866</v>
      </c>
    </row>
    <row r="21" spans="1:7" s="214" customFormat="1" ht="15" customHeight="1" x14ac:dyDescent="0.2">
      <c r="A21"/>
      <c r="B21" s="344" t="s">
        <v>539</v>
      </c>
      <c r="C21" s="345" t="s">
        <v>391</v>
      </c>
      <c r="D21" s="346">
        <v>7</v>
      </c>
      <c r="E21" s="346">
        <v>0</v>
      </c>
      <c r="F21" s="346">
        <v>15</v>
      </c>
      <c r="G21" s="228">
        <f t="shared" si="0"/>
        <v>0.46666666666666667</v>
      </c>
    </row>
    <row r="22" spans="1:7" s="214" customFormat="1" ht="15" customHeight="1" x14ac:dyDescent="0.2">
      <c r="A22"/>
      <c r="B22" s="343" t="s">
        <v>539</v>
      </c>
      <c r="C22" s="223" t="s">
        <v>392</v>
      </c>
      <c r="D22" s="224">
        <v>16</v>
      </c>
      <c r="E22" s="224">
        <v>0</v>
      </c>
      <c r="F22" s="224">
        <v>20</v>
      </c>
      <c r="G22" s="225">
        <f t="shared" si="0"/>
        <v>0.8</v>
      </c>
    </row>
    <row r="23" spans="1:7" s="214" customFormat="1" ht="15" customHeight="1" x14ac:dyDescent="0.2">
      <c r="A23"/>
      <c r="B23" s="343" t="s">
        <v>539</v>
      </c>
      <c r="C23" s="223" t="s">
        <v>395</v>
      </c>
      <c r="D23" s="224">
        <v>14</v>
      </c>
      <c r="E23" s="224">
        <v>0</v>
      </c>
      <c r="F23" s="224">
        <v>20</v>
      </c>
      <c r="G23" s="225">
        <f t="shared" si="0"/>
        <v>0.7</v>
      </c>
    </row>
    <row r="24" spans="1:7" s="214" customFormat="1" ht="15" customHeight="1" x14ac:dyDescent="0.2">
      <c r="A24"/>
      <c r="B24" s="343" t="s">
        <v>402</v>
      </c>
      <c r="C24" s="223" t="s">
        <v>403</v>
      </c>
      <c r="D24" s="224">
        <v>36</v>
      </c>
      <c r="E24" s="224">
        <v>0</v>
      </c>
      <c r="F24" s="224">
        <v>59</v>
      </c>
      <c r="G24" s="225">
        <f t="shared" si="0"/>
        <v>0.61016949152542377</v>
      </c>
    </row>
    <row r="25" spans="1:7" s="214" customFormat="1" ht="15" customHeight="1" x14ac:dyDescent="0.2">
      <c r="A25"/>
      <c r="B25" s="329" t="s">
        <v>542</v>
      </c>
      <c r="C25" s="347"/>
      <c r="D25" s="348">
        <v>73</v>
      </c>
      <c r="E25" s="348">
        <v>0</v>
      </c>
      <c r="F25" s="348">
        <v>114</v>
      </c>
      <c r="G25" s="229">
        <f t="shared" si="0"/>
        <v>0.64035087719298245</v>
      </c>
    </row>
    <row r="26" spans="1:7" s="214" customFormat="1" ht="15" customHeight="1" x14ac:dyDescent="0.2">
      <c r="A26"/>
      <c r="B26" s="344" t="s">
        <v>539</v>
      </c>
      <c r="C26" s="345" t="s">
        <v>416</v>
      </c>
      <c r="D26" s="346">
        <v>17</v>
      </c>
      <c r="E26" s="346">
        <v>0</v>
      </c>
      <c r="F26" s="346">
        <v>20</v>
      </c>
      <c r="G26" s="228">
        <f t="shared" si="0"/>
        <v>0.85</v>
      </c>
    </row>
    <row r="27" spans="1:7" s="214" customFormat="1" ht="15" customHeight="1" x14ac:dyDescent="0.2">
      <c r="A27"/>
      <c r="B27" s="343" t="s">
        <v>539</v>
      </c>
      <c r="C27" s="223" t="s">
        <v>417</v>
      </c>
      <c r="D27" s="224">
        <v>8</v>
      </c>
      <c r="E27" s="224">
        <v>0</v>
      </c>
      <c r="F27" s="224">
        <v>8</v>
      </c>
      <c r="G27" s="225">
        <f t="shared" si="0"/>
        <v>1</v>
      </c>
    </row>
    <row r="28" spans="1:7" s="214" customFormat="1" ht="15" customHeight="1" x14ac:dyDescent="0.2">
      <c r="A28"/>
      <c r="B28" s="343" t="s">
        <v>402</v>
      </c>
      <c r="C28" s="223" t="s">
        <v>424</v>
      </c>
      <c r="D28" s="224">
        <v>33</v>
      </c>
      <c r="E28" s="224">
        <v>1</v>
      </c>
      <c r="F28" s="224">
        <v>60</v>
      </c>
      <c r="G28" s="225">
        <f t="shared" si="0"/>
        <v>0.56666666666666665</v>
      </c>
    </row>
    <row r="29" spans="1:7" s="214" customFormat="1" ht="15" customHeight="1" x14ac:dyDescent="0.2">
      <c r="A29"/>
      <c r="B29" s="343" t="s">
        <v>334</v>
      </c>
      <c r="C29" s="223" t="s">
        <v>408</v>
      </c>
      <c r="D29" s="224">
        <v>10</v>
      </c>
      <c r="E29" s="224">
        <v>0</v>
      </c>
      <c r="F29" s="224">
        <v>18</v>
      </c>
      <c r="G29" s="225">
        <f t="shared" si="0"/>
        <v>0.55555555555555558</v>
      </c>
    </row>
    <row r="30" spans="1:7" s="214" customFormat="1" ht="15" customHeight="1" x14ac:dyDescent="0.2">
      <c r="A30"/>
      <c r="B30" s="343" t="s">
        <v>334</v>
      </c>
      <c r="C30" s="223" t="s">
        <v>411</v>
      </c>
      <c r="D30" s="224">
        <v>3</v>
      </c>
      <c r="E30" s="224">
        <v>0</v>
      </c>
      <c r="F30" s="224">
        <v>0</v>
      </c>
      <c r="G30" s="225" t="str">
        <f t="shared" si="0"/>
        <v>-</v>
      </c>
    </row>
    <row r="31" spans="1:7" s="214" customFormat="1" ht="15" customHeight="1" x14ac:dyDescent="0.2">
      <c r="A31"/>
      <c r="B31" s="329" t="s">
        <v>543</v>
      </c>
      <c r="C31" s="347"/>
      <c r="D31" s="348">
        <v>71</v>
      </c>
      <c r="E31" s="348">
        <v>1</v>
      </c>
      <c r="F31" s="348">
        <v>106</v>
      </c>
      <c r="G31" s="229">
        <f t="shared" si="0"/>
        <v>0.67924528301886788</v>
      </c>
    </row>
    <row r="32" spans="1:7" s="214" customFormat="1" ht="15" customHeight="1" x14ac:dyDescent="0.2">
      <c r="A32"/>
      <c r="B32" s="344" t="s">
        <v>539</v>
      </c>
      <c r="C32" s="345" t="s">
        <v>432</v>
      </c>
      <c r="D32" s="346">
        <v>27</v>
      </c>
      <c r="E32" s="346">
        <v>0</v>
      </c>
      <c r="F32" s="346">
        <v>26</v>
      </c>
      <c r="G32" s="228">
        <f t="shared" si="0"/>
        <v>1.0384615384615385</v>
      </c>
    </row>
    <row r="33" spans="1:7" s="214" customFormat="1" ht="15" customHeight="1" x14ac:dyDescent="0.2">
      <c r="A33"/>
      <c r="B33" s="343" t="s">
        <v>539</v>
      </c>
      <c r="C33" s="223" t="s">
        <v>433</v>
      </c>
      <c r="D33" s="224">
        <v>17</v>
      </c>
      <c r="E33" s="224">
        <v>0</v>
      </c>
      <c r="F33" s="224">
        <v>20</v>
      </c>
      <c r="G33" s="225">
        <f t="shared" si="0"/>
        <v>0.85</v>
      </c>
    </row>
    <row r="34" spans="1:7" s="214" customFormat="1" ht="15" customHeight="1" x14ac:dyDescent="0.2">
      <c r="A34"/>
      <c r="B34" s="343" t="s">
        <v>539</v>
      </c>
      <c r="C34" s="223" t="s">
        <v>434</v>
      </c>
      <c r="D34" s="224">
        <v>3</v>
      </c>
      <c r="E34" s="224">
        <v>0</v>
      </c>
      <c r="F34" s="224">
        <v>4</v>
      </c>
      <c r="G34" s="225">
        <f t="shared" si="0"/>
        <v>0.75</v>
      </c>
    </row>
    <row r="35" spans="1:7" s="214" customFormat="1" ht="15" customHeight="1" x14ac:dyDescent="0.2">
      <c r="A35"/>
      <c r="B35" s="343" t="s">
        <v>539</v>
      </c>
      <c r="C35" s="223" t="s">
        <v>544</v>
      </c>
      <c r="D35" s="224">
        <v>4</v>
      </c>
      <c r="E35" s="224">
        <v>0</v>
      </c>
      <c r="F35" s="224">
        <v>9</v>
      </c>
      <c r="G35" s="225">
        <f t="shared" si="0"/>
        <v>0.44444444444444442</v>
      </c>
    </row>
    <row r="36" spans="1:7" s="214" customFormat="1" ht="15" customHeight="1" x14ac:dyDescent="0.2">
      <c r="A36"/>
      <c r="B36" s="343" t="s">
        <v>402</v>
      </c>
      <c r="C36" s="223" t="s">
        <v>106</v>
      </c>
      <c r="D36" s="224">
        <v>59</v>
      </c>
      <c r="E36" s="224">
        <v>1</v>
      </c>
      <c r="F36" s="224">
        <v>59</v>
      </c>
      <c r="G36" s="225">
        <f t="shared" si="0"/>
        <v>1.0169491525423728</v>
      </c>
    </row>
    <row r="37" spans="1:7" s="214" customFormat="1" ht="15" customHeight="1" x14ac:dyDescent="0.2">
      <c r="A37"/>
      <c r="B37" s="343" t="s">
        <v>334</v>
      </c>
      <c r="C37" s="223" t="s">
        <v>430</v>
      </c>
      <c r="D37" s="224">
        <v>20</v>
      </c>
      <c r="E37" s="224">
        <v>0</v>
      </c>
      <c r="F37" s="224">
        <v>31</v>
      </c>
      <c r="G37" s="225">
        <f t="shared" si="0"/>
        <v>0.64516129032258063</v>
      </c>
    </row>
    <row r="38" spans="1:7" s="214" customFormat="1" ht="15" customHeight="1" x14ac:dyDescent="0.2">
      <c r="A38"/>
      <c r="B38" s="329" t="s">
        <v>545</v>
      </c>
      <c r="C38" s="347"/>
      <c r="D38" s="348">
        <v>130</v>
      </c>
      <c r="E38" s="348">
        <v>1</v>
      </c>
      <c r="F38" s="348">
        <v>149</v>
      </c>
      <c r="G38" s="229">
        <f t="shared" si="0"/>
        <v>0.87919463087248317</v>
      </c>
    </row>
    <row r="39" spans="1:7" s="214" customFormat="1" ht="15" customHeight="1" x14ac:dyDescent="0.2">
      <c r="A39"/>
      <c r="B39" s="344" t="s">
        <v>402</v>
      </c>
      <c r="C39" s="345" t="s">
        <v>457</v>
      </c>
      <c r="D39" s="346">
        <v>51</v>
      </c>
      <c r="E39" s="346">
        <v>0</v>
      </c>
      <c r="F39" s="346">
        <v>60</v>
      </c>
      <c r="G39" s="228">
        <f t="shared" si="0"/>
        <v>0.85</v>
      </c>
    </row>
    <row r="40" spans="1:7" s="214" customFormat="1" ht="15" customHeight="1" x14ac:dyDescent="0.2">
      <c r="A40"/>
      <c r="B40" s="343" t="s">
        <v>334</v>
      </c>
      <c r="C40" s="223" t="s">
        <v>442</v>
      </c>
      <c r="D40" s="224">
        <v>84</v>
      </c>
      <c r="E40" s="224">
        <v>0</v>
      </c>
      <c r="F40" s="224">
        <v>115</v>
      </c>
      <c r="G40" s="225">
        <f t="shared" si="0"/>
        <v>0.73043478260869565</v>
      </c>
    </row>
    <row r="41" spans="1:7" s="214" customFormat="1" ht="15" customHeight="1" x14ac:dyDescent="0.2">
      <c r="A41"/>
      <c r="B41" s="343" t="s">
        <v>334</v>
      </c>
      <c r="C41" s="223" t="s">
        <v>443</v>
      </c>
      <c r="D41" s="224">
        <v>16</v>
      </c>
      <c r="E41" s="224">
        <v>0</v>
      </c>
      <c r="F41" s="224">
        <v>18</v>
      </c>
      <c r="G41" s="225">
        <f t="shared" ref="G41:G72" si="1">IF(F41=0,"-",(D41+E41)/F41)</f>
        <v>0.88888888888888884</v>
      </c>
    </row>
    <row r="42" spans="1:7" s="214" customFormat="1" ht="15" customHeight="1" x14ac:dyDescent="0.2">
      <c r="A42"/>
      <c r="B42" s="343" t="s">
        <v>334</v>
      </c>
      <c r="C42" s="223" t="s">
        <v>446</v>
      </c>
      <c r="D42" s="224">
        <v>36</v>
      </c>
      <c r="E42" s="224">
        <v>0</v>
      </c>
      <c r="F42" s="224">
        <v>40</v>
      </c>
      <c r="G42" s="225">
        <f t="shared" si="1"/>
        <v>0.9</v>
      </c>
    </row>
    <row r="43" spans="1:7" s="214" customFormat="1" ht="15" customHeight="1" x14ac:dyDescent="0.2">
      <c r="A43"/>
      <c r="B43" s="329" t="s">
        <v>546</v>
      </c>
      <c r="C43" s="347"/>
      <c r="D43" s="348">
        <v>187</v>
      </c>
      <c r="E43" s="348">
        <v>0</v>
      </c>
      <c r="F43" s="348">
        <v>233</v>
      </c>
      <c r="G43" s="229">
        <f t="shared" si="1"/>
        <v>0.80257510729613735</v>
      </c>
    </row>
    <row r="44" spans="1:7" s="214" customFormat="1" ht="15" customHeight="1" x14ac:dyDescent="0.2">
      <c r="A44"/>
      <c r="B44" s="344" t="s">
        <v>539</v>
      </c>
      <c r="C44" s="345" t="s">
        <v>473</v>
      </c>
      <c r="D44" s="346">
        <v>7</v>
      </c>
      <c r="E44" s="346">
        <v>0</v>
      </c>
      <c r="F44" s="346">
        <v>15</v>
      </c>
      <c r="G44" s="228">
        <f t="shared" si="1"/>
        <v>0.46666666666666667</v>
      </c>
    </row>
    <row r="45" spans="1:7" s="214" customFormat="1" ht="15" customHeight="1" x14ac:dyDescent="0.2">
      <c r="A45"/>
      <c r="B45" s="343" t="s">
        <v>539</v>
      </c>
      <c r="C45" s="223" t="s">
        <v>108</v>
      </c>
      <c r="D45" s="224">
        <v>4</v>
      </c>
      <c r="E45" s="224">
        <v>1</v>
      </c>
      <c r="F45" s="224">
        <v>6</v>
      </c>
      <c r="G45" s="225">
        <f t="shared" si="1"/>
        <v>0.83333333333333337</v>
      </c>
    </row>
    <row r="46" spans="1:7" s="214" customFormat="1" ht="15" customHeight="1" x14ac:dyDescent="0.2">
      <c r="A46"/>
      <c r="B46" s="343" t="s">
        <v>402</v>
      </c>
      <c r="C46" s="223" t="s">
        <v>480</v>
      </c>
      <c r="D46" s="224">
        <v>41</v>
      </c>
      <c r="E46" s="224">
        <v>1</v>
      </c>
      <c r="F46" s="224">
        <v>55</v>
      </c>
      <c r="G46" s="225">
        <f t="shared" si="1"/>
        <v>0.76363636363636367</v>
      </c>
    </row>
    <row r="47" spans="1:7" s="214" customFormat="1" ht="15" customHeight="1" x14ac:dyDescent="0.2">
      <c r="A47"/>
      <c r="B47" s="343" t="s">
        <v>334</v>
      </c>
      <c r="C47" s="223" t="s">
        <v>460</v>
      </c>
      <c r="D47" s="224">
        <v>9</v>
      </c>
      <c r="E47" s="224">
        <v>0</v>
      </c>
      <c r="F47" s="224">
        <v>10</v>
      </c>
      <c r="G47" s="225">
        <f t="shared" si="1"/>
        <v>0.9</v>
      </c>
    </row>
    <row r="48" spans="1:7" s="214" customFormat="1" ht="15" customHeight="1" x14ac:dyDescent="0.2">
      <c r="A48"/>
      <c r="B48" s="343" t="s">
        <v>334</v>
      </c>
      <c r="C48" s="223" t="s">
        <v>461</v>
      </c>
      <c r="D48" s="224">
        <v>5</v>
      </c>
      <c r="E48" s="224">
        <v>0</v>
      </c>
      <c r="F48" s="224">
        <v>10</v>
      </c>
      <c r="G48" s="225">
        <f t="shared" si="1"/>
        <v>0.5</v>
      </c>
    </row>
    <row r="49" spans="1:7" s="214" customFormat="1" ht="15" customHeight="1" x14ac:dyDescent="0.2">
      <c r="A49"/>
      <c r="B49" s="343" t="s">
        <v>334</v>
      </c>
      <c r="C49" s="223" t="s">
        <v>469</v>
      </c>
      <c r="D49" s="224">
        <v>19</v>
      </c>
      <c r="E49" s="224">
        <v>0</v>
      </c>
      <c r="F49" s="224">
        <v>34</v>
      </c>
      <c r="G49" s="225">
        <f t="shared" si="1"/>
        <v>0.55882352941176472</v>
      </c>
    </row>
    <row r="50" spans="1:7" s="214" customFormat="1" ht="15" customHeight="1" x14ac:dyDescent="0.2">
      <c r="A50"/>
      <c r="B50" s="329" t="s">
        <v>547</v>
      </c>
      <c r="C50" s="347"/>
      <c r="D50" s="348">
        <v>85</v>
      </c>
      <c r="E50" s="348">
        <v>2</v>
      </c>
      <c r="F50" s="348">
        <v>130</v>
      </c>
      <c r="G50" s="229">
        <f t="shared" si="1"/>
        <v>0.66923076923076918</v>
      </c>
    </row>
    <row r="51" spans="1:7" s="214" customFormat="1" ht="15" customHeight="1" x14ac:dyDescent="0.2">
      <c r="A51"/>
      <c r="B51" s="344" t="s">
        <v>539</v>
      </c>
      <c r="C51" s="345" t="s">
        <v>492</v>
      </c>
      <c r="D51" s="346">
        <v>1</v>
      </c>
      <c r="E51" s="346">
        <v>0</v>
      </c>
      <c r="F51" s="346">
        <v>14</v>
      </c>
      <c r="G51" s="228">
        <f t="shared" si="1"/>
        <v>7.1428571428571425E-2</v>
      </c>
    </row>
    <row r="52" spans="1:7" s="214" customFormat="1" ht="15" customHeight="1" x14ac:dyDescent="0.2">
      <c r="A52"/>
      <c r="B52" s="343" t="s">
        <v>381</v>
      </c>
      <c r="C52" s="223" t="s">
        <v>503</v>
      </c>
      <c r="D52" s="224">
        <v>0</v>
      </c>
      <c r="E52" s="224">
        <v>0</v>
      </c>
      <c r="F52" s="224">
        <v>2</v>
      </c>
      <c r="G52" s="225">
        <f t="shared" si="1"/>
        <v>0</v>
      </c>
    </row>
    <row r="53" spans="1:7" s="214" customFormat="1" ht="15" customHeight="1" x14ac:dyDescent="0.2">
      <c r="A53"/>
      <c r="B53" s="343" t="s">
        <v>381</v>
      </c>
      <c r="C53" s="223" t="s">
        <v>504</v>
      </c>
      <c r="D53" s="224">
        <v>0</v>
      </c>
      <c r="E53" s="224">
        <v>0</v>
      </c>
      <c r="F53" s="224">
        <v>2</v>
      </c>
      <c r="G53" s="225">
        <f t="shared" si="1"/>
        <v>0</v>
      </c>
    </row>
    <row r="54" spans="1:7" s="214" customFormat="1" ht="15" customHeight="1" x14ac:dyDescent="0.2">
      <c r="A54"/>
      <c r="B54" s="343" t="s">
        <v>334</v>
      </c>
      <c r="C54" s="223" t="s">
        <v>485</v>
      </c>
      <c r="D54" s="224">
        <v>5</v>
      </c>
      <c r="E54" s="224">
        <v>0</v>
      </c>
      <c r="F54" s="224">
        <v>10</v>
      </c>
      <c r="G54" s="225">
        <f t="shared" si="1"/>
        <v>0.5</v>
      </c>
    </row>
    <row r="55" spans="1:7" s="214" customFormat="1" ht="15" customHeight="1" x14ac:dyDescent="0.2">
      <c r="A55"/>
      <c r="B55" s="343" t="s">
        <v>334</v>
      </c>
      <c r="C55" s="223" t="s">
        <v>487</v>
      </c>
      <c r="D55" s="224">
        <v>9</v>
      </c>
      <c r="E55" s="224">
        <v>0</v>
      </c>
      <c r="F55" s="224">
        <v>14</v>
      </c>
      <c r="G55" s="225">
        <f t="shared" si="1"/>
        <v>0.6428571428571429</v>
      </c>
    </row>
    <row r="56" spans="1:7" s="214" customFormat="1" ht="15" customHeight="1" x14ac:dyDescent="0.2">
      <c r="A56"/>
      <c r="B56" s="343" t="s">
        <v>334</v>
      </c>
      <c r="C56" s="223" t="s">
        <v>488</v>
      </c>
      <c r="D56" s="224">
        <v>19</v>
      </c>
      <c r="E56" s="224">
        <v>0</v>
      </c>
      <c r="F56" s="224">
        <v>19</v>
      </c>
      <c r="G56" s="225">
        <f t="shared" si="1"/>
        <v>1</v>
      </c>
    </row>
    <row r="57" spans="1:7" s="214" customFormat="1" ht="15" customHeight="1" x14ac:dyDescent="0.2">
      <c r="A57"/>
      <c r="B57" s="343" t="s">
        <v>334</v>
      </c>
      <c r="C57" s="223" t="s">
        <v>489</v>
      </c>
      <c r="D57" s="224">
        <v>5</v>
      </c>
      <c r="E57" s="224">
        <v>0</v>
      </c>
      <c r="F57" s="224">
        <v>10</v>
      </c>
      <c r="G57" s="225">
        <f t="shared" si="1"/>
        <v>0.5</v>
      </c>
    </row>
    <row r="58" spans="1:7" s="214" customFormat="1" ht="15" customHeight="1" x14ac:dyDescent="0.2">
      <c r="A58"/>
      <c r="B58" s="343" t="s">
        <v>334</v>
      </c>
      <c r="C58" s="223" t="s">
        <v>109</v>
      </c>
      <c r="D58" s="224">
        <v>17</v>
      </c>
      <c r="E58" s="224">
        <v>0</v>
      </c>
      <c r="F58" s="224">
        <v>38</v>
      </c>
      <c r="G58" s="225">
        <f t="shared" si="1"/>
        <v>0.44736842105263158</v>
      </c>
    </row>
    <row r="59" spans="1:7" s="214" customFormat="1" ht="15" customHeight="1" x14ac:dyDescent="0.2">
      <c r="A59"/>
      <c r="B59" s="329" t="s">
        <v>548</v>
      </c>
      <c r="C59" s="347"/>
      <c r="D59" s="348">
        <v>56</v>
      </c>
      <c r="E59" s="348">
        <v>0</v>
      </c>
      <c r="F59" s="348">
        <v>109</v>
      </c>
      <c r="G59" s="229">
        <f t="shared" si="1"/>
        <v>0.51376146788990829</v>
      </c>
    </row>
    <row r="60" spans="1:7" s="214" customFormat="1" ht="15" customHeight="1" x14ac:dyDescent="0.2">
      <c r="A60"/>
      <c r="B60" s="344" t="s">
        <v>539</v>
      </c>
      <c r="C60" s="345" t="s">
        <v>515</v>
      </c>
      <c r="D60" s="346">
        <v>10</v>
      </c>
      <c r="E60" s="346">
        <v>0</v>
      </c>
      <c r="F60" s="346">
        <v>12</v>
      </c>
      <c r="G60" s="228">
        <f t="shared" si="1"/>
        <v>0.83333333333333337</v>
      </c>
    </row>
    <row r="61" spans="1:7" s="214" customFormat="1" ht="15" customHeight="1" x14ac:dyDescent="0.2">
      <c r="A61"/>
      <c r="B61" s="343" t="s">
        <v>539</v>
      </c>
      <c r="C61" s="223" t="s">
        <v>517</v>
      </c>
      <c r="D61" s="224">
        <v>19</v>
      </c>
      <c r="E61" s="224">
        <v>0</v>
      </c>
      <c r="F61" s="224">
        <v>20</v>
      </c>
      <c r="G61" s="225">
        <f t="shared" si="1"/>
        <v>0.95</v>
      </c>
    </row>
    <row r="62" spans="1:7" s="214" customFormat="1" ht="15" customHeight="1" x14ac:dyDescent="0.2">
      <c r="A62"/>
      <c r="B62" s="343" t="s">
        <v>402</v>
      </c>
      <c r="C62" s="223" t="s">
        <v>521</v>
      </c>
      <c r="D62" s="224">
        <v>46</v>
      </c>
      <c r="E62" s="224">
        <v>0</v>
      </c>
      <c r="F62" s="224">
        <v>59</v>
      </c>
      <c r="G62" s="225">
        <f t="shared" si="1"/>
        <v>0.77966101694915257</v>
      </c>
    </row>
    <row r="63" spans="1:7" s="214" customFormat="1" ht="15" customHeight="1" x14ac:dyDescent="0.2">
      <c r="A63"/>
      <c r="B63" s="329" t="s">
        <v>549</v>
      </c>
      <c r="C63" s="347"/>
      <c r="D63" s="348">
        <v>75</v>
      </c>
      <c r="E63" s="348">
        <v>0</v>
      </c>
      <c r="F63" s="348">
        <v>91</v>
      </c>
      <c r="G63" s="229">
        <f t="shared" si="1"/>
        <v>0.82417582417582413</v>
      </c>
    </row>
    <row r="64" spans="1:7" s="214" customFormat="1" ht="15" customHeight="1" x14ac:dyDescent="0.2">
      <c r="A64"/>
      <c r="B64" s="344" t="s">
        <v>539</v>
      </c>
      <c r="C64" s="345" t="s">
        <v>523</v>
      </c>
      <c r="D64" s="346">
        <v>4</v>
      </c>
      <c r="E64" s="346">
        <v>0</v>
      </c>
      <c r="F64" s="346">
        <v>15</v>
      </c>
      <c r="G64" s="228">
        <f t="shared" si="1"/>
        <v>0.26666666666666666</v>
      </c>
    </row>
    <row r="65" spans="1:7" s="214" customFormat="1" ht="15" customHeight="1" x14ac:dyDescent="0.2">
      <c r="A65"/>
      <c r="B65" s="343" t="s">
        <v>539</v>
      </c>
      <c r="C65" s="223" t="s">
        <v>524</v>
      </c>
      <c r="D65" s="224">
        <v>8</v>
      </c>
      <c r="E65" s="224">
        <v>0</v>
      </c>
      <c r="F65" s="224">
        <v>17</v>
      </c>
      <c r="G65" s="225">
        <f t="shared" si="1"/>
        <v>0.47058823529411764</v>
      </c>
    </row>
    <row r="66" spans="1:7" s="214" customFormat="1" ht="15" customHeight="1" x14ac:dyDescent="0.2">
      <c r="A66"/>
      <c r="B66" s="343" t="s">
        <v>539</v>
      </c>
      <c r="C66" s="223" t="s">
        <v>531</v>
      </c>
      <c r="D66" s="224">
        <v>1</v>
      </c>
      <c r="E66" s="224">
        <v>0</v>
      </c>
      <c r="F66" s="224">
        <v>4</v>
      </c>
      <c r="G66" s="225">
        <f t="shared" si="1"/>
        <v>0.25</v>
      </c>
    </row>
    <row r="67" spans="1:7" s="214" customFormat="1" ht="15" customHeight="1" x14ac:dyDescent="0.2">
      <c r="A67"/>
      <c r="B67" s="343" t="s">
        <v>539</v>
      </c>
      <c r="C67" s="223" t="s">
        <v>529</v>
      </c>
      <c r="D67" s="224">
        <v>19</v>
      </c>
      <c r="E67" s="224">
        <v>0</v>
      </c>
      <c r="F67" s="224">
        <v>30</v>
      </c>
      <c r="G67" s="225">
        <f t="shared" si="1"/>
        <v>0.6333333333333333</v>
      </c>
    </row>
    <row r="68" spans="1:7" s="214" customFormat="1" ht="15" customHeight="1" x14ac:dyDescent="0.2">
      <c r="A68"/>
      <c r="B68" s="343" t="s">
        <v>539</v>
      </c>
      <c r="C68" s="223" t="s">
        <v>532</v>
      </c>
      <c r="D68" s="224">
        <v>10</v>
      </c>
      <c r="E68" s="224">
        <v>0</v>
      </c>
      <c r="F68" s="224">
        <v>18</v>
      </c>
      <c r="G68" s="225">
        <f t="shared" si="1"/>
        <v>0.55555555555555558</v>
      </c>
    </row>
    <row r="69" spans="1:7" s="214" customFormat="1" ht="15" customHeight="1" x14ac:dyDescent="0.2">
      <c r="A69"/>
      <c r="B69" s="343" t="s">
        <v>539</v>
      </c>
      <c r="C69" s="223" t="s">
        <v>550</v>
      </c>
      <c r="D69" s="224">
        <v>0</v>
      </c>
      <c r="E69" s="224">
        <v>0</v>
      </c>
      <c r="F69" s="224">
        <v>21</v>
      </c>
      <c r="G69" s="225">
        <f t="shared" si="1"/>
        <v>0</v>
      </c>
    </row>
    <row r="70" spans="1:7" s="214" customFormat="1" ht="15" customHeight="1" x14ac:dyDescent="0.2">
      <c r="A70"/>
      <c r="B70" s="343" t="s">
        <v>539</v>
      </c>
      <c r="C70" s="223" t="s">
        <v>527</v>
      </c>
      <c r="D70" s="224">
        <v>15</v>
      </c>
      <c r="E70" s="224">
        <v>0</v>
      </c>
      <c r="F70" s="224">
        <v>40</v>
      </c>
      <c r="G70" s="225">
        <f t="shared" si="1"/>
        <v>0.375</v>
      </c>
    </row>
    <row r="71" spans="1:7" s="214" customFormat="1" ht="15" customHeight="1" x14ac:dyDescent="0.2">
      <c r="A71"/>
      <c r="B71" s="343" t="s">
        <v>539</v>
      </c>
      <c r="C71" s="223" t="s">
        <v>528</v>
      </c>
      <c r="D71" s="224">
        <v>0</v>
      </c>
      <c r="E71" s="224">
        <v>0</v>
      </c>
      <c r="F71" s="224">
        <v>2</v>
      </c>
      <c r="G71" s="225">
        <f t="shared" si="1"/>
        <v>0</v>
      </c>
    </row>
    <row r="72" spans="1:7" s="214" customFormat="1" ht="15" customHeight="1" x14ac:dyDescent="0.2">
      <c r="A72"/>
      <c r="B72" s="329" t="s">
        <v>551</v>
      </c>
      <c r="C72" s="347"/>
      <c r="D72" s="348">
        <v>57</v>
      </c>
      <c r="E72" s="348">
        <v>0</v>
      </c>
      <c r="F72" s="348">
        <v>147</v>
      </c>
      <c r="G72" s="229">
        <f t="shared" si="1"/>
        <v>0.38775510204081631</v>
      </c>
    </row>
    <row r="73" spans="1:7" s="214" customFormat="1" ht="15" customHeight="1" x14ac:dyDescent="0.2">
      <c r="A73"/>
      <c r="B73" s="329" t="s">
        <v>552</v>
      </c>
      <c r="C73" s="347"/>
      <c r="D73" s="348">
        <v>807</v>
      </c>
      <c r="E73" s="348">
        <v>4</v>
      </c>
      <c r="F73" s="348">
        <v>1187</v>
      </c>
      <c r="G73" s="229">
        <f t="shared" ref="G73:G104" si="2">IF(F73=0,"-",(D73+E73)/F73)</f>
        <v>0.68323504633529908</v>
      </c>
    </row>
    <row r="74" spans="1:7" s="214" customFormat="1" ht="15" customHeight="1" x14ac:dyDescent="0.2">
      <c r="A74"/>
      <c r="B74" s="349" t="s">
        <v>118</v>
      </c>
      <c r="C74" s="334"/>
      <c r="D74" s="334"/>
      <c r="E74" s="334"/>
      <c r="F74" s="334"/>
      <c r="G74" s="334"/>
    </row>
    <row r="75" spans="1:7" s="214" customFormat="1" ht="15" customHeight="1" x14ac:dyDescent="0.2">
      <c r="A75"/>
      <c r="B75"/>
      <c r="C75"/>
      <c r="D75"/>
      <c r="E75"/>
      <c r="F75"/>
      <c r="G75"/>
    </row>
    <row r="76" spans="1:7" s="214" customFormat="1" ht="15" customHeight="1" x14ac:dyDescent="0.2">
      <c r="A76"/>
      <c r="B76"/>
      <c r="C76"/>
      <c r="D76"/>
      <c r="E76"/>
      <c r="F76"/>
      <c r="G76"/>
    </row>
    <row r="77" spans="1:7" s="214" customFormat="1" ht="15" customHeight="1" x14ac:dyDescent="0.2">
      <c r="A77"/>
      <c r="B77"/>
      <c r="C77"/>
      <c r="D77"/>
      <c r="E77"/>
      <c r="F77"/>
      <c r="G77"/>
    </row>
    <row r="78" spans="1:7" s="214" customFormat="1" ht="15" customHeight="1" x14ac:dyDescent="0.2">
      <c r="A78"/>
      <c r="B78"/>
      <c r="C78"/>
      <c r="D78"/>
      <c r="E78"/>
      <c r="F78"/>
      <c r="G78"/>
    </row>
    <row r="79" spans="1:7" s="214" customFormat="1" ht="15" customHeight="1" x14ac:dyDescent="0.2">
      <c r="A79"/>
      <c r="B79"/>
      <c r="C79"/>
      <c r="D79"/>
      <c r="E79"/>
      <c r="F79"/>
      <c r="G79"/>
    </row>
    <row r="80" spans="1:7" s="214" customFormat="1" ht="15" customHeight="1" x14ac:dyDescent="0.2">
      <c r="A80"/>
      <c r="B80"/>
      <c r="C80"/>
      <c r="D80"/>
      <c r="E80"/>
      <c r="F80"/>
      <c r="G80"/>
    </row>
    <row r="81" spans="1:7" s="214" customFormat="1" ht="15" customHeight="1" x14ac:dyDescent="0.2">
      <c r="A81"/>
      <c r="B81"/>
      <c r="C81"/>
      <c r="D81"/>
      <c r="E81"/>
      <c r="F81"/>
      <c r="G81"/>
    </row>
    <row r="82" spans="1:7" s="214" customFormat="1" ht="15" customHeight="1" x14ac:dyDescent="0.2">
      <c r="A82"/>
      <c r="B82"/>
      <c r="C82"/>
      <c r="D82"/>
      <c r="E82"/>
      <c r="F82"/>
      <c r="G82"/>
    </row>
    <row r="83" spans="1:7" s="214" customFormat="1" ht="15" customHeight="1" x14ac:dyDescent="0.2">
      <c r="A83"/>
      <c r="B83"/>
      <c r="C83"/>
      <c r="D83"/>
      <c r="E83"/>
      <c r="F83"/>
      <c r="G83"/>
    </row>
    <row r="84" spans="1:7" s="214" customFormat="1" ht="15" customHeight="1" x14ac:dyDescent="0.2">
      <c r="A84"/>
      <c r="B84"/>
      <c r="C84"/>
      <c r="D84"/>
      <c r="E84"/>
      <c r="F84"/>
      <c r="G84"/>
    </row>
    <row r="85" spans="1:7" s="214" customFormat="1" ht="15" customHeight="1" x14ac:dyDescent="0.2">
      <c r="A85"/>
      <c r="B85"/>
      <c r="C85"/>
      <c r="D85"/>
      <c r="E85"/>
      <c r="F85"/>
      <c r="G85"/>
    </row>
    <row r="86" spans="1:7" s="214" customFormat="1" ht="15" customHeight="1" x14ac:dyDescent="0.2">
      <c r="A86"/>
      <c r="B86"/>
      <c r="C86"/>
      <c r="D86"/>
      <c r="E86"/>
      <c r="F86"/>
      <c r="G86"/>
    </row>
    <row r="87" spans="1:7" s="214" customFormat="1" ht="15" customHeight="1" x14ac:dyDescent="0.2">
      <c r="A87"/>
      <c r="B87"/>
      <c r="C87"/>
      <c r="D87"/>
      <c r="E87"/>
      <c r="F87"/>
      <c r="G87"/>
    </row>
    <row r="88" spans="1:7" s="214" customFormat="1" ht="15" customHeight="1" x14ac:dyDescent="0.2">
      <c r="A88"/>
      <c r="B88"/>
      <c r="C88"/>
      <c r="D88"/>
      <c r="E88"/>
      <c r="F88"/>
      <c r="G88"/>
    </row>
    <row r="89" spans="1:7" s="214" customFormat="1" ht="15" customHeight="1" x14ac:dyDescent="0.2">
      <c r="A89"/>
      <c r="B89"/>
      <c r="C89"/>
      <c r="D89"/>
      <c r="E89"/>
      <c r="F89"/>
      <c r="G89"/>
    </row>
    <row r="90" spans="1:7" s="214" customFormat="1" ht="15" customHeight="1" x14ac:dyDescent="0.2">
      <c r="A90"/>
      <c r="B90"/>
      <c r="C90"/>
      <c r="D90"/>
      <c r="E90"/>
      <c r="F90"/>
      <c r="G90"/>
    </row>
    <row r="91" spans="1:7" s="214" customFormat="1" ht="15" customHeight="1" x14ac:dyDescent="0.2">
      <c r="A91"/>
      <c r="B91"/>
      <c r="C91"/>
      <c r="D91"/>
      <c r="E91"/>
      <c r="F91"/>
      <c r="G91"/>
    </row>
    <row r="92" spans="1:7" s="214" customFormat="1" ht="15" customHeight="1" x14ac:dyDescent="0.2">
      <c r="A92"/>
      <c r="B92"/>
      <c r="C92"/>
      <c r="D92"/>
      <c r="E92"/>
      <c r="F92"/>
      <c r="G92"/>
    </row>
    <row r="93" spans="1:7" s="214" customFormat="1" ht="15" customHeight="1" x14ac:dyDescent="0.2">
      <c r="A93"/>
      <c r="B93"/>
      <c r="C93"/>
      <c r="D93"/>
      <c r="E93"/>
      <c r="F93"/>
      <c r="G93"/>
    </row>
    <row r="94" spans="1:7" s="214" customFormat="1" ht="12.75" x14ac:dyDescent="0.2">
      <c r="A94"/>
      <c r="B94"/>
      <c r="C94"/>
      <c r="D94"/>
      <c r="E94"/>
      <c r="F94"/>
      <c r="G94"/>
    </row>
    <row r="95" spans="1:7" s="214" customFormat="1" ht="12.75" x14ac:dyDescent="0.2">
      <c r="A95"/>
      <c r="B95"/>
      <c r="C95"/>
      <c r="D95"/>
      <c r="E95"/>
      <c r="F95"/>
      <c r="G95"/>
    </row>
    <row r="96" spans="1:7" s="214" customFormat="1" ht="12.75" x14ac:dyDescent="0.2">
      <c r="A96"/>
      <c r="B96"/>
      <c r="C96"/>
      <c r="D96"/>
      <c r="E96"/>
      <c r="F96"/>
      <c r="G96"/>
    </row>
    <row r="97" spans="1:7" s="214" customFormat="1" ht="12.75" x14ac:dyDescent="0.2">
      <c r="A97"/>
      <c r="B97"/>
      <c r="C97"/>
      <c r="D97"/>
      <c r="E97"/>
      <c r="F97"/>
      <c r="G97"/>
    </row>
    <row r="98" spans="1:7" s="214" customFormat="1" ht="12.75" x14ac:dyDescent="0.2">
      <c r="A98"/>
      <c r="B98"/>
      <c r="C98"/>
      <c r="D98"/>
      <c r="E98"/>
      <c r="F98"/>
      <c r="G98"/>
    </row>
    <row r="99" spans="1:7" s="214" customFormat="1" ht="12.75" x14ac:dyDescent="0.2">
      <c r="A99"/>
      <c r="B99"/>
      <c r="C99"/>
      <c r="D99"/>
      <c r="E99"/>
      <c r="F99"/>
      <c r="G99"/>
    </row>
    <row r="100" spans="1:7" s="214" customFormat="1" ht="12.75" x14ac:dyDescent="0.2">
      <c r="A100"/>
      <c r="B100"/>
      <c r="C100"/>
      <c r="D100"/>
      <c r="E100"/>
      <c r="F100"/>
      <c r="G100"/>
    </row>
    <row r="101" spans="1:7" s="214" customFormat="1" ht="14.25" customHeight="1" x14ac:dyDescent="0.2">
      <c r="A101"/>
      <c r="B101"/>
      <c r="C101"/>
      <c r="D101"/>
      <c r="E101"/>
      <c r="F101"/>
      <c r="G101"/>
    </row>
    <row r="102" spans="1:7" s="214" customFormat="1" ht="14.25" customHeight="1" x14ac:dyDescent="0.2">
      <c r="A102"/>
      <c r="B102"/>
      <c r="C102"/>
      <c r="D102"/>
      <c r="E102"/>
      <c r="F102"/>
      <c r="G102"/>
    </row>
    <row r="103" spans="1:7" s="214" customFormat="1" ht="14.25" customHeight="1" x14ac:dyDescent="0.2">
      <c r="A103"/>
      <c r="B103"/>
      <c r="C103"/>
      <c r="D103"/>
      <c r="E103"/>
      <c r="F103"/>
      <c r="G103"/>
    </row>
    <row r="104" spans="1:7" s="214" customFormat="1" ht="14.25" customHeight="1" x14ac:dyDescent="0.2">
      <c r="A104"/>
      <c r="B104"/>
      <c r="C104"/>
      <c r="D104"/>
      <c r="E104"/>
      <c r="F104"/>
      <c r="G104"/>
    </row>
    <row r="105" spans="1:7" s="214" customFormat="1" ht="14.25" customHeight="1" x14ac:dyDescent="0.2">
      <c r="A105"/>
      <c r="B105"/>
      <c r="C105"/>
      <c r="D105"/>
      <c r="E105"/>
      <c r="F105"/>
      <c r="G105"/>
    </row>
    <row r="106" spans="1:7" s="214" customFormat="1" ht="14.25" customHeight="1" x14ac:dyDescent="0.2">
      <c r="A106"/>
      <c r="B106"/>
      <c r="C106"/>
      <c r="D106"/>
      <c r="E106"/>
      <c r="F106"/>
      <c r="G106"/>
    </row>
    <row r="107" spans="1:7" s="214" customFormat="1" ht="14.25" customHeight="1" x14ac:dyDescent="0.2">
      <c r="A107"/>
      <c r="B107"/>
      <c r="C107"/>
      <c r="D107"/>
      <c r="E107"/>
      <c r="F107"/>
      <c r="G107"/>
    </row>
    <row r="108" spans="1:7" s="214" customFormat="1" ht="14.25" customHeight="1" x14ac:dyDescent="0.2">
      <c r="A108"/>
      <c r="B108"/>
      <c r="C108"/>
      <c r="D108"/>
      <c r="E108"/>
      <c r="F108"/>
      <c r="G108"/>
    </row>
    <row r="109" spans="1:7" s="214" customFormat="1" ht="14.25" customHeight="1" x14ac:dyDescent="0.2">
      <c r="A109"/>
      <c r="B109"/>
      <c r="C109"/>
      <c r="D109"/>
      <c r="E109"/>
      <c r="F109"/>
      <c r="G109"/>
    </row>
    <row r="110" spans="1:7" s="214" customFormat="1" ht="14.25" customHeight="1" x14ac:dyDescent="0.2">
      <c r="A110"/>
      <c r="B110"/>
      <c r="C110"/>
      <c r="D110"/>
      <c r="E110"/>
      <c r="F110"/>
      <c r="G110"/>
    </row>
    <row r="111" spans="1:7" s="214" customFormat="1" ht="14.25" customHeight="1" x14ac:dyDescent="0.2">
      <c r="A111"/>
      <c r="B111"/>
      <c r="C111"/>
      <c r="D111"/>
      <c r="E111"/>
      <c r="F111"/>
      <c r="G111"/>
    </row>
    <row r="112" spans="1:7" s="214" customFormat="1" ht="14.25" customHeight="1" x14ac:dyDescent="0.2">
      <c r="A112"/>
      <c r="B112"/>
      <c r="C112"/>
      <c r="D112"/>
      <c r="E112"/>
      <c r="F112"/>
      <c r="G112"/>
    </row>
    <row r="113" spans="1:7" s="214" customFormat="1" ht="14.25" customHeight="1" x14ac:dyDescent="0.2">
      <c r="A113"/>
      <c r="B113"/>
      <c r="C113"/>
      <c r="D113"/>
      <c r="E113"/>
      <c r="F113"/>
      <c r="G113"/>
    </row>
    <row r="114" spans="1:7" s="214" customFormat="1" ht="14.25" customHeight="1" x14ac:dyDescent="0.2">
      <c r="A114"/>
      <c r="B114"/>
      <c r="C114"/>
      <c r="D114"/>
      <c r="E114"/>
      <c r="F114"/>
      <c r="G114"/>
    </row>
    <row r="115" spans="1:7" s="214" customFormat="1" ht="14.25" customHeight="1" x14ac:dyDescent="0.2">
      <c r="A115"/>
      <c r="B115"/>
      <c r="C115"/>
      <c r="D115"/>
      <c r="E115"/>
      <c r="F115"/>
      <c r="G115"/>
    </row>
    <row r="116" spans="1:7" s="214" customFormat="1" ht="14.25" customHeight="1" x14ac:dyDescent="0.2">
      <c r="A116"/>
      <c r="B116"/>
      <c r="C116"/>
      <c r="D116"/>
      <c r="E116"/>
      <c r="F116"/>
      <c r="G116"/>
    </row>
    <row r="117" spans="1:7" s="214" customFormat="1" ht="14.25" customHeight="1" x14ac:dyDescent="0.2">
      <c r="A117"/>
      <c r="B117"/>
      <c r="C117"/>
      <c r="D117"/>
      <c r="E117"/>
      <c r="F117"/>
      <c r="G117"/>
    </row>
    <row r="118" spans="1:7" s="214" customFormat="1" ht="14.25" customHeight="1" x14ac:dyDescent="0.2">
      <c r="A118"/>
      <c r="B118"/>
      <c r="C118"/>
      <c r="D118"/>
      <c r="E118"/>
      <c r="F118"/>
      <c r="G118"/>
    </row>
    <row r="119" spans="1:7" s="214" customFormat="1" ht="14.25" customHeight="1" x14ac:dyDescent="0.2">
      <c r="A119"/>
      <c r="B119"/>
      <c r="C119"/>
      <c r="D119"/>
      <c r="E119"/>
      <c r="F119"/>
      <c r="G119"/>
    </row>
    <row r="120" spans="1:7" s="214" customFormat="1" ht="14.25" customHeight="1" x14ac:dyDescent="0.2">
      <c r="A120"/>
      <c r="B120"/>
      <c r="C120"/>
      <c r="D120"/>
      <c r="E120"/>
      <c r="F120"/>
      <c r="G120"/>
    </row>
    <row r="121" spans="1:7" s="214" customFormat="1" ht="14.25" customHeight="1" x14ac:dyDescent="0.2">
      <c r="A121"/>
      <c r="B121"/>
      <c r="C121"/>
      <c r="D121"/>
      <c r="E121"/>
      <c r="F121"/>
      <c r="G121"/>
    </row>
    <row r="122" spans="1:7" s="214" customFormat="1" ht="14.25" customHeight="1" x14ac:dyDescent="0.2">
      <c r="A122"/>
      <c r="B122"/>
      <c r="C122"/>
      <c r="D122"/>
      <c r="E122"/>
      <c r="F122"/>
      <c r="G122"/>
    </row>
    <row r="123" spans="1:7" s="214" customFormat="1" ht="14.25" customHeight="1" x14ac:dyDescent="0.2">
      <c r="A123"/>
      <c r="B123"/>
      <c r="C123"/>
      <c r="D123"/>
      <c r="E123"/>
      <c r="F123"/>
      <c r="G123"/>
    </row>
    <row r="124" spans="1:7" s="214" customFormat="1" ht="14.25" customHeight="1" x14ac:dyDescent="0.2">
      <c r="A124"/>
      <c r="B124"/>
      <c r="C124"/>
      <c r="D124"/>
      <c r="E124"/>
      <c r="F124"/>
      <c r="G124"/>
    </row>
    <row r="125" spans="1:7" s="214" customFormat="1" ht="14.25" customHeight="1" x14ac:dyDescent="0.2">
      <c r="A125"/>
      <c r="B125"/>
      <c r="C125"/>
      <c r="D125"/>
      <c r="E125"/>
      <c r="F125"/>
      <c r="G125"/>
    </row>
    <row r="126" spans="1:7" s="214" customFormat="1" ht="14.25" customHeight="1" x14ac:dyDescent="0.2">
      <c r="A126"/>
      <c r="B126"/>
      <c r="C126"/>
      <c r="D126"/>
      <c r="E126"/>
      <c r="F126"/>
      <c r="G126"/>
    </row>
    <row r="127" spans="1:7" s="214" customFormat="1" ht="14.25" customHeight="1" x14ac:dyDescent="0.2">
      <c r="A127"/>
      <c r="B127"/>
      <c r="C127"/>
      <c r="D127"/>
      <c r="E127"/>
      <c r="F127"/>
      <c r="G127"/>
    </row>
    <row r="128" spans="1:7" s="214" customFormat="1" ht="14.25" customHeight="1" x14ac:dyDescent="0.2">
      <c r="A128"/>
      <c r="B128"/>
      <c r="C128"/>
      <c r="D128"/>
      <c r="E128"/>
      <c r="F128"/>
      <c r="G128"/>
    </row>
    <row r="129" spans="1:7" s="214" customFormat="1" ht="14.25" customHeight="1" x14ac:dyDescent="0.2">
      <c r="A129"/>
      <c r="B129"/>
      <c r="C129"/>
      <c r="D129"/>
      <c r="E129"/>
      <c r="F129"/>
      <c r="G129"/>
    </row>
    <row r="130" spans="1:7" s="214" customFormat="1" ht="14.25" customHeight="1" x14ac:dyDescent="0.2">
      <c r="A130"/>
      <c r="B130"/>
      <c r="C130"/>
      <c r="D130"/>
      <c r="E130"/>
      <c r="F130"/>
      <c r="G130"/>
    </row>
    <row r="131" spans="1:7" s="214" customFormat="1" ht="14.25" customHeight="1" x14ac:dyDescent="0.2">
      <c r="A131"/>
      <c r="B131"/>
      <c r="C131"/>
      <c r="D131"/>
      <c r="E131"/>
      <c r="F131"/>
      <c r="G131"/>
    </row>
    <row r="132" spans="1:7" s="214" customFormat="1" ht="14.25" customHeight="1" x14ac:dyDescent="0.2">
      <c r="A132"/>
      <c r="B132"/>
      <c r="C132"/>
      <c r="D132"/>
      <c r="E132"/>
      <c r="F132"/>
      <c r="G132"/>
    </row>
    <row r="133" spans="1:7" s="214" customFormat="1" ht="14.25" customHeight="1" x14ac:dyDescent="0.2">
      <c r="A133"/>
      <c r="B133"/>
      <c r="C133"/>
      <c r="D133"/>
      <c r="E133"/>
      <c r="F133"/>
      <c r="G133"/>
    </row>
    <row r="134" spans="1:7" s="214" customFormat="1" ht="14.25" customHeight="1" x14ac:dyDescent="0.2">
      <c r="A134"/>
      <c r="B134"/>
      <c r="C134"/>
      <c r="D134"/>
      <c r="E134"/>
      <c r="F134"/>
      <c r="G134"/>
    </row>
    <row r="135" spans="1:7" s="214" customFormat="1" ht="14.25" customHeight="1" x14ac:dyDescent="0.2">
      <c r="A135"/>
      <c r="B135"/>
      <c r="C135"/>
      <c r="D135"/>
      <c r="E135"/>
      <c r="F135"/>
      <c r="G135"/>
    </row>
    <row r="136" spans="1:7" s="214" customFormat="1" ht="14.25" customHeight="1" x14ac:dyDescent="0.2">
      <c r="A136"/>
      <c r="B136"/>
      <c r="C136"/>
      <c r="D136"/>
      <c r="E136"/>
      <c r="F136"/>
      <c r="G136"/>
    </row>
    <row r="137" spans="1:7" s="214" customFormat="1" ht="14.25" customHeight="1" x14ac:dyDescent="0.2">
      <c r="A137"/>
      <c r="B137"/>
      <c r="C137"/>
      <c r="D137"/>
      <c r="E137"/>
      <c r="F137"/>
      <c r="G137"/>
    </row>
    <row r="138" spans="1:7" s="214" customFormat="1" ht="14.25" customHeight="1" x14ac:dyDescent="0.2">
      <c r="A138"/>
      <c r="B138"/>
      <c r="C138"/>
      <c r="D138"/>
      <c r="E138"/>
      <c r="F138"/>
      <c r="G138"/>
    </row>
    <row r="139" spans="1:7" s="214" customFormat="1" ht="14.25" customHeight="1" x14ac:dyDescent="0.2">
      <c r="A139"/>
      <c r="B139"/>
      <c r="C139"/>
      <c r="D139"/>
      <c r="E139"/>
      <c r="F139"/>
      <c r="G139"/>
    </row>
    <row r="140" spans="1:7" s="214" customFormat="1" ht="14.25" customHeight="1" x14ac:dyDescent="0.2">
      <c r="A140"/>
      <c r="B140"/>
      <c r="C140"/>
      <c r="D140"/>
      <c r="E140"/>
      <c r="F140"/>
      <c r="G140"/>
    </row>
    <row r="141" spans="1:7" s="214" customFormat="1" ht="14.25" customHeight="1" x14ac:dyDescent="0.2">
      <c r="A141"/>
      <c r="B141"/>
      <c r="C141"/>
      <c r="D141"/>
      <c r="E141"/>
      <c r="F141"/>
      <c r="G141"/>
    </row>
    <row r="142" spans="1:7" s="214" customFormat="1" ht="14.25" customHeight="1" x14ac:dyDescent="0.2">
      <c r="A142"/>
      <c r="B142"/>
      <c r="C142"/>
      <c r="D142"/>
      <c r="E142"/>
      <c r="F142"/>
      <c r="G142"/>
    </row>
    <row r="143" spans="1:7" s="214" customFormat="1" ht="14.25" customHeight="1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</sheetData>
  <mergeCells count="1">
    <mergeCell ref="B8:C8"/>
  </mergeCells>
  <phoneticPr fontId="0" type="noConversion"/>
  <printOptions horizontalCentered="1"/>
  <pageMargins left="0.23622047244094491" right="0.23622047244094491" top="0.98425196850393704" bottom="0.78740157480314965" header="0.51181102362204722" footer="0.51181102362204722"/>
  <pageSetup paperSize="9" scale="64" orientation="portrait" r:id="rId1"/>
  <headerFooter alignWithMargins="0">
    <oddFooter>&amp;Rpage 35</oddFooter>
  </headerFooter>
  <rowBreaks count="1" manualBreakCount="1">
    <brk id="59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8">
    <pageSetUpPr fitToPage="1"/>
  </sheetPr>
  <dimension ref="A1:G200"/>
  <sheetViews>
    <sheetView view="pageLayout" zoomScaleNormal="100" zoomScaleSheetLayoutView="100" workbookViewId="0"/>
  </sheetViews>
  <sheetFormatPr baseColWidth="10" defaultRowHeight="12.75" x14ac:dyDescent="0.2"/>
  <cols>
    <col min="1" max="1" width="12.28515625" style="216" customWidth="1"/>
    <col min="2" max="2" width="5.7109375" style="216" customWidth="1"/>
    <col min="3" max="3" width="23.7109375" style="216" customWidth="1"/>
    <col min="4" max="4" width="14.140625" style="216" customWidth="1"/>
    <col min="5" max="6" width="14" style="216" customWidth="1"/>
    <col min="7" max="7" width="13.7109375" style="216" customWidth="1"/>
    <col min="8" max="8" width="11.42578125" style="216" customWidth="1"/>
    <col min="9" max="9" width="11.140625" style="216" customWidth="1"/>
    <col min="10" max="16384" width="11.42578125" style="216"/>
  </cols>
  <sheetData>
    <row r="1" spans="1:7" ht="18.75" x14ac:dyDescent="0.2">
      <c r="A1" s="73"/>
      <c r="B1" s="35" t="s">
        <v>33</v>
      </c>
      <c r="C1" s="35"/>
      <c r="D1" s="35"/>
      <c r="E1" s="35"/>
      <c r="F1" s="35"/>
      <c r="G1" s="35"/>
    </row>
    <row r="2" spans="1:7" ht="18.75" x14ac:dyDescent="0.2">
      <c r="A2" s="73"/>
      <c r="B2" s="35" t="s">
        <v>260</v>
      </c>
      <c r="C2" s="35"/>
      <c r="D2" s="35"/>
      <c r="E2" s="35"/>
      <c r="F2" s="35"/>
      <c r="G2" s="35"/>
    </row>
    <row r="3" spans="1:7" ht="7.5" customHeight="1" x14ac:dyDescent="0.2">
      <c r="A3" s="73"/>
      <c r="B3" s="193"/>
      <c r="C3" s="193"/>
      <c r="D3" s="35"/>
      <c r="E3" s="35"/>
      <c r="F3" s="35"/>
      <c r="G3" s="35"/>
    </row>
    <row r="4" spans="1:7" ht="15" x14ac:dyDescent="0.2">
      <c r="A4" s="102" t="s">
        <v>49</v>
      </c>
      <c r="B4" s="103" t="s">
        <v>50</v>
      </c>
      <c r="C4" s="103"/>
      <c r="D4" s="40"/>
      <c r="E4" s="40"/>
      <c r="F4" s="40"/>
      <c r="G4" s="40"/>
    </row>
    <row r="5" spans="1:7" ht="15" x14ac:dyDescent="0.2">
      <c r="A5" s="102" t="s">
        <v>51</v>
      </c>
      <c r="B5" s="106" t="str">
        <f>couverture!D15</f>
        <v xml:space="preserve">1er mars 2019 </v>
      </c>
      <c r="C5" s="44"/>
      <c r="D5" s="44"/>
      <c r="E5" s="44"/>
      <c r="F5" s="44"/>
      <c r="G5" s="44"/>
    </row>
    <row r="6" spans="1:7" ht="15" x14ac:dyDescent="0.2">
      <c r="A6" s="105" t="s">
        <v>52</v>
      </c>
      <c r="B6" s="43" t="s">
        <v>268</v>
      </c>
      <c r="C6" s="44"/>
      <c r="D6" s="44"/>
      <c r="E6" s="44"/>
      <c r="F6" s="44"/>
      <c r="G6" s="44"/>
    </row>
    <row r="7" spans="1:7" ht="8.25" customHeight="1" x14ac:dyDescent="0.2">
      <c r="A7" s="76"/>
      <c r="B7" s="40"/>
      <c r="C7" s="40"/>
      <c r="D7" s="40"/>
      <c r="E7" s="40"/>
      <c r="F7" s="40"/>
      <c r="G7" s="40"/>
    </row>
    <row r="8" spans="1:7" ht="36" x14ac:dyDescent="0.2">
      <c r="A8" s="214"/>
      <c r="B8" s="771" t="s">
        <v>115</v>
      </c>
      <c r="C8" s="772"/>
      <c r="D8" s="226" t="s">
        <v>111</v>
      </c>
      <c r="E8" s="226" t="s">
        <v>116</v>
      </c>
      <c r="F8" s="226" t="s">
        <v>280</v>
      </c>
      <c r="G8" s="226" t="s">
        <v>117</v>
      </c>
    </row>
    <row r="9" spans="1:7" ht="15" customHeight="1" x14ac:dyDescent="0.2">
      <c r="A9"/>
      <c r="B9" s="340" t="s">
        <v>334</v>
      </c>
      <c r="C9" s="341" t="s">
        <v>336</v>
      </c>
      <c r="D9" s="342">
        <v>7</v>
      </c>
      <c r="E9" s="342">
        <v>0</v>
      </c>
      <c r="F9" s="342">
        <v>9</v>
      </c>
      <c r="G9" s="227">
        <f t="shared" ref="G9:G40" si="0">IF(F9=0,"-",(D9+E9)/F9)</f>
        <v>0.77777777777777779</v>
      </c>
    </row>
    <row r="10" spans="1:7" ht="15" customHeight="1" x14ac:dyDescent="0.2">
      <c r="A10"/>
      <c r="B10" s="343" t="s">
        <v>346</v>
      </c>
      <c r="C10" s="223" t="s">
        <v>347</v>
      </c>
      <c r="D10" s="224">
        <v>18</v>
      </c>
      <c r="E10" s="224">
        <v>0</v>
      </c>
      <c r="F10" s="224">
        <v>23</v>
      </c>
      <c r="G10" s="225">
        <f t="shared" si="0"/>
        <v>0.78260869565217395</v>
      </c>
    </row>
    <row r="11" spans="1:7" ht="15" customHeight="1" x14ac:dyDescent="0.2">
      <c r="A11"/>
      <c r="B11" s="343" t="s">
        <v>334</v>
      </c>
      <c r="C11" s="223" t="s">
        <v>339</v>
      </c>
      <c r="D11" s="224">
        <v>7</v>
      </c>
      <c r="E11" s="224">
        <v>0</v>
      </c>
      <c r="F11" s="224">
        <v>10</v>
      </c>
      <c r="G11" s="225">
        <f t="shared" si="0"/>
        <v>0.7</v>
      </c>
    </row>
    <row r="12" spans="1:7" ht="15" customHeight="1" x14ac:dyDescent="0.2">
      <c r="A12"/>
      <c r="B12" s="343" t="s">
        <v>334</v>
      </c>
      <c r="C12" s="223" t="s">
        <v>341</v>
      </c>
      <c r="D12" s="224">
        <v>6</v>
      </c>
      <c r="E12" s="224">
        <v>0</v>
      </c>
      <c r="F12" s="224">
        <v>5</v>
      </c>
      <c r="G12" s="225">
        <f t="shared" si="0"/>
        <v>1.2</v>
      </c>
    </row>
    <row r="13" spans="1:7" ht="15" customHeight="1" x14ac:dyDescent="0.2">
      <c r="A13"/>
      <c r="B13" s="329" t="s">
        <v>540</v>
      </c>
      <c r="C13" s="347"/>
      <c r="D13" s="348">
        <v>38</v>
      </c>
      <c r="E13" s="348">
        <v>0</v>
      </c>
      <c r="F13" s="348">
        <v>47</v>
      </c>
      <c r="G13" s="229">
        <f t="shared" si="0"/>
        <v>0.80851063829787229</v>
      </c>
    </row>
    <row r="14" spans="1:7" ht="15" customHeight="1" x14ac:dyDescent="0.2">
      <c r="A14"/>
      <c r="B14" s="344" t="s">
        <v>381</v>
      </c>
      <c r="C14" s="345" t="s">
        <v>367</v>
      </c>
      <c r="D14" s="346">
        <v>0</v>
      </c>
      <c r="E14" s="346">
        <v>0</v>
      </c>
      <c r="F14" s="346">
        <v>1</v>
      </c>
      <c r="G14" s="228">
        <f t="shared" si="0"/>
        <v>0</v>
      </c>
    </row>
    <row r="15" spans="1:7" ht="15" customHeight="1" x14ac:dyDescent="0.2">
      <c r="A15"/>
      <c r="B15" s="343" t="s">
        <v>334</v>
      </c>
      <c r="C15" s="223" t="s">
        <v>367</v>
      </c>
      <c r="D15" s="224">
        <v>14</v>
      </c>
      <c r="E15" s="224">
        <v>0</v>
      </c>
      <c r="F15" s="224">
        <v>20</v>
      </c>
      <c r="G15" s="225">
        <f t="shared" si="0"/>
        <v>0.7</v>
      </c>
    </row>
    <row r="16" spans="1:7" ht="15" customHeight="1" x14ac:dyDescent="0.2">
      <c r="A16"/>
      <c r="B16" s="343" t="s">
        <v>334</v>
      </c>
      <c r="C16" s="223" t="s">
        <v>369</v>
      </c>
      <c r="D16" s="224">
        <v>2</v>
      </c>
      <c r="E16" s="224">
        <v>0</v>
      </c>
      <c r="F16" s="224">
        <v>4</v>
      </c>
      <c r="G16" s="225">
        <f t="shared" si="0"/>
        <v>0.5</v>
      </c>
    </row>
    <row r="17" spans="1:7" ht="15" customHeight="1" x14ac:dyDescent="0.2">
      <c r="A17"/>
      <c r="B17" s="343" t="s">
        <v>334</v>
      </c>
      <c r="C17" s="223" t="s">
        <v>103</v>
      </c>
      <c r="D17" s="224">
        <v>5</v>
      </c>
      <c r="E17" s="224">
        <v>0</v>
      </c>
      <c r="F17" s="224">
        <v>11</v>
      </c>
      <c r="G17" s="225">
        <f t="shared" si="0"/>
        <v>0.45454545454545453</v>
      </c>
    </row>
    <row r="18" spans="1:7" ht="15" customHeight="1" x14ac:dyDescent="0.2">
      <c r="A18"/>
      <c r="B18" s="343" t="s">
        <v>334</v>
      </c>
      <c r="C18" s="223" t="s">
        <v>373</v>
      </c>
      <c r="D18" s="224">
        <v>6</v>
      </c>
      <c r="E18" s="224">
        <v>0</v>
      </c>
      <c r="F18" s="224">
        <v>10</v>
      </c>
      <c r="G18" s="225">
        <f t="shared" si="0"/>
        <v>0.6</v>
      </c>
    </row>
    <row r="19" spans="1:7" ht="15" customHeight="1" x14ac:dyDescent="0.2">
      <c r="A19"/>
      <c r="B19" s="343" t="s">
        <v>346</v>
      </c>
      <c r="C19" s="223" t="s">
        <v>377</v>
      </c>
      <c r="D19" s="224">
        <v>8</v>
      </c>
      <c r="E19" s="224">
        <v>0</v>
      </c>
      <c r="F19" s="224">
        <v>15</v>
      </c>
      <c r="G19" s="225">
        <f t="shared" si="0"/>
        <v>0.53333333333333333</v>
      </c>
    </row>
    <row r="20" spans="1:7" ht="15" customHeight="1" x14ac:dyDescent="0.2">
      <c r="A20"/>
      <c r="B20" s="329" t="s">
        <v>541</v>
      </c>
      <c r="C20" s="347"/>
      <c r="D20" s="348">
        <v>35</v>
      </c>
      <c r="E20" s="348">
        <v>0</v>
      </c>
      <c r="F20" s="348">
        <v>61</v>
      </c>
      <c r="G20" s="229">
        <f t="shared" si="0"/>
        <v>0.57377049180327866</v>
      </c>
    </row>
    <row r="21" spans="1:7" ht="15" customHeight="1" x14ac:dyDescent="0.2">
      <c r="A21"/>
      <c r="B21" s="344" t="s">
        <v>346</v>
      </c>
      <c r="C21" s="345" t="s">
        <v>391</v>
      </c>
      <c r="D21" s="346">
        <v>7</v>
      </c>
      <c r="E21" s="346">
        <v>0</v>
      </c>
      <c r="F21" s="346">
        <v>15</v>
      </c>
      <c r="G21" s="228">
        <f t="shared" si="0"/>
        <v>0.46666666666666667</v>
      </c>
    </row>
    <row r="22" spans="1:7" ht="15" customHeight="1" x14ac:dyDescent="0.2">
      <c r="A22"/>
      <c r="B22" s="343" t="s">
        <v>346</v>
      </c>
      <c r="C22" s="223" t="s">
        <v>392</v>
      </c>
      <c r="D22" s="224">
        <v>16</v>
      </c>
      <c r="E22" s="224">
        <v>0</v>
      </c>
      <c r="F22" s="224">
        <v>20</v>
      </c>
      <c r="G22" s="225">
        <f t="shared" si="0"/>
        <v>0.8</v>
      </c>
    </row>
    <row r="23" spans="1:7" ht="15" customHeight="1" x14ac:dyDescent="0.2">
      <c r="A23"/>
      <c r="B23" s="343" t="s">
        <v>346</v>
      </c>
      <c r="C23" s="223" t="s">
        <v>395</v>
      </c>
      <c r="D23" s="224">
        <v>14</v>
      </c>
      <c r="E23" s="224">
        <v>0</v>
      </c>
      <c r="F23" s="224">
        <v>20</v>
      </c>
      <c r="G23" s="225">
        <f t="shared" si="0"/>
        <v>0.7</v>
      </c>
    </row>
    <row r="24" spans="1:7" ht="15" customHeight="1" x14ac:dyDescent="0.2">
      <c r="A24"/>
      <c r="B24" s="343" t="s">
        <v>402</v>
      </c>
      <c r="C24" s="223" t="s">
        <v>403</v>
      </c>
      <c r="D24" s="224">
        <v>36</v>
      </c>
      <c r="E24" s="224">
        <v>0</v>
      </c>
      <c r="F24" s="224">
        <v>59</v>
      </c>
      <c r="G24" s="225">
        <f t="shared" si="0"/>
        <v>0.61016949152542377</v>
      </c>
    </row>
    <row r="25" spans="1:7" ht="15" customHeight="1" x14ac:dyDescent="0.2">
      <c r="A25"/>
      <c r="B25" s="329" t="s">
        <v>542</v>
      </c>
      <c r="C25" s="347"/>
      <c r="D25" s="348">
        <v>73</v>
      </c>
      <c r="E25" s="348">
        <v>0</v>
      </c>
      <c r="F25" s="348">
        <v>114</v>
      </c>
      <c r="G25" s="229">
        <f t="shared" si="0"/>
        <v>0.64035087719298245</v>
      </c>
    </row>
    <row r="26" spans="1:7" ht="15" customHeight="1" x14ac:dyDescent="0.2">
      <c r="A26"/>
      <c r="B26" s="344" t="s">
        <v>334</v>
      </c>
      <c r="C26" s="345" t="s">
        <v>408</v>
      </c>
      <c r="D26" s="346">
        <v>10</v>
      </c>
      <c r="E26" s="346">
        <v>0</v>
      </c>
      <c r="F26" s="346">
        <v>18</v>
      </c>
      <c r="G26" s="228">
        <f t="shared" si="0"/>
        <v>0.55555555555555558</v>
      </c>
    </row>
    <row r="27" spans="1:7" ht="15" customHeight="1" x14ac:dyDescent="0.2">
      <c r="A27"/>
      <c r="B27" s="343" t="s">
        <v>346</v>
      </c>
      <c r="C27" s="223" t="s">
        <v>416</v>
      </c>
      <c r="D27" s="224">
        <v>17</v>
      </c>
      <c r="E27" s="224">
        <v>0</v>
      </c>
      <c r="F27" s="224">
        <v>20</v>
      </c>
      <c r="G27" s="225">
        <f t="shared" si="0"/>
        <v>0.85</v>
      </c>
    </row>
    <row r="28" spans="1:7" ht="15" customHeight="1" x14ac:dyDescent="0.2">
      <c r="A28"/>
      <c r="B28" s="343" t="s">
        <v>334</v>
      </c>
      <c r="C28" s="223" t="s">
        <v>411</v>
      </c>
      <c r="D28" s="224">
        <v>3</v>
      </c>
      <c r="E28" s="224">
        <v>0</v>
      </c>
      <c r="F28" s="224">
        <v>0</v>
      </c>
      <c r="G28" s="225" t="str">
        <f t="shared" si="0"/>
        <v>-</v>
      </c>
    </row>
    <row r="29" spans="1:7" ht="15" customHeight="1" x14ac:dyDescent="0.2">
      <c r="A29"/>
      <c r="B29" s="343" t="s">
        <v>346</v>
      </c>
      <c r="C29" s="223" t="s">
        <v>417</v>
      </c>
      <c r="D29" s="224">
        <v>8</v>
      </c>
      <c r="E29" s="224">
        <v>0</v>
      </c>
      <c r="F29" s="224">
        <v>8</v>
      </c>
      <c r="G29" s="225">
        <f t="shared" si="0"/>
        <v>1</v>
      </c>
    </row>
    <row r="30" spans="1:7" ht="15" customHeight="1" x14ac:dyDescent="0.2">
      <c r="A30"/>
      <c r="B30" s="343" t="s">
        <v>402</v>
      </c>
      <c r="C30" s="223" t="s">
        <v>424</v>
      </c>
      <c r="D30" s="224">
        <v>33</v>
      </c>
      <c r="E30" s="224">
        <v>1</v>
      </c>
      <c r="F30" s="224">
        <v>60</v>
      </c>
      <c r="G30" s="225">
        <f t="shared" si="0"/>
        <v>0.56666666666666665</v>
      </c>
    </row>
    <row r="31" spans="1:7" ht="15" customHeight="1" x14ac:dyDescent="0.2">
      <c r="A31"/>
      <c r="B31" s="329" t="s">
        <v>543</v>
      </c>
      <c r="C31" s="347"/>
      <c r="D31" s="348">
        <v>71</v>
      </c>
      <c r="E31" s="348">
        <v>1</v>
      </c>
      <c r="F31" s="348">
        <v>106</v>
      </c>
      <c r="G31" s="229">
        <f t="shared" si="0"/>
        <v>0.67924528301886788</v>
      </c>
    </row>
    <row r="32" spans="1:7" ht="15" customHeight="1" x14ac:dyDescent="0.2">
      <c r="A32"/>
      <c r="B32" s="344" t="s">
        <v>346</v>
      </c>
      <c r="C32" s="345" t="s">
        <v>432</v>
      </c>
      <c r="D32" s="346">
        <v>27</v>
      </c>
      <c r="E32" s="346">
        <v>0</v>
      </c>
      <c r="F32" s="346">
        <v>26</v>
      </c>
      <c r="G32" s="228">
        <f t="shared" si="0"/>
        <v>1.0384615384615385</v>
      </c>
    </row>
    <row r="33" spans="1:7" ht="15" customHeight="1" x14ac:dyDescent="0.2">
      <c r="A33"/>
      <c r="B33" s="343" t="s">
        <v>346</v>
      </c>
      <c r="C33" s="223" t="s">
        <v>433</v>
      </c>
      <c r="D33" s="224">
        <v>17</v>
      </c>
      <c r="E33" s="224">
        <v>0</v>
      </c>
      <c r="F33" s="224">
        <v>20</v>
      </c>
      <c r="G33" s="225">
        <f t="shared" si="0"/>
        <v>0.85</v>
      </c>
    </row>
    <row r="34" spans="1:7" ht="15" customHeight="1" x14ac:dyDescent="0.2">
      <c r="A34"/>
      <c r="B34" s="343" t="s">
        <v>346</v>
      </c>
      <c r="C34" s="223" t="s">
        <v>434</v>
      </c>
      <c r="D34" s="224">
        <v>3</v>
      </c>
      <c r="E34" s="224">
        <v>0</v>
      </c>
      <c r="F34" s="224">
        <v>4</v>
      </c>
      <c r="G34" s="225">
        <f t="shared" si="0"/>
        <v>0.75</v>
      </c>
    </row>
    <row r="35" spans="1:7" ht="15" customHeight="1" x14ac:dyDescent="0.2">
      <c r="A35"/>
      <c r="B35" s="343" t="s">
        <v>334</v>
      </c>
      <c r="C35" s="223" t="s">
        <v>430</v>
      </c>
      <c r="D35" s="224">
        <v>20</v>
      </c>
      <c r="E35" s="224">
        <v>0</v>
      </c>
      <c r="F35" s="224">
        <v>31</v>
      </c>
      <c r="G35" s="225">
        <f t="shared" si="0"/>
        <v>0.64516129032258063</v>
      </c>
    </row>
    <row r="36" spans="1:7" ht="15" customHeight="1" x14ac:dyDescent="0.2">
      <c r="A36"/>
      <c r="B36" s="343" t="s">
        <v>402</v>
      </c>
      <c r="C36" s="223" t="s">
        <v>106</v>
      </c>
      <c r="D36" s="224">
        <v>59</v>
      </c>
      <c r="E36" s="224">
        <v>1</v>
      </c>
      <c r="F36" s="224">
        <v>59</v>
      </c>
      <c r="G36" s="225">
        <f t="shared" si="0"/>
        <v>1.0169491525423728</v>
      </c>
    </row>
    <row r="37" spans="1:7" ht="15" customHeight="1" x14ac:dyDescent="0.2">
      <c r="A37"/>
      <c r="B37" s="343" t="s">
        <v>357</v>
      </c>
      <c r="C37" s="223" t="s">
        <v>544</v>
      </c>
      <c r="D37" s="224">
        <v>0</v>
      </c>
      <c r="E37" s="224">
        <v>0</v>
      </c>
      <c r="F37" s="224">
        <v>0</v>
      </c>
      <c r="G37" s="225" t="str">
        <f t="shared" si="0"/>
        <v>-</v>
      </c>
    </row>
    <row r="38" spans="1:7" ht="15" customHeight="1" x14ac:dyDescent="0.2">
      <c r="A38"/>
      <c r="B38" s="343" t="s">
        <v>346</v>
      </c>
      <c r="C38" s="223" t="s">
        <v>544</v>
      </c>
      <c r="D38" s="224">
        <v>4</v>
      </c>
      <c r="E38" s="224">
        <v>0</v>
      </c>
      <c r="F38" s="224">
        <v>9</v>
      </c>
      <c r="G38" s="225">
        <f t="shared" si="0"/>
        <v>0.44444444444444442</v>
      </c>
    </row>
    <row r="39" spans="1:7" ht="15" customHeight="1" x14ac:dyDescent="0.2">
      <c r="A39"/>
      <c r="B39" s="329" t="s">
        <v>545</v>
      </c>
      <c r="C39" s="347"/>
      <c r="D39" s="348">
        <v>130</v>
      </c>
      <c r="E39" s="348">
        <v>1</v>
      </c>
      <c r="F39" s="348">
        <v>149</v>
      </c>
      <c r="G39" s="229">
        <f t="shared" si="0"/>
        <v>0.87919463087248317</v>
      </c>
    </row>
    <row r="40" spans="1:7" ht="15" customHeight="1" x14ac:dyDescent="0.2">
      <c r="A40"/>
      <c r="B40" s="344" t="s">
        <v>334</v>
      </c>
      <c r="C40" s="345" t="s">
        <v>442</v>
      </c>
      <c r="D40" s="346">
        <v>84</v>
      </c>
      <c r="E40" s="346">
        <v>0</v>
      </c>
      <c r="F40" s="346">
        <v>115</v>
      </c>
      <c r="G40" s="228">
        <f t="shared" si="0"/>
        <v>0.73043478260869565</v>
      </c>
    </row>
    <row r="41" spans="1:7" ht="15" customHeight="1" x14ac:dyDescent="0.2">
      <c r="A41"/>
      <c r="B41" s="343" t="s">
        <v>334</v>
      </c>
      <c r="C41" s="223" t="s">
        <v>443</v>
      </c>
      <c r="D41" s="224">
        <v>16</v>
      </c>
      <c r="E41" s="224">
        <v>0</v>
      </c>
      <c r="F41" s="224">
        <v>18</v>
      </c>
      <c r="G41" s="225">
        <f t="shared" ref="G41:G72" si="1">IF(F41=0,"-",(D41+E41)/F41)</f>
        <v>0.88888888888888884</v>
      </c>
    </row>
    <row r="42" spans="1:7" ht="15" customHeight="1" x14ac:dyDescent="0.2">
      <c r="A42"/>
      <c r="B42" s="343" t="s">
        <v>402</v>
      </c>
      <c r="C42" s="223" t="s">
        <v>457</v>
      </c>
      <c r="D42" s="224">
        <v>51</v>
      </c>
      <c r="E42" s="224">
        <v>0</v>
      </c>
      <c r="F42" s="224">
        <v>60</v>
      </c>
      <c r="G42" s="225">
        <f t="shared" si="1"/>
        <v>0.85</v>
      </c>
    </row>
    <row r="43" spans="1:7" ht="15" customHeight="1" x14ac:dyDescent="0.2">
      <c r="A43"/>
      <c r="B43" s="343" t="s">
        <v>334</v>
      </c>
      <c r="C43" s="223" t="s">
        <v>446</v>
      </c>
      <c r="D43" s="224">
        <v>36</v>
      </c>
      <c r="E43" s="224">
        <v>0</v>
      </c>
      <c r="F43" s="224">
        <v>40</v>
      </c>
      <c r="G43" s="225">
        <f t="shared" si="1"/>
        <v>0.9</v>
      </c>
    </row>
    <row r="44" spans="1:7" ht="15" customHeight="1" x14ac:dyDescent="0.2">
      <c r="A44"/>
      <c r="B44" s="329" t="s">
        <v>546</v>
      </c>
      <c r="C44" s="347"/>
      <c r="D44" s="348">
        <v>187</v>
      </c>
      <c r="E44" s="348">
        <v>0</v>
      </c>
      <c r="F44" s="348">
        <v>233</v>
      </c>
      <c r="G44" s="229">
        <f t="shared" si="1"/>
        <v>0.80257510729613735</v>
      </c>
    </row>
    <row r="45" spans="1:7" ht="15" customHeight="1" x14ac:dyDescent="0.2">
      <c r="A45"/>
      <c r="B45" s="344" t="s">
        <v>334</v>
      </c>
      <c r="C45" s="345" t="s">
        <v>460</v>
      </c>
      <c r="D45" s="346">
        <v>9</v>
      </c>
      <c r="E45" s="346">
        <v>0</v>
      </c>
      <c r="F45" s="346">
        <v>10</v>
      </c>
      <c r="G45" s="228">
        <f t="shared" si="1"/>
        <v>0.9</v>
      </c>
    </row>
    <row r="46" spans="1:7" ht="15" customHeight="1" x14ac:dyDescent="0.2">
      <c r="A46"/>
      <c r="B46" s="343" t="s">
        <v>334</v>
      </c>
      <c r="C46" s="223" t="s">
        <v>461</v>
      </c>
      <c r="D46" s="224">
        <v>5</v>
      </c>
      <c r="E46" s="224">
        <v>0</v>
      </c>
      <c r="F46" s="224">
        <v>10</v>
      </c>
      <c r="G46" s="225">
        <f t="shared" si="1"/>
        <v>0.5</v>
      </c>
    </row>
    <row r="47" spans="1:7" ht="15" customHeight="1" x14ac:dyDescent="0.2">
      <c r="A47"/>
      <c r="B47" s="343" t="s">
        <v>346</v>
      </c>
      <c r="C47" s="223" t="s">
        <v>473</v>
      </c>
      <c r="D47" s="224">
        <v>7</v>
      </c>
      <c r="E47" s="224">
        <v>0</v>
      </c>
      <c r="F47" s="224">
        <v>15</v>
      </c>
      <c r="G47" s="225">
        <f t="shared" si="1"/>
        <v>0.46666666666666667</v>
      </c>
    </row>
    <row r="48" spans="1:7" ht="15" customHeight="1" x14ac:dyDescent="0.2">
      <c r="A48"/>
      <c r="B48" s="343" t="s">
        <v>402</v>
      </c>
      <c r="C48" s="223" t="s">
        <v>480</v>
      </c>
      <c r="D48" s="224">
        <v>41</v>
      </c>
      <c r="E48" s="224">
        <v>1</v>
      </c>
      <c r="F48" s="224">
        <v>55</v>
      </c>
      <c r="G48" s="225">
        <f t="shared" si="1"/>
        <v>0.76363636363636367</v>
      </c>
    </row>
    <row r="49" spans="1:7" ht="15" customHeight="1" x14ac:dyDescent="0.2">
      <c r="A49"/>
      <c r="B49" s="343" t="s">
        <v>346</v>
      </c>
      <c r="C49" s="223" t="s">
        <v>108</v>
      </c>
      <c r="D49" s="224">
        <v>4</v>
      </c>
      <c r="E49" s="224">
        <v>1</v>
      </c>
      <c r="F49" s="224">
        <v>6</v>
      </c>
      <c r="G49" s="225">
        <f t="shared" si="1"/>
        <v>0.83333333333333337</v>
      </c>
    </row>
    <row r="50" spans="1:7" ht="15" customHeight="1" x14ac:dyDescent="0.2">
      <c r="A50"/>
      <c r="B50" s="343" t="s">
        <v>334</v>
      </c>
      <c r="C50" s="223" t="s">
        <v>469</v>
      </c>
      <c r="D50" s="224">
        <v>19</v>
      </c>
      <c r="E50" s="224">
        <v>0</v>
      </c>
      <c r="F50" s="224">
        <v>34</v>
      </c>
      <c r="G50" s="225">
        <f t="shared" si="1"/>
        <v>0.55882352941176472</v>
      </c>
    </row>
    <row r="51" spans="1:7" ht="15" customHeight="1" x14ac:dyDescent="0.2">
      <c r="A51"/>
      <c r="B51" s="329" t="s">
        <v>547</v>
      </c>
      <c r="C51" s="347"/>
      <c r="D51" s="348">
        <v>85</v>
      </c>
      <c r="E51" s="348">
        <v>2</v>
      </c>
      <c r="F51" s="348">
        <v>130</v>
      </c>
      <c r="G51" s="229">
        <f t="shared" si="1"/>
        <v>0.66923076923076918</v>
      </c>
    </row>
    <row r="52" spans="1:7" ht="15" customHeight="1" x14ac:dyDescent="0.2">
      <c r="A52"/>
      <c r="B52" s="344" t="s">
        <v>334</v>
      </c>
      <c r="C52" s="345" t="s">
        <v>485</v>
      </c>
      <c r="D52" s="346">
        <v>5</v>
      </c>
      <c r="E52" s="346">
        <v>0</v>
      </c>
      <c r="F52" s="346">
        <v>10</v>
      </c>
      <c r="G52" s="228">
        <f t="shared" si="1"/>
        <v>0.5</v>
      </c>
    </row>
    <row r="53" spans="1:7" ht="15" customHeight="1" x14ac:dyDescent="0.2">
      <c r="A53"/>
      <c r="B53" s="343" t="s">
        <v>334</v>
      </c>
      <c r="C53" s="223" t="s">
        <v>487</v>
      </c>
      <c r="D53" s="224">
        <v>9</v>
      </c>
      <c r="E53" s="224">
        <v>0</v>
      </c>
      <c r="F53" s="224">
        <v>14</v>
      </c>
      <c r="G53" s="225">
        <f t="shared" si="1"/>
        <v>0.6428571428571429</v>
      </c>
    </row>
    <row r="54" spans="1:7" ht="15" customHeight="1" x14ac:dyDescent="0.2">
      <c r="A54"/>
      <c r="B54" s="343" t="s">
        <v>381</v>
      </c>
      <c r="C54" s="223" t="s">
        <v>503</v>
      </c>
      <c r="D54" s="224">
        <v>0</v>
      </c>
      <c r="E54" s="224">
        <v>0</v>
      </c>
      <c r="F54" s="224">
        <v>2</v>
      </c>
      <c r="G54" s="225">
        <f t="shared" si="1"/>
        <v>0</v>
      </c>
    </row>
    <row r="55" spans="1:7" ht="15" customHeight="1" x14ac:dyDescent="0.2">
      <c r="A55"/>
      <c r="B55" s="343" t="s">
        <v>346</v>
      </c>
      <c r="C55" s="223" t="s">
        <v>492</v>
      </c>
      <c r="D55" s="224">
        <v>1</v>
      </c>
      <c r="E55" s="224">
        <v>0</v>
      </c>
      <c r="F55" s="224">
        <v>14</v>
      </c>
      <c r="G55" s="225">
        <f t="shared" si="1"/>
        <v>7.1428571428571425E-2</v>
      </c>
    </row>
    <row r="56" spans="1:7" ht="15" customHeight="1" x14ac:dyDescent="0.2">
      <c r="A56"/>
      <c r="B56" s="343" t="s">
        <v>334</v>
      </c>
      <c r="C56" s="223" t="s">
        <v>488</v>
      </c>
      <c r="D56" s="224">
        <v>19</v>
      </c>
      <c r="E56" s="224">
        <v>0</v>
      </c>
      <c r="F56" s="224">
        <v>19</v>
      </c>
      <c r="G56" s="225">
        <f t="shared" si="1"/>
        <v>1</v>
      </c>
    </row>
    <row r="57" spans="1:7" ht="15" customHeight="1" x14ac:dyDescent="0.2">
      <c r="A57"/>
      <c r="B57" s="343" t="s">
        <v>334</v>
      </c>
      <c r="C57" s="223" t="s">
        <v>489</v>
      </c>
      <c r="D57" s="224">
        <v>5</v>
      </c>
      <c r="E57" s="224">
        <v>0</v>
      </c>
      <c r="F57" s="224">
        <v>10</v>
      </c>
      <c r="G57" s="225">
        <f t="shared" si="1"/>
        <v>0.5</v>
      </c>
    </row>
    <row r="58" spans="1:7" ht="15" customHeight="1" x14ac:dyDescent="0.2">
      <c r="A58"/>
      <c r="B58" s="343" t="s">
        <v>381</v>
      </c>
      <c r="C58" s="223" t="s">
        <v>504</v>
      </c>
      <c r="D58" s="224">
        <v>0</v>
      </c>
      <c r="E58" s="224">
        <v>0</v>
      </c>
      <c r="F58" s="224">
        <v>2</v>
      </c>
      <c r="G58" s="225">
        <f t="shared" si="1"/>
        <v>0</v>
      </c>
    </row>
    <row r="59" spans="1:7" ht="15" customHeight="1" x14ac:dyDescent="0.2">
      <c r="A59"/>
      <c r="B59" s="343" t="s">
        <v>334</v>
      </c>
      <c r="C59" s="223" t="s">
        <v>109</v>
      </c>
      <c r="D59" s="224">
        <v>17</v>
      </c>
      <c r="E59" s="224">
        <v>0</v>
      </c>
      <c r="F59" s="224">
        <v>38</v>
      </c>
      <c r="G59" s="225">
        <f t="shared" si="1"/>
        <v>0.44736842105263158</v>
      </c>
    </row>
    <row r="60" spans="1:7" ht="15" customHeight="1" x14ac:dyDescent="0.2">
      <c r="A60"/>
      <c r="B60" s="329" t="s">
        <v>548</v>
      </c>
      <c r="C60" s="347"/>
      <c r="D60" s="348">
        <v>56</v>
      </c>
      <c r="E60" s="348">
        <v>0</v>
      </c>
      <c r="F60" s="348">
        <v>109</v>
      </c>
      <c r="G60" s="229">
        <f t="shared" si="1"/>
        <v>0.51376146788990829</v>
      </c>
    </row>
    <row r="61" spans="1:7" ht="15" customHeight="1" x14ac:dyDescent="0.2">
      <c r="A61"/>
      <c r="B61" s="344" t="s">
        <v>402</v>
      </c>
      <c r="C61" s="345" t="s">
        <v>521</v>
      </c>
      <c r="D61" s="346">
        <v>46</v>
      </c>
      <c r="E61" s="346">
        <v>0</v>
      </c>
      <c r="F61" s="346">
        <v>59</v>
      </c>
      <c r="G61" s="228">
        <f t="shared" si="1"/>
        <v>0.77966101694915257</v>
      </c>
    </row>
    <row r="62" spans="1:7" ht="15" customHeight="1" x14ac:dyDescent="0.2">
      <c r="A62"/>
      <c r="B62" s="343" t="s">
        <v>346</v>
      </c>
      <c r="C62" s="223" t="s">
        <v>515</v>
      </c>
      <c r="D62" s="224">
        <v>10</v>
      </c>
      <c r="E62" s="224">
        <v>0</v>
      </c>
      <c r="F62" s="224">
        <v>12</v>
      </c>
      <c r="G62" s="225">
        <f t="shared" si="1"/>
        <v>0.83333333333333337</v>
      </c>
    </row>
    <row r="63" spans="1:7" ht="15" customHeight="1" x14ac:dyDescent="0.2">
      <c r="A63"/>
      <c r="B63" s="343" t="s">
        <v>346</v>
      </c>
      <c r="C63" s="223" t="s">
        <v>517</v>
      </c>
      <c r="D63" s="224">
        <v>19</v>
      </c>
      <c r="E63" s="224">
        <v>0</v>
      </c>
      <c r="F63" s="224">
        <v>20</v>
      </c>
      <c r="G63" s="225">
        <f t="shared" si="1"/>
        <v>0.95</v>
      </c>
    </row>
    <row r="64" spans="1:7" ht="15" customHeight="1" x14ac:dyDescent="0.2">
      <c r="A64"/>
      <c r="B64" s="329" t="s">
        <v>549</v>
      </c>
      <c r="C64" s="347"/>
      <c r="D64" s="348">
        <v>75</v>
      </c>
      <c r="E64" s="348">
        <v>0</v>
      </c>
      <c r="F64" s="348">
        <v>91</v>
      </c>
      <c r="G64" s="229">
        <f t="shared" si="1"/>
        <v>0.82417582417582413</v>
      </c>
    </row>
    <row r="65" spans="1:7" ht="15" customHeight="1" x14ac:dyDescent="0.2">
      <c r="A65"/>
      <c r="B65" s="344" t="s">
        <v>346</v>
      </c>
      <c r="C65" s="345" t="s">
        <v>523</v>
      </c>
      <c r="D65" s="346">
        <v>4</v>
      </c>
      <c r="E65" s="346">
        <v>0</v>
      </c>
      <c r="F65" s="346">
        <v>15</v>
      </c>
      <c r="G65" s="228">
        <f t="shared" si="1"/>
        <v>0.26666666666666666</v>
      </c>
    </row>
    <row r="66" spans="1:7" ht="15" customHeight="1" x14ac:dyDescent="0.2">
      <c r="A66"/>
      <c r="B66" s="343" t="s">
        <v>346</v>
      </c>
      <c r="C66" s="223" t="s">
        <v>524</v>
      </c>
      <c r="D66" s="224">
        <v>8</v>
      </c>
      <c r="E66" s="224">
        <v>0</v>
      </c>
      <c r="F66" s="224">
        <v>17</v>
      </c>
      <c r="G66" s="225">
        <f t="shared" si="1"/>
        <v>0.47058823529411764</v>
      </c>
    </row>
    <row r="67" spans="1:7" ht="15" customHeight="1" x14ac:dyDescent="0.2">
      <c r="A67"/>
      <c r="B67" s="343" t="s">
        <v>346</v>
      </c>
      <c r="C67" s="223" t="s">
        <v>531</v>
      </c>
      <c r="D67" s="224">
        <v>1</v>
      </c>
      <c r="E67" s="224">
        <v>0</v>
      </c>
      <c r="F67" s="224">
        <v>4</v>
      </c>
      <c r="G67" s="225">
        <f t="shared" si="1"/>
        <v>0.25</v>
      </c>
    </row>
    <row r="68" spans="1:7" ht="15" customHeight="1" x14ac:dyDescent="0.2">
      <c r="A68"/>
      <c r="B68" s="343" t="s">
        <v>346</v>
      </c>
      <c r="C68" s="223" t="s">
        <v>529</v>
      </c>
      <c r="D68" s="224">
        <v>19</v>
      </c>
      <c r="E68" s="224">
        <v>0</v>
      </c>
      <c r="F68" s="224">
        <v>30</v>
      </c>
      <c r="G68" s="225">
        <f t="shared" si="1"/>
        <v>0.6333333333333333</v>
      </c>
    </row>
    <row r="69" spans="1:7" ht="15" customHeight="1" x14ac:dyDescent="0.2">
      <c r="A69"/>
      <c r="B69" s="343" t="s">
        <v>346</v>
      </c>
      <c r="C69" s="223" t="s">
        <v>532</v>
      </c>
      <c r="D69" s="224">
        <v>10</v>
      </c>
      <c r="E69" s="224">
        <v>0</v>
      </c>
      <c r="F69" s="224">
        <v>18</v>
      </c>
      <c r="G69" s="225">
        <f t="shared" si="1"/>
        <v>0.55555555555555558</v>
      </c>
    </row>
    <row r="70" spans="1:7" ht="15" customHeight="1" x14ac:dyDescent="0.2">
      <c r="A70"/>
      <c r="B70" s="343" t="s">
        <v>346</v>
      </c>
      <c r="C70" s="223" t="s">
        <v>550</v>
      </c>
      <c r="D70" s="224">
        <v>0</v>
      </c>
      <c r="E70" s="224">
        <v>0</v>
      </c>
      <c r="F70" s="224">
        <v>21</v>
      </c>
      <c r="G70" s="225">
        <f t="shared" si="1"/>
        <v>0</v>
      </c>
    </row>
    <row r="71" spans="1:7" ht="15" customHeight="1" x14ac:dyDescent="0.2">
      <c r="A71"/>
      <c r="B71" s="343" t="s">
        <v>346</v>
      </c>
      <c r="C71" s="223" t="s">
        <v>527</v>
      </c>
      <c r="D71" s="224">
        <v>15</v>
      </c>
      <c r="E71" s="224">
        <v>0</v>
      </c>
      <c r="F71" s="224">
        <v>40</v>
      </c>
      <c r="G71" s="225">
        <f t="shared" si="1"/>
        <v>0.375</v>
      </c>
    </row>
    <row r="72" spans="1:7" ht="15" customHeight="1" x14ac:dyDescent="0.2">
      <c r="A72"/>
      <c r="B72" s="343" t="s">
        <v>357</v>
      </c>
      <c r="C72" s="223" t="s">
        <v>528</v>
      </c>
      <c r="D72" s="224">
        <v>0</v>
      </c>
      <c r="E72" s="224">
        <v>0</v>
      </c>
      <c r="F72" s="224">
        <v>2</v>
      </c>
      <c r="G72" s="225">
        <f t="shared" si="1"/>
        <v>0</v>
      </c>
    </row>
    <row r="73" spans="1:7" ht="15" customHeight="1" x14ac:dyDescent="0.2">
      <c r="A73"/>
      <c r="B73" s="329" t="s">
        <v>551</v>
      </c>
      <c r="C73" s="347"/>
      <c r="D73" s="348">
        <v>57</v>
      </c>
      <c r="E73" s="348">
        <v>0</v>
      </c>
      <c r="F73" s="348">
        <v>147</v>
      </c>
      <c r="G73" s="229">
        <f t="shared" ref="G73:G104" si="2">IF(F73=0,"-",(D73+E73)/F73)</f>
        <v>0.38775510204081631</v>
      </c>
    </row>
    <row r="74" spans="1:7" ht="15" customHeight="1" x14ac:dyDescent="0.2">
      <c r="A74"/>
      <c r="B74" s="329" t="s">
        <v>552</v>
      </c>
      <c r="C74" s="347"/>
      <c r="D74" s="348">
        <v>807</v>
      </c>
      <c r="E74" s="348">
        <v>4</v>
      </c>
      <c r="F74" s="348">
        <v>1187</v>
      </c>
      <c r="G74" s="229">
        <f t="shared" si="2"/>
        <v>0.68323504633529908</v>
      </c>
    </row>
    <row r="75" spans="1:7" ht="15" customHeight="1" x14ac:dyDescent="0.2">
      <c r="A75"/>
      <c r="B75" s="349" t="s">
        <v>118</v>
      </c>
      <c r="C75" s="334"/>
      <c r="D75" s="334"/>
      <c r="E75" s="334"/>
      <c r="F75" s="334"/>
      <c r="G75" s="334"/>
    </row>
    <row r="76" spans="1:7" ht="15" customHeight="1" x14ac:dyDescent="0.2">
      <c r="A76"/>
      <c r="B76"/>
      <c r="C76"/>
      <c r="D76"/>
      <c r="E76"/>
      <c r="F76"/>
      <c r="G76"/>
    </row>
    <row r="77" spans="1:7" ht="15" customHeight="1" x14ac:dyDescent="0.2">
      <c r="A77"/>
      <c r="B77"/>
      <c r="C77"/>
      <c r="D77"/>
      <c r="E77"/>
      <c r="F77"/>
      <c r="G77"/>
    </row>
    <row r="78" spans="1:7" ht="15" customHeight="1" x14ac:dyDescent="0.2">
      <c r="A78"/>
      <c r="B78"/>
      <c r="C78"/>
      <c r="D78"/>
      <c r="E78"/>
      <c r="F78"/>
      <c r="G78"/>
    </row>
    <row r="79" spans="1:7" ht="15" customHeight="1" x14ac:dyDescent="0.2">
      <c r="A79"/>
      <c r="B79"/>
      <c r="C79"/>
      <c r="D79"/>
      <c r="E79"/>
      <c r="F79"/>
      <c r="G79"/>
    </row>
    <row r="80" spans="1:7" ht="15" customHeight="1" x14ac:dyDescent="0.2">
      <c r="A80"/>
      <c r="B80"/>
      <c r="C80"/>
      <c r="D80"/>
      <c r="E80"/>
      <c r="F80"/>
      <c r="G80"/>
    </row>
    <row r="81" spans="1:7" ht="15" customHeight="1" x14ac:dyDescent="0.2">
      <c r="A81"/>
      <c r="B81"/>
      <c r="C81"/>
      <c r="D81"/>
      <c r="E81"/>
      <c r="F81"/>
      <c r="G81"/>
    </row>
    <row r="82" spans="1:7" ht="15" customHeight="1" x14ac:dyDescent="0.2">
      <c r="A82"/>
      <c r="B82"/>
      <c r="C82"/>
      <c r="D82"/>
      <c r="E82"/>
      <c r="F82"/>
      <c r="G82"/>
    </row>
    <row r="83" spans="1:7" ht="15" customHeight="1" x14ac:dyDescent="0.2">
      <c r="A83"/>
      <c r="B83"/>
      <c r="C83"/>
      <c r="D83"/>
      <c r="E83"/>
      <c r="F83"/>
      <c r="G83"/>
    </row>
    <row r="84" spans="1:7" ht="15" customHeight="1" x14ac:dyDescent="0.2">
      <c r="A84"/>
      <c r="B84"/>
      <c r="C84"/>
      <c r="D84"/>
      <c r="E84"/>
      <c r="F84"/>
      <c r="G84"/>
    </row>
    <row r="85" spans="1:7" ht="15" customHeight="1" x14ac:dyDescent="0.2">
      <c r="A85"/>
      <c r="B85"/>
      <c r="C85"/>
      <c r="D85"/>
      <c r="E85"/>
      <c r="F85"/>
      <c r="G85"/>
    </row>
    <row r="86" spans="1:7" ht="15" customHeight="1" x14ac:dyDescent="0.2">
      <c r="A86"/>
      <c r="B86"/>
      <c r="C86"/>
      <c r="D86"/>
      <c r="E86"/>
      <c r="F86"/>
      <c r="G86"/>
    </row>
    <row r="87" spans="1:7" ht="15" customHeight="1" x14ac:dyDescent="0.2">
      <c r="A87"/>
      <c r="B87"/>
      <c r="C87"/>
      <c r="D87"/>
      <c r="E87"/>
      <c r="F87"/>
      <c r="G87"/>
    </row>
    <row r="88" spans="1:7" ht="15" customHeight="1" x14ac:dyDescent="0.2">
      <c r="A88"/>
      <c r="B88"/>
      <c r="C88"/>
      <c r="D88"/>
      <c r="E88"/>
      <c r="F88"/>
      <c r="G88"/>
    </row>
    <row r="89" spans="1:7" ht="15" customHeight="1" x14ac:dyDescent="0.2">
      <c r="A89"/>
      <c r="B89"/>
      <c r="C89"/>
      <c r="D89"/>
      <c r="E89"/>
      <c r="F89"/>
      <c r="G89"/>
    </row>
    <row r="90" spans="1:7" ht="15" customHeight="1" x14ac:dyDescent="0.2">
      <c r="A90"/>
      <c r="B90"/>
      <c r="C90"/>
      <c r="D90"/>
      <c r="E90"/>
      <c r="F90"/>
      <c r="G90"/>
    </row>
    <row r="91" spans="1:7" ht="15" customHeight="1" x14ac:dyDescent="0.2">
      <c r="A91"/>
      <c r="B91"/>
      <c r="C91"/>
      <c r="D91"/>
      <c r="E91"/>
      <c r="F91"/>
      <c r="G91"/>
    </row>
    <row r="92" spans="1:7" ht="15" customHeight="1" x14ac:dyDescent="0.2">
      <c r="A92"/>
      <c r="B92"/>
      <c r="C92"/>
      <c r="D92"/>
      <c r="E92"/>
      <c r="F92"/>
      <c r="G92"/>
    </row>
    <row r="93" spans="1:7" ht="15" customHeight="1" x14ac:dyDescent="0.2">
      <c r="A93"/>
      <c r="B93"/>
      <c r="C93"/>
      <c r="D93"/>
      <c r="E93"/>
      <c r="F93"/>
      <c r="G93"/>
    </row>
    <row r="94" spans="1:7" ht="15" customHeight="1" x14ac:dyDescent="0.2">
      <c r="A94"/>
      <c r="B94"/>
      <c r="C94"/>
      <c r="D94"/>
      <c r="E94"/>
      <c r="F94"/>
      <c r="G94"/>
    </row>
    <row r="95" spans="1:7" ht="15" customHeight="1" x14ac:dyDescent="0.2">
      <c r="A95"/>
      <c r="B95"/>
      <c r="C95"/>
      <c r="D95"/>
      <c r="E95"/>
      <c r="F95"/>
      <c r="G95"/>
    </row>
    <row r="96" spans="1:7" ht="15" customHeight="1" x14ac:dyDescent="0.2">
      <c r="A96"/>
      <c r="B96"/>
      <c r="C96"/>
      <c r="D96"/>
      <c r="E96"/>
      <c r="F96"/>
      <c r="G96"/>
    </row>
    <row r="97" spans="1:7" ht="15" customHeight="1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</sheetData>
  <mergeCells count="1">
    <mergeCell ref="B8:C8"/>
  </mergeCells>
  <phoneticPr fontId="0" type="noConversion"/>
  <printOptions horizontalCentered="1"/>
  <pageMargins left="0.78740157480314965" right="0.78740157480314965" top="0.59055118110236227" bottom="0.59055118110236227" header="0.51181102362204722" footer="0.51181102362204722"/>
  <pageSetup paperSize="9" scale="68" orientation="portrait" r:id="rId1"/>
  <headerFooter alignWithMargins="0">
    <oddFooter>&amp;Rpage 36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9">
    <pageSetUpPr fitToPage="1"/>
  </sheetPr>
  <dimension ref="A1:F17"/>
  <sheetViews>
    <sheetView view="pageLayout" zoomScaleNormal="100" zoomScaleSheetLayoutView="100" workbookViewId="0"/>
  </sheetViews>
  <sheetFormatPr baseColWidth="10" defaultRowHeight="15" x14ac:dyDescent="0.2"/>
  <cols>
    <col min="1" max="1" width="12.28515625" style="73" customWidth="1"/>
    <col min="2" max="2" width="25.7109375" style="73" customWidth="1"/>
    <col min="3" max="3" width="17.140625" style="73" customWidth="1"/>
    <col min="4" max="4" width="28" style="73" customWidth="1"/>
    <col min="5" max="5" width="24.7109375" style="73" customWidth="1"/>
    <col min="6" max="6" width="16.7109375" style="73" customWidth="1"/>
    <col min="7" max="16384" width="11.42578125" style="73"/>
  </cols>
  <sheetData>
    <row r="1" spans="1:6" ht="18.75" x14ac:dyDescent="0.2">
      <c r="B1" s="35" t="s">
        <v>34</v>
      </c>
      <c r="C1" s="35"/>
      <c r="D1" s="35"/>
      <c r="E1" s="35"/>
    </row>
    <row r="2" spans="1:6" ht="18.75" x14ac:dyDescent="0.2">
      <c r="B2" s="35" t="s">
        <v>191</v>
      </c>
      <c r="C2" s="35"/>
      <c r="D2" s="35"/>
      <c r="E2" s="35"/>
    </row>
    <row r="3" spans="1:6" ht="15" customHeight="1" x14ac:dyDescent="0.2">
      <c r="B3" s="199"/>
    </row>
    <row r="4" spans="1:6" ht="15" customHeight="1" x14ac:dyDescent="0.2">
      <c r="A4" s="199"/>
    </row>
    <row r="5" spans="1:6" x14ac:dyDescent="0.2">
      <c r="A5" s="38" t="s">
        <v>49</v>
      </c>
      <c r="B5" s="39" t="s">
        <v>50</v>
      </c>
      <c r="C5" s="40"/>
      <c r="D5" s="40"/>
      <c r="E5" s="40"/>
      <c r="F5" s="75"/>
    </row>
    <row r="6" spans="1:6" x14ac:dyDescent="0.2">
      <c r="A6" s="38" t="s">
        <v>51</v>
      </c>
      <c r="B6" s="43" t="str">
        <f>couverture!D15</f>
        <v xml:space="preserve">1er mars 2019 </v>
      </c>
      <c r="C6" s="44"/>
      <c r="D6" s="44"/>
      <c r="E6" s="44"/>
      <c r="F6" s="75"/>
    </row>
    <row r="7" spans="1:6" x14ac:dyDescent="0.2">
      <c r="A7" s="42" t="s">
        <v>52</v>
      </c>
      <c r="B7" s="43" t="s">
        <v>268</v>
      </c>
      <c r="C7" s="44"/>
      <c r="D7" s="44"/>
      <c r="E7" s="44"/>
      <c r="F7" s="75"/>
    </row>
    <row r="8" spans="1:6" ht="15" customHeight="1" x14ac:dyDescent="0.2">
      <c r="F8" s="141"/>
    </row>
    <row r="9" spans="1:6" ht="15" customHeight="1" x14ac:dyDescent="0.2"/>
    <row r="10" spans="1:6" s="29" customFormat="1" ht="48" customHeight="1" x14ac:dyDescent="0.2">
      <c r="B10" s="73"/>
      <c r="C10" s="79" t="s">
        <v>119</v>
      </c>
      <c r="D10" s="52" t="s">
        <v>7</v>
      </c>
      <c r="E10" s="79" t="s">
        <v>120</v>
      </c>
    </row>
    <row r="11" spans="1:6" s="29" customFormat="1" ht="21" customHeight="1" x14ac:dyDescent="0.2">
      <c r="B11" s="200" t="s">
        <v>55</v>
      </c>
      <c r="C11" s="184">
        <v>3007</v>
      </c>
      <c r="D11" s="184">
        <v>77060</v>
      </c>
      <c r="E11" s="147">
        <f>C11/D11*100</f>
        <v>3.9021541655852579</v>
      </c>
    </row>
    <row r="12" spans="1:6" s="29" customFormat="1" ht="21" customHeight="1" x14ac:dyDescent="0.2">
      <c r="B12" s="201" t="s">
        <v>87</v>
      </c>
      <c r="C12" s="184">
        <v>232</v>
      </c>
      <c r="D12" s="184">
        <v>5794</v>
      </c>
      <c r="E12" s="147">
        <f>C12/D12*100</f>
        <v>4.0041422160856062</v>
      </c>
    </row>
    <row r="13" spans="1:6" s="29" customFormat="1" ht="21" customHeight="1" x14ac:dyDescent="0.2">
      <c r="B13" s="201"/>
      <c r="C13" s="184"/>
      <c r="D13" s="184"/>
      <c r="E13" s="147"/>
    </row>
    <row r="14" spans="1:6" s="29" customFormat="1" ht="21" customHeight="1" x14ac:dyDescent="0.2">
      <c r="B14" s="201"/>
      <c r="C14" s="184"/>
      <c r="D14" s="184"/>
      <c r="E14" s="147"/>
    </row>
    <row r="15" spans="1:6" s="29" customFormat="1" ht="21" customHeight="1" x14ac:dyDescent="0.2">
      <c r="B15" s="202" t="s">
        <v>121</v>
      </c>
      <c r="C15" s="203">
        <f>SUM(C11:C13)</f>
        <v>3239</v>
      </c>
      <c r="D15" s="203">
        <f>SUM(D11:D13)</f>
        <v>82854</v>
      </c>
      <c r="E15" s="120">
        <f>C15/D15*100</f>
        <v>3.9092862143046805</v>
      </c>
    </row>
    <row r="16" spans="1:6" s="29" customFormat="1" ht="21" customHeight="1" x14ac:dyDescent="0.2">
      <c r="B16" s="230"/>
      <c r="C16" s="231"/>
      <c r="D16" s="231"/>
      <c r="E16" s="232"/>
    </row>
    <row r="17" spans="2:3" x14ac:dyDescent="0.2">
      <c r="B17" s="471" t="s">
        <v>122</v>
      </c>
      <c r="C17" s="472">
        <v>651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&amp;Rpage 37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0">
    <pageSetUpPr fitToPage="1"/>
  </sheetPr>
  <dimension ref="A1:H16"/>
  <sheetViews>
    <sheetView view="pageLayout" zoomScaleNormal="100" zoomScaleSheetLayoutView="100" workbookViewId="0"/>
  </sheetViews>
  <sheetFormatPr baseColWidth="10" defaultRowHeight="12.75" x14ac:dyDescent="0.2"/>
  <cols>
    <col min="1" max="1" width="12.28515625" style="29" customWidth="1"/>
    <col min="2" max="8" width="14.7109375" style="29" customWidth="1"/>
    <col min="9" max="16384" width="11.42578125" style="29"/>
  </cols>
  <sheetData>
    <row r="1" spans="1:8" ht="16.5" customHeight="1" x14ac:dyDescent="0.2">
      <c r="A1" s="73"/>
      <c r="B1" s="35" t="s">
        <v>35</v>
      </c>
      <c r="C1" s="35"/>
      <c r="D1" s="35"/>
      <c r="E1" s="35"/>
      <c r="F1" s="35"/>
      <c r="G1" s="73"/>
      <c r="H1" s="73"/>
    </row>
    <row r="2" spans="1:8" ht="21" customHeight="1" x14ac:dyDescent="0.2">
      <c r="A2" s="73"/>
      <c r="B2" s="35" t="s">
        <v>192</v>
      </c>
      <c r="C2" s="35"/>
      <c r="D2" s="35"/>
      <c r="E2" s="35"/>
      <c r="F2" s="35"/>
      <c r="G2" s="73"/>
      <c r="H2" s="73"/>
    </row>
    <row r="3" spans="1:8" ht="15" x14ac:dyDescent="0.2">
      <c r="A3" s="73"/>
      <c r="B3" s="199"/>
      <c r="C3" s="73"/>
      <c r="D3" s="73"/>
      <c r="E3" s="73"/>
      <c r="F3" s="73"/>
      <c r="G3" s="73"/>
      <c r="H3" s="73"/>
    </row>
    <row r="4" spans="1:8" ht="15" x14ac:dyDescent="0.2">
      <c r="A4" s="73"/>
      <c r="B4" s="73"/>
      <c r="C4" s="73"/>
      <c r="D4" s="73"/>
      <c r="E4" s="73"/>
      <c r="F4" s="73"/>
      <c r="G4" s="73"/>
      <c r="H4" s="73"/>
    </row>
    <row r="5" spans="1:8" ht="16.5" customHeight="1" x14ac:dyDescent="0.2">
      <c r="A5" s="38" t="s">
        <v>49</v>
      </c>
      <c r="B5" s="39" t="s">
        <v>50</v>
      </c>
      <c r="C5" s="40"/>
      <c r="D5" s="40"/>
      <c r="E5" s="40"/>
      <c r="F5" s="40"/>
      <c r="G5" s="41"/>
      <c r="H5" s="41"/>
    </row>
    <row r="6" spans="1:8" ht="16.5" customHeight="1" x14ac:dyDescent="0.2">
      <c r="A6" s="38" t="s">
        <v>51</v>
      </c>
      <c r="B6" s="43" t="str">
        <f>tab31femmes!B6</f>
        <v xml:space="preserve">1er mars 2019 </v>
      </c>
      <c r="C6" s="44"/>
      <c r="D6" s="44"/>
      <c r="E6" s="44"/>
      <c r="F6" s="44"/>
      <c r="G6" s="45"/>
      <c r="H6" s="45"/>
    </row>
    <row r="7" spans="1:8" ht="16.5" customHeight="1" x14ac:dyDescent="0.2">
      <c r="A7" s="42" t="s">
        <v>52</v>
      </c>
      <c r="B7" s="43" t="s">
        <v>268</v>
      </c>
      <c r="C7" s="44"/>
      <c r="D7" s="44"/>
      <c r="E7" s="44"/>
      <c r="F7" s="44"/>
      <c r="G7" s="45"/>
      <c r="H7" s="45"/>
    </row>
    <row r="8" spans="1:8" ht="15" x14ac:dyDescent="0.2">
      <c r="A8" s="73"/>
      <c r="B8" s="73"/>
      <c r="C8" s="73"/>
      <c r="D8" s="73"/>
      <c r="E8" s="73"/>
      <c r="F8" s="141"/>
      <c r="G8" s="73"/>
      <c r="H8" s="73"/>
    </row>
    <row r="9" spans="1:8" ht="15" x14ac:dyDescent="0.2">
      <c r="A9" s="73"/>
      <c r="B9" s="73"/>
      <c r="C9" s="73"/>
      <c r="D9" s="73"/>
      <c r="E9" s="73"/>
      <c r="F9" s="73"/>
      <c r="G9" s="73"/>
      <c r="H9" s="73"/>
    </row>
    <row r="10" spans="1:8" ht="16.5" customHeight="1" x14ac:dyDescent="0.2">
      <c r="A10" s="73"/>
      <c r="B10" s="73"/>
      <c r="C10" s="767" t="s">
        <v>55</v>
      </c>
      <c r="D10" s="768"/>
      <c r="E10" s="767" t="s">
        <v>87</v>
      </c>
      <c r="F10" s="768"/>
      <c r="G10" s="767" t="s">
        <v>60</v>
      </c>
      <c r="H10" s="768"/>
    </row>
    <row r="11" spans="1:8" ht="16.5" customHeight="1" x14ac:dyDescent="0.2">
      <c r="A11" s="73"/>
      <c r="B11" s="73"/>
      <c r="C11" s="204" t="s">
        <v>113</v>
      </c>
      <c r="D11" s="204" t="s">
        <v>114</v>
      </c>
      <c r="E11" s="204" t="s">
        <v>113</v>
      </c>
      <c r="F11" s="204" t="s">
        <v>114</v>
      </c>
      <c r="G11" s="204" t="s">
        <v>113</v>
      </c>
      <c r="H11" s="204" t="s">
        <v>114</v>
      </c>
    </row>
    <row r="12" spans="1:8" ht="16.5" customHeight="1" x14ac:dyDescent="0.2">
      <c r="A12" s="73"/>
      <c r="B12" s="200"/>
      <c r="C12" s="205"/>
      <c r="D12" s="205"/>
      <c r="E12" s="205"/>
      <c r="F12" s="205"/>
      <c r="G12" s="205"/>
      <c r="H12" s="205"/>
    </row>
    <row r="13" spans="1:8" ht="16.5" customHeight="1" x14ac:dyDescent="0.2">
      <c r="A13" s="73"/>
      <c r="B13" s="201" t="s">
        <v>123</v>
      </c>
      <c r="C13" s="184">
        <v>925</v>
      </c>
      <c r="D13" s="147">
        <f>C13/$C$16*100</f>
        <v>30.761556368473563</v>
      </c>
      <c r="E13" s="184">
        <v>73</v>
      </c>
      <c r="F13" s="147">
        <f>E13/$E$16*100</f>
        <v>31.46551724137931</v>
      </c>
      <c r="G13" s="184">
        <f>C13+E13</f>
        <v>998</v>
      </c>
      <c r="H13" s="147">
        <f>G13/$G$16*100</f>
        <v>30.811979005866007</v>
      </c>
    </row>
    <row r="14" spans="1:8" ht="16.5" customHeight="1" x14ac:dyDescent="0.2">
      <c r="A14" s="73"/>
      <c r="B14" s="201" t="s">
        <v>124</v>
      </c>
      <c r="C14" s="184">
        <v>2082</v>
      </c>
      <c r="D14" s="147">
        <f>C14/$C$16*100</f>
        <v>69.238443631526437</v>
      </c>
      <c r="E14" s="184">
        <v>159</v>
      </c>
      <c r="F14" s="147">
        <f>E14/$E$16*100</f>
        <v>68.534482758620683</v>
      </c>
      <c r="G14" s="184">
        <f>C14+E14</f>
        <v>2241</v>
      </c>
      <c r="H14" s="147">
        <f>G14/$G$16*100</f>
        <v>69.188020994133993</v>
      </c>
    </row>
    <row r="15" spans="1:8" ht="16.5" customHeight="1" x14ac:dyDescent="0.2">
      <c r="A15" s="73"/>
      <c r="B15" s="201"/>
      <c r="C15" s="184"/>
      <c r="D15" s="147"/>
      <c r="E15" s="184"/>
      <c r="F15" s="147"/>
      <c r="G15" s="184"/>
      <c r="H15" s="147"/>
    </row>
    <row r="16" spans="1:8" ht="16.5" customHeight="1" x14ac:dyDescent="0.2">
      <c r="A16" s="73"/>
      <c r="B16" s="202" t="s">
        <v>60</v>
      </c>
      <c r="C16" s="203">
        <f t="shared" ref="C16:H16" si="0">SUM(C13:C14)</f>
        <v>3007</v>
      </c>
      <c r="D16" s="120">
        <f t="shared" si="0"/>
        <v>100</v>
      </c>
      <c r="E16" s="203">
        <f t="shared" si="0"/>
        <v>232</v>
      </c>
      <c r="F16" s="120">
        <f t="shared" si="0"/>
        <v>100</v>
      </c>
      <c r="G16" s="203">
        <f t="shared" si="0"/>
        <v>3239</v>
      </c>
      <c r="H16" s="120">
        <f t="shared" si="0"/>
        <v>100</v>
      </c>
    </row>
  </sheetData>
  <mergeCells count="3">
    <mergeCell ref="C10:D10"/>
    <mergeCell ref="E10:F10"/>
    <mergeCell ref="G10:H10"/>
  </mergeCells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&amp;Rpage 38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8">
    <pageSetUpPr fitToPage="1"/>
  </sheetPr>
  <dimension ref="A1:S28"/>
  <sheetViews>
    <sheetView view="pageLayout" zoomScaleNormal="100" zoomScaleSheetLayoutView="100" workbookViewId="0"/>
  </sheetViews>
  <sheetFormatPr baseColWidth="10" defaultRowHeight="12.75" x14ac:dyDescent="0.2"/>
  <cols>
    <col min="1" max="1" width="12.28515625" style="29" customWidth="1"/>
    <col min="2" max="2" width="34.42578125" style="29" customWidth="1"/>
    <col min="3" max="8" width="14.7109375" style="29" customWidth="1"/>
    <col min="9" max="16384" width="11.42578125" style="29"/>
  </cols>
  <sheetData>
    <row r="1" spans="1:19" ht="16.5" customHeight="1" x14ac:dyDescent="0.2">
      <c r="A1" s="73"/>
      <c r="B1" s="35" t="s">
        <v>36</v>
      </c>
      <c r="C1" s="35"/>
      <c r="D1" s="35"/>
      <c r="E1" s="35"/>
      <c r="F1" s="35"/>
      <c r="G1" s="73"/>
      <c r="H1" s="73"/>
    </row>
    <row r="2" spans="1:19" ht="22.5" customHeight="1" x14ac:dyDescent="0.2">
      <c r="A2" s="73"/>
      <c r="B2" s="35" t="s">
        <v>216</v>
      </c>
      <c r="C2" s="35"/>
      <c r="D2" s="35"/>
      <c r="E2" s="35"/>
      <c r="F2" s="35"/>
      <c r="G2" s="73"/>
      <c r="H2" s="73"/>
    </row>
    <row r="3" spans="1:19" ht="15" x14ac:dyDescent="0.2">
      <c r="A3" s="73"/>
      <c r="B3" s="199"/>
      <c r="C3" s="73"/>
      <c r="D3" s="73"/>
      <c r="E3" s="73"/>
      <c r="F3" s="73"/>
      <c r="G3" s="73"/>
      <c r="H3" s="73"/>
    </row>
    <row r="4" spans="1:19" ht="15" x14ac:dyDescent="0.2">
      <c r="A4" s="73"/>
      <c r="B4" s="73"/>
      <c r="C4" s="73"/>
      <c r="D4" s="73"/>
      <c r="E4" s="73"/>
      <c r="F4" s="73"/>
      <c r="G4" s="73"/>
      <c r="H4" s="73"/>
    </row>
    <row r="5" spans="1:19" ht="16.5" customHeight="1" x14ac:dyDescent="0.2">
      <c r="A5" s="38" t="s">
        <v>49</v>
      </c>
      <c r="B5" s="39" t="s">
        <v>50</v>
      </c>
      <c r="C5" s="40"/>
      <c r="D5" s="40"/>
      <c r="E5" s="40"/>
      <c r="F5" s="40"/>
      <c r="G5" s="41"/>
      <c r="H5" s="41"/>
    </row>
    <row r="6" spans="1:19" ht="16.5" customHeight="1" x14ac:dyDescent="0.2">
      <c r="A6" s="38" t="s">
        <v>51</v>
      </c>
      <c r="B6" s="43" t="str">
        <f>tab31femmes!B6</f>
        <v xml:space="preserve">1er mars 2019 </v>
      </c>
      <c r="C6" s="44"/>
      <c r="D6" s="44"/>
      <c r="E6" s="44"/>
      <c r="F6" s="44"/>
      <c r="G6" s="45"/>
      <c r="H6" s="45"/>
    </row>
    <row r="7" spans="1:19" ht="16.5" customHeight="1" x14ac:dyDescent="0.2">
      <c r="A7" s="42" t="s">
        <v>52</v>
      </c>
      <c r="B7" s="43" t="s">
        <v>268</v>
      </c>
      <c r="C7" s="44"/>
      <c r="D7" s="44"/>
      <c r="E7" s="44"/>
      <c r="F7" s="44"/>
      <c r="G7" s="45"/>
      <c r="H7" s="45"/>
    </row>
    <row r="8" spans="1:19" ht="16.5" customHeight="1" x14ac:dyDescent="0.2">
      <c r="A8" s="313"/>
      <c r="B8" s="313"/>
      <c r="C8" s="313"/>
      <c r="D8" s="313"/>
      <c r="E8" s="313"/>
      <c r="F8" s="313"/>
      <c r="G8" s="313"/>
    </row>
    <row r="9" spans="1:19" ht="15" customHeight="1" x14ac:dyDescent="0.2">
      <c r="A9" s="73"/>
      <c r="B9" s="73"/>
      <c r="C9" s="759" t="s">
        <v>157</v>
      </c>
      <c r="D9" s="773" t="s">
        <v>216</v>
      </c>
      <c r="E9" s="774"/>
      <c r="F9" s="774"/>
      <c r="G9" s="774"/>
      <c r="H9" s="775"/>
    </row>
    <row r="10" spans="1:19" ht="51" x14ac:dyDescent="0.2">
      <c r="A10" s="73"/>
      <c r="C10" s="760"/>
      <c r="D10" s="307" t="s">
        <v>158</v>
      </c>
      <c r="E10" s="307" t="s">
        <v>159</v>
      </c>
      <c r="F10" s="78" t="s">
        <v>160</v>
      </c>
      <c r="G10" s="79" t="s">
        <v>162</v>
      </c>
      <c r="H10" s="79" t="s">
        <v>161</v>
      </c>
    </row>
    <row r="11" spans="1:19" ht="15" x14ac:dyDescent="0.2">
      <c r="A11" s="73"/>
      <c r="B11" s="142" t="s">
        <v>102</v>
      </c>
      <c r="C11" s="644">
        <v>149</v>
      </c>
      <c r="D11" s="644">
        <v>38</v>
      </c>
      <c r="E11" s="644">
        <v>0</v>
      </c>
      <c r="F11" s="644">
        <v>0</v>
      </c>
      <c r="G11" s="644">
        <v>2</v>
      </c>
      <c r="H11" s="644">
        <f>SUM(D11:G11)</f>
        <v>40</v>
      </c>
      <c r="S11" s="314"/>
    </row>
    <row r="12" spans="1:19" ht="15" x14ac:dyDescent="0.2">
      <c r="A12" s="73"/>
      <c r="B12" s="144" t="s">
        <v>103</v>
      </c>
      <c r="C12" s="645">
        <v>168</v>
      </c>
      <c r="D12" s="645">
        <v>53</v>
      </c>
      <c r="E12" s="645">
        <v>1</v>
      </c>
      <c r="F12" s="645">
        <v>0</v>
      </c>
      <c r="G12" s="645">
        <v>1</v>
      </c>
      <c r="H12" s="645">
        <f t="shared" ref="H12:H19" si="0">SUM(D12:G12)</f>
        <v>55</v>
      </c>
    </row>
    <row r="13" spans="1:19" ht="15" x14ac:dyDescent="0.2">
      <c r="A13" s="73"/>
      <c r="B13" s="144" t="s">
        <v>104</v>
      </c>
      <c r="C13" s="645">
        <v>292</v>
      </c>
      <c r="D13" s="645">
        <v>66</v>
      </c>
      <c r="E13" s="645">
        <v>0</v>
      </c>
      <c r="F13" s="645">
        <v>0</v>
      </c>
      <c r="G13" s="645">
        <v>1</v>
      </c>
      <c r="H13" s="645">
        <f t="shared" si="0"/>
        <v>67</v>
      </c>
    </row>
    <row r="14" spans="1:19" ht="15" x14ac:dyDescent="0.2">
      <c r="A14" s="73"/>
      <c r="B14" s="144" t="s">
        <v>105</v>
      </c>
      <c r="C14" s="645">
        <v>219</v>
      </c>
      <c r="D14" s="645">
        <v>70</v>
      </c>
      <c r="E14" s="645">
        <v>2</v>
      </c>
      <c r="F14" s="645">
        <v>0</v>
      </c>
      <c r="G14" s="645">
        <v>5</v>
      </c>
      <c r="H14" s="645">
        <f t="shared" si="0"/>
        <v>77</v>
      </c>
    </row>
    <row r="15" spans="1:19" ht="15" x14ac:dyDescent="0.2">
      <c r="A15" s="73"/>
      <c r="B15" s="144" t="s">
        <v>106</v>
      </c>
      <c r="C15" s="645">
        <v>209</v>
      </c>
      <c r="D15" s="645">
        <v>91</v>
      </c>
      <c r="E15" s="645">
        <v>0</v>
      </c>
      <c r="F15" s="645">
        <v>0</v>
      </c>
      <c r="G15" s="645">
        <v>1</v>
      </c>
      <c r="H15" s="645">
        <f t="shared" si="0"/>
        <v>92</v>
      </c>
    </row>
    <row r="16" spans="1:19" ht="15" x14ac:dyDescent="0.2">
      <c r="A16" s="73"/>
      <c r="B16" s="144" t="s">
        <v>107</v>
      </c>
      <c r="C16" s="645">
        <v>616</v>
      </c>
      <c r="D16" s="645">
        <v>84</v>
      </c>
      <c r="E16" s="645">
        <v>11</v>
      </c>
      <c r="F16" s="645">
        <v>1</v>
      </c>
      <c r="G16" s="645">
        <v>4</v>
      </c>
      <c r="H16" s="645">
        <f t="shared" si="0"/>
        <v>100</v>
      </c>
    </row>
    <row r="17" spans="1:8" ht="15" x14ac:dyDescent="0.2">
      <c r="A17" s="73"/>
      <c r="B17" s="144" t="s">
        <v>108</v>
      </c>
      <c r="C17" s="645">
        <v>356</v>
      </c>
      <c r="D17" s="645">
        <v>71</v>
      </c>
      <c r="E17" s="645">
        <v>0</v>
      </c>
      <c r="F17" s="645">
        <v>0</v>
      </c>
      <c r="G17" s="645">
        <v>6</v>
      </c>
      <c r="H17" s="645">
        <f t="shared" si="0"/>
        <v>77</v>
      </c>
    </row>
    <row r="18" spans="1:8" ht="15" x14ac:dyDescent="0.2">
      <c r="A18" s="73"/>
      <c r="B18" s="144" t="s">
        <v>109</v>
      </c>
      <c r="C18" s="645">
        <v>189</v>
      </c>
      <c r="D18" s="645">
        <v>72</v>
      </c>
      <c r="E18" s="645">
        <v>3</v>
      </c>
      <c r="F18" s="645">
        <v>0</v>
      </c>
      <c r="G18" s="645">
        <v>0</v>
      </c>
      <c r="H18" s="645">
        <f t="shared" si="0"/>
        <v>75</v>
      </c>
    </row>
    <row r="19" spans="1:8" ht="15" x14ac:dyDescent="0.2">
      <c r="A19" s="73"/>
      <c r="B19" s="144" t="s">
        <v>110</v>
      </c>
      <c r="C19" s="645">
        <v>169</v>
      </c>
      <c r="D19" s="645">
        <v>52</v>
      </c>
      <c r="E19" s="645">
        <v>3</v>
      </c>
      <c r="F19" s="645">
        <v>0</v>
      </c>
      <c r="G19" s="645">
        <v>2</v>
      </c>
      <c r="H19" s="645">
        <f t="shared" si="0"/>
        <v>57</v>
      </c>
    </row>
    <row r="20" spans="1:8" ht="15" x14ac:dyDescent="0.2">
      <c r="A20" s="73"/>
      <c r="B20" s="123"/>
      <c r="C20" s="646"/>
      <c r="D20" s="646"/>
      <c r="E20" s="646"/>
      <c r="F20" s="646"/>
      <c r="G20" s="646"/>
      <c r="H20" s="645"/>
    </row>
    <row r="21" spans="1:8" ht="15" x14ac:dyDescent="0.2">
      <c r="A21" s="73"/>
      <c r="B21" s="124" t="s">
        <v>70</v>
      </c>
      <c r="C21" s="647">
        <v>2367</v>
      </c>
      <c r="D21" s="647">
        <v>597</v>
      </c>
      <c r="E21" s="647">
        <v>20</v>
      </c>
      <c r="F21" s="647">
        <v>1</v>
      </c>
      <c r="G21" s="647">
        <v>22</v>
      </c>
      <c r="H21" s="648">
        <f>SUM(D21:G21)</f>
        <v>640</v>
      </c>
    </row>
    <row r="22" spans="1:8" ht="15" x14ac:dyDescent="0.2">
      <c r="A22" s="73"/>
      <c r="B22" s="123"/>
      <c r="C22" s="646"/>
      <c r="D22" s="646"/>
      <c r="E22" s="646"/>
      <c r="F22" s="646"/>
      <c r="G22" s="646"/>
      <c r="H22" s="645"/>
    </row>
    <row r="23" spans="1:8" ht="15" x14ac:dyDescent="0.2">
      <c r="A23" s="73"/>
      <c r="B23" s="126" t="s">
        <v>553</v>
      </c>
      <c r="C23" s="649">
        <v>199</v>
      </c>
      <c r="D23" s="649">
        <v>27</v>
      </c>
      <c r="E23" s="649">
        <v>0</v>
      </c>
      <c r="F23" s="649">
        <v>1</v>
      </c>
      <c r="G23" s="649">
        <v>5</v>
      </c>
      <c r="H23" s="650">
        <f>SUM(D23:G23)</f>
        <v>33</v>
      </c>
    </row>
    <row r="24" spans="1:8" ht="15" x14ac:dyDescent="0.2">
      <c r="A24" s="73"/>
      <c r="B24" s="126"/>
      <c r="C24" s="649"/>
      <c r="D24" s="649"/>
      <c r="E24" s="649"/>
      <c r="F24" s="649"/>
      <c r="G24" s="649"/>
      <c r="H24" s="650"/>
    </row>
    <row r="25" spans="1:8" ht="15" x14ac:dyDescent="0.2">
      <c r="A25" s="73"/>
      <c r="B25" s="123"/>
      <c r="C25" s="646"/>
      <c r="D25" s="646"/>
      <c r="E25" s="646"/>
      <c r="F25" s="646"/>
      <c r="G25" s="646"/>
      <c r="H25" s="645"/>
    </row>
    <row r="26" spans="1:8" ht="15" x14ac:dyDescent="0.2">
      <c r="A26" s="73"/>
      <c r="B26" s="128" t="s">
        <v>56</v>
      </c>
      <c r="C26" s="651">
        <v>2566</v>
      </c>
      <c r="D26" s="651">
        <v>624</v>
      </c>
      <c r="E26" s="651">
        <v>20</v>
      </c>
      <c r="F26" s="651">
        <v>2</v>
      </c>
      <c r="G26" s="651">
        <v>27</v>
      </c>
      <c r="H26" s="652">
        <f>SUM(D26:G26)</f>
        <v>673</v>
      </c>
    </row>
    <row r="27" spans="1:8" ht="15" x14ac:dyDescent="0.2">
      <c r="A27" s="73"/>
      <c r="B27" s="139"/>
      <c r="C27" s="73"/>
      <c r="D27" s="73"/>
      <c r="E27" s="73"/>
    </row>
    <row r="28" spans="1:8" ht="15" x14ac:dyDescent="0.2">
      <c r="A28" s="73"/>
      <c r="B28" s="238"/>
      <c r="C28" s="73"/>
      <c r="D28" s="73"/>
      <c r="E28" s="73"/>
    </row>
  </sheetData>
  <mergeCells count="2">
    <mergeCell ref="D9:H9"/>
    <mergeCell ref="C9:C10"/>
  </mergeCells>
  <pageMargins left="0.78740157499999996" right="0.78740157499999996" top="0.984251969" bottom="0.984251969" header="0.4921259845" footer="0.4921259845"/>
  <pageSetup paperSize="9" scale="50" orientation="landscape" r:id="rId1"/>
  <headerFooter alignWithMargins="0">
    <oddFooter>&amp;Rpage 39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6"/>
    <pageSetUpPr fitToPage="1"/>
  </sheetPr>
  <dimension ref="A1:K39"/>
  <sheetViews>
    <sheetView view="pageBreakPreview" zoomScaleNormal="100" zoomScaleSheetLayoutView="100" workbookViewId="0"/>
  </sheetViews>
  <sheetFormatPr baseColWidth="10" defaultRowHeight="12.75" x14ac:dyDescent="0.2"/>
  <cols>
    <col min="1" max="1" width="15.28515625" style="216" customWidth="1"/>
    <col min="2" max="2" width="17.85546875" style="216" customWidth="1"/>
    <col min="3" max="5" width="11.42578125" style="216"/>
    <col min="6" max="6" width="8" style="216" customWidth="1"/>
    <col min="7" max="7" width="12.7109375" style="216" customWidth="1"/>
    <col min="8" max="8" width="19.85546875" style="216" customWidth="1"/>
    <col min="9" max="16384" width="11.42578125" style="216"/>
  </cols>
  <sheetData>
    <row r="1" spans="1:11" ht="15.75" x14ac:dyDescent="0.25">
      <c r="A1" s="451" t="s">
        <v>5</v>
      </c>
      <c r="G1" s="451"/>
      <c r="K1" s="452" t="str">
        <f>couverture!D15</f>
        <v xml:space="preserve">1er mars 2019 </v>
      </c>
    </row>
    <row r="3" spans="1:11" x14ac:dyDescent="0.2">
      <c r="A3" s="453" t="s">
        <v>40</v>
      </c>
      <c r="G3" s="453" t="s">
        <v>41</v>
      </c>
    </row>
    <row r="5" spans="1:11" ht="35.1" customHeight="1" x14ac:dyDescent="0.2">
      <c r="C5" s="484">
        <v>43525</v>
      </c>
      <c r="D5" s="454">
        <v>43160</v>
      </c>
      <c r="E5" s="489" t="s">
        <v>42</v>
      </c>
      <c r="I5" s="488">
        <v>43525</v>
      </c>
      <c r="J5" s="455">
        <v>43160</v>
      </c>
      <c r="K5" s="489" t="s">
        <v>42</v>
      </c>
    </row>
    <row r="6" spans="1:11" ht="25.5" customHeight="1" x14ac:dyDescent="0.2">
      <c r="A6" s="740" t="s">
        <v>43</v>
      </c>
      <c r="B6" s="741"/>
      <c r="C6" s="511">
        <v>82854</v>
      </c>
      <c r="D6" s="519">
        <v>81377</v>
      </c>
      <c r="E6" s="485">
        <f>IF(D6&gt;0,(C6/D6)-1,"-")</f>
        <v>1.8150091549209213E-2</v>
      </c>
      <c r="G6" s="738" t="s">
        <v>43</v>
      </c>
      <c r="H6" s="739"/>
      <c r="I6" s="511">
        <f>I8+I9+I11</f>
        <v>13482</v>
      </c>
      <c r="J6" s="519">
        <f>J8+J9+J11</f>
        <v>13114</v>
      </c>
      <c r="K6" s="485">
        <f>(I6/J6)-1</f>
        <v>2.8061613542778696E-2</v>
      </c>
    </row>
    <row r="7" spans="1:11" ht="15" customHeight="1" x14ac:dyDescent="0.25">
      <c r="A7" s="456"/>
      <c r="B7" s="457"/>
      <c r="C7" s="512"/>
      <c r="D7" s="520"/>
      <c r="E7" s="486"/>
      <c r="G7" s="458" t="s">
        <v>230</v>
      </c>
      <c r="H7" s="459"/>
      <c r="I7" s="523"/>
      <c r="J7" s="525"/>
      <c r="K7" s="487"/>
    </row>
    <row r="8" spans="1:11" ht="25.5" customHeight="1" x14ac:dyDescent="0.2">
      <c r="A8" s="730" t="s">
        <v>228</v>
      </c>
      <c r="B8" s="731"/>
      <c r="C8" s="511">
        <v>11817</v>
      </c>
      <c r="D8" s="519">
        <v>11498</v>
      </c>
      <c r="E8" s="485">
        <f t="shared" ref="E8:E17" si="0">IF(D8&gt;0,(C8/D8)-1,"-")</f>
        <v>2.7743955470516557E-2</v>
      </c>
      <c r="G8" s="732" t="s">
        <v>220</v>
      </c>
      <c r="H8" s="733"/>
      <c r="I8" s="524">
        <f>C13-I21</f>
        <v>1650</v>
      </c>
      <c r="J8" s="525">
        <f>D13-J21</f>
        <v>1569</v>
      </c>
      <c r="K8" s="487">
        <f>(I8/J8)-1</f>
        <v>5.1625239005736123E-2</v>
      </c>
    </row>
    <row r="9" spans="1:11" ht="29.25" customHeight="1" x14ac:dyDescent="0.2">
      <c r="A9" s="751" t="s">
        <v>226</v>
      </c>
      <c r="B9" s="752"/>
      <c r="C9" s="513">
        <v>11208</v>
      </c>
      <c r="D9" s="513">
        <v>10907</v>
      </c>
      <c r="E9" s="507">
        <f t="shared" si="0"/>
        <v>2.7596956083249191E-2</v>
      </c>
      <c r="G9" s="687" t="s">
        <v>231</v>
      </c>
      <c r="H9" s="688"/>
      <c r="I9" s="691">
        <v>10935</v>
      </c>
      <c r="J9" s="691">
        <v>10603</v>
      </c>
      <c r="K9" s="693">
        <f>(I9/J9)-1</f>
        <v>3.131189286051117E-2</v>
      </c>
    </row>
    <row r="10" spans="1:11" ht="25.5" customHeight="1" x14ac:dyDescent="0.2">
      <c r="A10" s="729" t="s">
        <v>227</v>
      </c>
      <c r="B10" s="726"/>
      <c r="C10" s="514">
        <v>609</v>
      </c>
      <c r="D10" s="514">
        <v>591</v>
      </c>
      <c r="E10" s="508">
        <f t="shared" si="0"/>
        <v>3.0456852791878264E-2</v>
      </c>
      <c r="G10" s="689"/>
      <c r="H10" s="690"/>
      <c r="I10" s="692"/>
      <c r="J10" s="692"/>
      <c r="K10" s="694"/>
    </row>
    <row r="11" spans="1:11" ht="15" x14ac:dyDescent="0.2">
      <c r="A11" s="710" t="s">
        <v>229</v>
      </c>
      <c r="B11" s="711"/>
      <c r="C11" s="511">
        <v>71037</v>
      </c>
      <c r="D11" s="519">
        <v>69879</v>
      </c>
      <c r="E11" s="485">
        <f t="shared" si="0"/>
        <v>1.657150216803327E-2</v>
      </c>
      <c r="G11" s="687" t="s">
        <v>222</v>
      </c>
      <c r="H11" s="695"/>
      <c r="I11" s="698">
        <f>C10+C14-(I24+I26)</f>
        <v>897</v>
      </c>
      <c r="J11" s="698">
        <f>D10+D14-(J24+J26)</f>
        <v>942</v>
      </c>
      <c r="K11" s="701">
        <f>(I11/J11)-1</f>
        <v>-4.7770700636942665E-2</v>
      </c>
    </row>
    <row r="12" spans="1:11" ht="15" x14ac:dyDescent="0.2">
      <c r="A12" s="751" t="s">
        <v>46</v>
      </c>
      <c r="B12" s="752"/>
      <c r="C12" s="515">
        <v>20475</v>
      </c>
      <c r="D12" s="520">
        <v>20788</v>
      </c>
      <c r="E12" s="486">
        <f t="shared" si="0"/>
        <v>-1.5056763517413918E-2</v>
      </c>
      <c r="G12" s="696"/>
      <c r="H12" s="697"/>
      <c r="I12" s="699"/>
      <c r="J12" s="700"/>
      <c r="K12" s="702"/>
    </row>
    <row r="13" spans="1:11" ht="15" x14ac:dyDescent="0.2">
      <c r="A13" s="753" t="s">
        <v>44</v>
      </c>
      <c r="B13" s="723"/>
      <c r="C13" s="516">
        <v>1869</v>
      </c>
      <c r="D13" s="521">
        <v>1684</v>
      </c>
      <c r="E13" s="490">
        <f t="shared" si="0"/>
        <v>0.10985748218527314</v>
      </c>
      <c r="G13" s="734" t="s">
        <v>45</v>
      </c>
      <c r="H13" s="735"/>
      <c r="I13" s="727">
        <f>(I6*100)/(C6-C12)</f>
        <v>21.613042850959456</v>
      </c>
      <c r="J13" s="727">
        <f>(J6*100)/(D6-D12)</f>
        <v>21.644192840284539</v>
      </c>
      <c r="K13" s="506"/>
    </row>
    <row r="14" spans="1:11" ht="32.25" customHeight="1" x14ac:dyDescent="0.2">
      <c r="A14" s="753" t="s">
        <v>47</v>
      </c>
      <c r="B14" s="723"/>
      <c r="C14" s="517">
        <v>325</v>
      </c>
      <c r="D14" s="522">
        <v>363</v>
      </c>
      <c r="E14" s="490">
        <f>IF(D14&gt;0,(C14/D14)-1,"-")</f>
        <v>-0.10468319559228645</v>
      </c>
      <c r="G14" s="736"/>
      <c r="H14" s="737"/>
      <c r="I14" s="728"/>
      <c r="J14" s="728"/>
      <c r="K14" s="491"/>
    </row>
    <row r="15" spans="1:11" ht="25.5" customHeight="1" x14ac:dyDescent="0.2">
      <c r="A15" s="729" t="s">
        <v>217</v>
      </c>
      <c r="B15" s="726"/>
      <c r="C15" s="518">
        <f>C11-SUM(C12:C14)</f>
        <v>48368</v>
      </c>
      <c r="D15" s="514">
        <f>D11-SUM(D12:D14)</f>
        <v>47044</v>
      </c>
      <c r="E15" s="494">
        <f t="shared" si="0"/>
        <v>2.8143865317574956E-2</v>
      </c>
      <c r="I15" s="460"/>
    </row>
    <row r="16" spans="1:11" ht="19.5" customHeight="1" x14ac:dyDescent="0.2">
      <c r="A16" s="730" t="s">
        <v>218</v>
      </c>
      <c r="B16" s="731"/>
      <c r="C16" s="519">
        <v>60867</v>
      </c>
      <c r="D16" s="519">
        <v>59902</v>
      </c>
      <c r="E16" s="494">
        <f t="shared" si="0"/>
        <v>1.6109645754732727E-2</v>
      </c>
      <c r="G16" s="453" t="s">
        <v>272</v>
      </c>
    </row>
    <row r="17" spans="1:11" ht="15.75" customHeight="1" x14ac:dyDescent="0.2">
      <c r="A17" s="730" t="s">
        <v>219</v>
      </c>
      <c r="B17" s="731"/>
      <c r="C17" s="519">
        <v>1570</v>
      </c>
      <c r="D17" s="519">
        <v>1640</v>
      </c>
      <c r="E17" s="613">
        <f t="shared" si="0"/>
        <v>-4.2682926829268331E-2</v>
      </c>
    </row>
    <row r="18" spans="1:11" ht="35.1" customHeight="1" x14ac:dyDescent="0.2">
      <c r="G18" s="461"/>
      <c r="H18" s="461"/>
      <c r="I18" s="492">
        <v>43525</v>
      </c>
      <c r="J18" s="462">
        <v>43160</v>
      </c>
      <c r="K18" s="493" t="s">
        <v>42</v>
      </c>
    </row>
    <row r="19" spans="1:11" ht="25.5" customHeight="1" x14ac:dyDescent="0.2">
      <c r="A19" s="453" t="s">
        <v>214</v>
      </c>
      <c r="G19" s="463" t="s">
        <v>43</v>
      </c>
      <c r="H19" s="464"/>
      <c r="I19" s="526">
        <f>I21+I22+I24+I26</f>
        <v>529</v>
      </c>
      <c r="J19" s="496">
        <f>J21+J22+J24+J26</f>
        <v>431</v>
      </c>
      <c r="K19" s="485">
        <f>IF(J19&gt;0,(I19/J19)-1,"-")</f>
        <v>0.22737819025522032</v>
      </c>
    </row>
    <row r="20" spans="1:11" ht="15" x14ac:dyDescent="0.25">
      <c r="A20" s="470" t="str">
        <f>"pour plus de détails voir " &amp; LOWER('sommaire suite'!C18) &amp; " " &amp; LOWER('sommaire suite'!B18)</f>
        <v>pour plus de détails voir tableau 41 page 47</v>
      </c>
      <c r="G20" s="465" t="s">
        <v>230</v>
      </c>
      <c r="H20" s="466"/>
      <c r="I20" s="523"/>
      <c r="J20" s="525"/>
      <c r="K20" s="487"/>
    </row>
    <row r="21" spans="1:11" ht="17.25" customHeight="1" x14ac:dyDescent="0.2">
      <c r="A21" s="33" t="s">
        <v>296</v>
      </c>
      <c r="G21" s="722" t="s">
        <v>225</v>
      </c>
      <c r="H21" s="746"/>
      <c r="I21" s="527">
        <v>219</v>
      </c>
      <c r="J21" s="509">
        <v>115</v>
      </c>
      <c r="K21" s="510">
        <f>IF(J21&gt;0,(I21/J21)-1,"-")</f>
        <v>0.90434782608695663</v>
      </c>
    </row>
    <row r="22" spans="1:11" x14ac:dyDescent="0.2">
      <c r="A22" s="34" t="s">
        <v>297</v>
      </c>
      <c r="G22" s="721" t="s">
        <v>221</v>
      </c>
      <c r="H22" s="688"/>
      <c r="I22" s="712">
        <v>273</v>
      </c>
      <c r="J22" s="717">
        <v>304</v>
      </c>
      <c r="K22" s="701">
        <f>IF(J22&gt;0,(I22/J22)-1,"-")</f>
        <v>-0.10197368421052633</v>
      </c>
    </row>
    <row r="23" spans="1:11" ht="15" customHeight="1" x14ac:dyDescent="0.2">
      <c r="A23" s="33" t="s">
        <v>298</v>
      </c>
      <c r="G23" s="689"/>
      <c r="H23" s="690"/>
      <c r="I23" s="713"/>
      <c r="J23" s="705"/>
      <c r="K23" s="705"/>
    </row>
    <row r="24" spans="1:11" ht="12.75" customHeight="1" x14ac:dyDescent="0.2">
      <c r="A24" s="33" t="s">
        <v>299</v>
      </c>
      <c r="G24" s="722" t="s">
        <v>223</v>
      </c>
      <c r="H24" s="723"/>
      <c r="I24" s="714">
        <v>7</v>
      </c>
      <c r="J24" s="718">
        <v>3</v>
      </c>
      <c r="K24" s="706">
        <f>IF(J24&gt;0,(I24/J24)-1,"-")</f>
        <v>1.3333333333333335</v>
      </c>
    </row>
    <row r="25" spans="1:11" ht="12.75" customHeight="1" x14ac:dyDescent="0.25">
      <c r="A25" s="33" t="s">
        <v>300</v>
      </c>
      <c r="B25" s="504"/>
      <c r="C25" s="504"/>
      <c r="D25" s="468"/>
      <c r="G25" s="724"/>
      <c r="H25" s="723"/>
      <c r="I25" s="715"/>
      <c r="J25" s="707"/>
      <c r="K25" s="707"/>
    </row>
    <row r="26" spans="1:11" ht="13.5" x14ac:dyDescent="0.25">
      <c r="B26" s="505"/>
      <c r="C26" s="505"/>
      <c r="D26" s="469"/>
      <c r="G26" s="722" t="s">
        <v>224</v>
      </c>
      <c r="H26" s="723"/>
      <c r="I26" s="714">
        <v>30</v>
      </c>
      <c r="J26" s="718">
        <v>9</v>
      </c>
      <c r="K26" s="706">
        <f>IF(J26&gt;0,(I26/J26)-1,"-")</f>
        <v>2.3333333333333335</v>
      </c>
    </row>
    <row r="27" spans="1:11" x14ac:dyDescent="0.2">
      <c r="A27" s="467" t="s">
        <v>215</v>
      </c>
      <c r="B27" s="461"/>
      <c r="G27" s="725"/>
      <c r="H27" s="726"/>
      <c r="I27" s="716"/>
      <c r="J27" s="708"/>
      <c r="K27" s="708"/>
    </row>
    <row r="28" spans="1:11" ht="6.75" customHeight="1" x14ac:dyDescent="0.2">
      <c r="A28" s="467"/>
      <c r="B28" s="461"/>
    </row>
    <row r="29" spans="1:11" ht="15" x14ac:dyDescent="0.2">
      <c r="A29" s="719" t="s">
        <v>77</v>
      </c>
      <c r="B29" s="720"/>
      <c r="C29" s="709" t="s">
        <v>73</v>
      </c>
      <c r="D29" s="686"/>
    </row>
    <row r="30" spans="1:11" x14ac:dyDescent="0.2">
      <c r="A30" s="747" t="s">
        <v>179</v>
      </c>
      <c r="B30" s="748"/>
      <c r="C30" s="703">
        <f>'tab11typed''ets'!E14/100</f>
        <v>1.38945378512302</v>
      </c>
      <c r="D30" s="704"/>
    </row>
    <row r="31" spans="1:11" x14ac:dyDescent="0.2">
      <c r="A31" s="744" t="s">
        <v>80</v>
      </c>
      <c r="B31" s="745"/>
      <c r="C31" s="703">
        <f>'tab11typed''ets'!E15/100</f>
        <v>0.90998419909144768</v>
      </c>
      <c r="D31" s="704"/>
    </row>
    <row r="32" spans="1:11" x14ac:dyDescent="0.2">
      <c r="A32" s="744" t="s">
        <v>81</v>
      </c>
      <c r="B32" s="745"/>
      <c r="C32" s="703">
        <f>'tab11typed''ets'!E16/100</f>
        <v>0.7477678571428571</v>
      </c>
      <c r="D32" s="704"/>
    </row>
    <row r="33" spans="1:4" x14ac:dyDescent="0.2">
      <c r="A33" s="744" t="s">
        <v>82</v>
      </c>
      <c r="B33" s="745"/>
      <c r="C33" s="703">
        <f>'tab11typed''ets'!E17/100</f>
        <v>0.65466448445171854</v>
      </c>
      <c r="D33" s="704"/>
    </row>
    <row r="34" spans="1:4" x14ac:dyDescent="0.2">
      <c r="A34" s="744" t="s">
        <v>167</v>
      </c>
      <c r="B34" s="745"/>
      <c r="C34" s="703">
        <f>'tab11typed''ets'!E18/100</f>
        <v>0.74926035502958566</v>
      </c>
      <c r="D34" s="704"/>
    </row>
    <row r="35" spans="1:4" x14ac:dyDescent="0.2">
      <c r="A35" s="744" t="s">
        <v>168</v>
      </c>
      <c r="B35" s="745"/>
      <c r="C35" s="703">
        <f>'tab11typed''ets'!E19/100</f>
        <v>0.68474576271186438</v>
      </c>
      <c r="D35" s="704"/>
    </row>
    <row r="36" spans="1:4" x14ac:dyDescent="0.2">
      <c r="A36" s="749" t="s">
        <v>129</v>
      </c>
      <c r="B36" s="750"/>
      <c r="C36" s="703">
        <f>'tab11typed''ets'!E20/100</f>
        <v>0.63322884012539182</v>
      </c>
      <c r="D36" s="704"/>
    </row>
    <row r="37" spans="1:4" ht="15" x14ac:dyDescent="0.25">
      <c r="A37" s="742" t="s">
        <v>60</v>
      </c>
      <c r="B37" s="743"/>
      <c r="C37" s="685">
        <f>'tab11typed''ets'!E21/100</f>
        <v>1.1670856128936862</v>
      </c>
      <c r="D37" s="686"/>
    </row>
    <row r="38" spans="1:4" x14ac:dyDescent="0.2">
      <c r="A38" s="370" t="str">
        <f>"q = quartier, pour plus de détails voir " &amp; LOWER(sommaire!C18) &amp; " " &amp; LOWER(sommaire!B18)</f>
        <v>q = quartier, pour plus de détails voir tableau 11 page 17</v>
      </c>
      <c r="B38" s="369"/>
    </row>
    <row r="39" spans="1:4" x14ac:dyDescent="0.2">
      <c r="A39" s="470" t="str">
        <f>"(*) voir " &amp; LOWER(sommaire!C13) &amp; " " &amp; LOWER(sommaire!B13)</f>
        <v>(*) voir tableau 6 page 12</v>
      </c>
    </row>
  </sheetData>
  <mergeCells count="55">
    <mergeCell ref="G6:H6"/>
    <mergeCell ref="A8:B8"/>
    <mergeCell ref="A6:B6"/>
    <mergeCell ref="A37:B37"/>
    <mergeCell ref="A33:B33"/>
    <mergeCell ref="A34:B34"/>
    <mergeCell ref="G21:H21"/>
    <mergeCell ref="A32:B32"/>
    <mergeCell ref="A30:B30"/>
    <mergeCell ref="A31:B31"/>
    <mergeCell ref="A17:B17"/>
    <mergeCell ref="A35:B35"/>
    <mergeCell ref="A36:B36"/>
    <mergeCell ref="A9:B9"/>
    <mergeCell ref="A10:B10"/>
    <mergeCell ref="A12:B12"/>
    <mergeCell ref="J13:J14"/>
    <mergeCell ref="A15:B15"/>
    <mergeCell ref="A16:B16"/>
    <mergeCell ref="G8:H8"/>
    <mergeCell ref="G13:H14"/>
    <mergeCell ref="A13:B13"/>
    <mergeCell ref="A14:B14"/>
    <mergeCell ref="K24:K25"/>
    <mergeCell ref="K26:K27"/>
    <mergeCell ref="C29:D29"/>
    <mergeCell ref="C30:D30"/>
    <mergeCell ref="A11:B11"/>
    <mergeCell ref="I22:I23"/>
    <mergeCell ref="I24:I25"/>
    <mergeCell ref="I26:I27"/>
    <mergeCell ref="J22:J23"/>
    <mergeCell ref="J24:J25"/>
    <mergeCell ref="J26:J27"/>
    <mergeCell ref="A29:B29"/>
    <mergeCell ref="G22:H23"/>
    <mergeCell ref="G24:H25"/>
    <mergeCell ref="G26:H27"/>
    <mergeCell ref="I13:I14"/>
    <mergeCell ref="C37:D37"/>
    <mergeCell ref="G9:H10"/>
    <mergeCell ref="I9:I10"/>
    <mergeCell ref="J9:J10"/>
    <mergeCell ref="K9:K10"/>
    <mergeCell ref="G11:H12"/>
    <mergeCell ref="I11:I12"/>
    <mergeCell ref="J11:J12"/>
    <mergeCell ref="K11:K12"/>
    <mergeCell ref="C31:D31"/>
    <mergeCell ref="C32:D32"/>
    <mergeCell ref="C33:D33"/>
    <mergeCell ref="C34:D34"/>
    <mergeCell ref="C35:D35"/>
    <mergeCell ref="C36:D36"/>
    <mergeCell ref="K22:K23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69" orientation="landscape" r:id="rId1"/>
  <headerFooter alignWithMargins="0">
    <oddFooter>&amp;Rpage 4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1">
    <pageSetUpPr fitToPage="1"/>
  </sheetPr>
  <dimension ref="A1:G42"/>
  <sheetViews>
    <sheetView view="pageLayout" zoomScaleNormal="100" zoomScaleSheetLayoutView="100" workbookViewId="0"/>
  </sheetViews>
  <sheetFormatPr baseColWidth="10" defaultRowHeight="15" x14ac:dyDescent="0.2"/>
  <cols>
    <col min="1" max="1" width="12.28515625" style="73" customWidth="1"/>
    <col min="2" max="2" width="18.42578125" style="73" customWidth="1"/>
    <col min="3" max="3" width="16.7109375" style="73" customWidth="1"/>
    <col min="4" max="4" width="15.85546875" style="73" customWidth="1"/>
    <col min="5" max="5" width="17.85546875" style="73" customWidth="1"/>
    <col min="6" max="6" width="23.7109375" style="73" customWidth="1"/>
    <col min="7" max="16384" width="11.42578125" style="73"/>
  </cols>
  <sheetData>
    <row r="1" spans="1:7" ht="18.75" x14ac:dyDescent="0.2">
      <c r="B1" s="35" t="s">
        <v>37</v>
      </c>
      <c r="C1" s="35"/>
      <c r="D1" s="35"/>
      <c r="E1" s="35"/>
    </row>
    <row r="2" spans="1:7" ht="18.75" x14ac:dyDescent="0.2">
      <c r="B2" s="35" t="s">
        <v>195</v>
      </c>
      <c r="C2" s="35"/>
      <c r="D2" s="35"/>
      <c r="E2" s="35"/>
    </row>
    <row r="3" spans="1:7" ht="9" customHeight="1" x14ac:dyDescent="0.2">
      <c r="B3" s="199"/>
    </row>
    <row r="4" spans="1:7" s="29" customFormat="1" x14ac:dyDescent="0.2">
      <c r="A4" s="38" t="s">
        <v>49</v>
      </c>
      <c r="B4" s="39" t="s">
        <v>50</v>
      </c>
      <c r="C4" s="104"/>
      <c r="D4" s="104"/>
      <c r="E4" s="104"/>
      <c r="F4" s="104"/>
    </row>
    <row r="5" spans="1:7" s="29" customFormat="1" x14ac:dyDescent="0.2">
      <c r="A5" s="38" t="s">
        <v>51</v>
      </c>
      <c r="B5" s="43" t="str">
        <f>couverture!D15</f>
        <v xml:space="preserve">1er mars 2019 </v>
      </c>
      <c r="C5" s="107"/>
      <c r="D5" s="107"/>
      <c r="E5" s="107"/>
      <c r="F5" s="107"/>
    </row>
    <row r="6" spans="1:7" s="29" customFormat="1" x14ac:dyDescent="0.2">
      <c r="A6" s="42" t="s">
        <v>52</v>
      </c>
      <c r="B6" s="43" t="s">
        <v>268</v>
      </c>
      <c r="C6" s="107"/>
      <c r="D6" s="107"/>
      <c r="E6" s="107"/>
      <c r="F6" s="107"/>
    </row>
    <row r="7" spans="1:7" ht="9" customHeight="1" x14ac:dyDescent="0.2">
      <c r="F7" s="141"/>
    </row>
    <row r="8" spans="1:7" s="29" customFormat="1" ht="25.5" x14ac:dyDescent="0.2">
      <c r="B8" s="52" t="s">
        <v>57</v>
      </c>
      <c r="C8" s="52" t="s">
        <v>123</v>
      </c>
      <c r="D8" s="52" t="s">
        <v>124</v>
      </c>
      <c r="E8" s="52" t="s">
        <v>60</v>
      </c>
      <c r="F8" s="52" t="s">
        <v>61</v>
      </c>
    </row>
    <row r="9" spans="1:7" ht="14.25" customHeight="1" x14ac:dyDescent="0.2">
      <c r="B9" s="209" t="s">
        <v>301</v>
      </c>
      <c r="C9" s="653">
        <v>905</v>
      </c>
      <c r="D9" s="233">
        <v>2038</v>
      </c>
      <c r="E9" s="233">
        <v>2943</v>
      </c>
      <c r="F9" s="234">
        <v>4.6958377801494144E-2</v>
      </c>
      <c r="G9" s="235"/>
    </row>
    <row r="10" spans="1:7" ht="14.25" customHeight="1" x14ac:dyDescent="0.2">
      <c r="B10" s="209" t="s">
        <v>302</v>
      </c>
      <c r="C10" s="653">
        <v>944</v>
      </c>
      <c r="D10" s="233">
        <v>2044</v>
      </c>
      <c r="E10" s="233">
        <v>2988</v>
      </c>
      <c r="F10" s="234">
        <v>1.5290519877675823E-2</v>
      </c>
      <c r="G10" s="235"/>
    </row>
    <row r="11" spans="1:7" ht="14.25" customHeight="1" x14ac:dyDescent="0.2">
      <c r="B11" s="209" t="s">
        <v>303</v>
      </c>
      <c r="C11" s="653">
        <v>912</v>
      </c>
      <c r="D11" s="233">
        <v>2050</v>
      </c>
      <c r="E11" s="233">
        <v>2962</v>
      </c>
      <c r="F11" s="234">
        <v>-8.7014725568942408E-3</v>
      </c>
      <c r="G11" s="235"/>
    </row>
    <row r="12" spans="1:7" ht="14.25" customHeight="1" x14ac:dyDescent="0.2">
      <c r="B12" s="209" t="s">
        <v>304</v>
      </c>
      <c r="C12" s="653">
        <v>944</v>
      </c>
      <c r="D12" s="233">
        <v>2053</v>
      </c>
      <c r="E12" s="233">
        <v>2997</v>
      </c>
      <c r="F12" s="234">
        <v>1.1816340310600859E-2</v>
      </c>
      <c r="G12" s="235"/>
    </row>
    <row r="13" spans="1:7" ht="14.25" customHeight="1" x14ac:dyDescent="0.2">
      <c r="B13" s="209" t="s">
        <v>305</v>
      </c>
      <c r="C13" s="653">
        <v>965</v>
      </c>
      <c r="D13" s="233">
        <v>2074</v>
      </c>
      <c r="E13" s="233">
        <v>3039</v>
      </c>
      <c r="F13" s="234">
        <v>1.401401401401392E-2</v>
      </c>
      <c r="G13" s="235"/>
    </row>
    <row r="14" spans="1:7" ht="14.25" customHeight="1" x14ac:dyDescent="0.2">
      <c r="B14" s="209" t="s">
        <v>306</v>
      </c>
      <c r="C14" s="653">
        <v>922</v>
      </c>
      <c r="D14" s="233">
        <v>2077</v>
      </c>
      <c r="E14" s="233">
        <v>2999</v>
      </c>
      <c r="F14" s="234">
        <v>-1.3162224415926294E-2</v>
      </c>
      <c r="G14" s="235"/>
    </row>
    <row r="15" spans="1:7" ht="14.25" customHeight="1" x14ac:dyDescent="0.2">
      <c r="B15" s="209" t="s">
        <v>307</v>
      </c>
      <c r="C15" s="653">
        <v>860</v>
      </c>
      <c r="D15" s="233">
        <v>2006</v>
      </c>
      <c r="E15" s="233">
        <v>2866</v>
      </c>
      <c r="F15" s="234">
        <v>-4.4348116038679608E-2</v>
      </c>
      <c r="G15" s="235"/>
    </row>
    <row r="16" spans="1:7" ht="14.25" customHeight="1" x14ac:dyDescent="0.2">
      <c r="B16" s="209" t="s">
        <v>308</v>
      </c>
      <c r="C16" s="653">
        <v>916</v>
      </c>
      <c r="D16" s="233">
        <v>2023</v>
      </c>
      <c r="E16" s="233">
        <v>2939</v>
      </c>
      <c r="F16" s="234">
        <v>2.5471039776692184E-2</v>
      </c>
      <c r="G16" s="235"/>
    </row>
    <row r="17" spans="2:7" ht="14.25" customHeight="1" x14ac:dyDescent="0.2">
      <c r="B17" s="209" t="s">
        <v>309</v>
      </c>
      <c r="C17" s="653">
        <v>904</v>
      </c>
      <c r="D17" s="233">
        <v>2085</v>
      </c>
      <c r="E17" s="233">
        <v>2989</v>
      </c>
      <c r="F17" s="234">
        <v>1.7012589316093951E-2</v>
      </c>
      <c r="G17" s="235"/>
    </row>
    <row r="18" spans="2:7" ht="14.25" customHeight="1" x14ac:dyDescent="0.2">
      <c r="B18" s="209" t="s">
        <v>310</v>
      </c>
      <c r="C18" s="653">
        <v>929</v>
      </c>
      <c r="D18" s="233">
        <v>2122</v>
      </c>
      <c r="E18" s="233">
        <v>3051</v>
      </c>
      <c r="F18" s="234">
        <v>2.0742723318835754E-2</v>
      </c>
      <c r="G18" s="235"/>
    </row>
    <row r="19" spans="2:7" ht="14.25" customHeight="1" x14ac:dyDescent="0.2">
      <c r="B19" s="209" t="s">
        <v>311</v>
      </c>
      <c r="C19" s="653">
        <v>933</v>
      </c>
      <c r="D19" s="233">
        <v>2042</v>
      </c>
      <c r="E19" s="233">
        <v>2975</v>
      </c>
      <c r="F19" s="234">
        <v>-2.4909865617830262E-2</v>
      </c>
      <c r="G19" s="235"/>
    </row>
    <row r="20" spans="2:7" ht="14.25" customHeight="1" x14ac:dyDescent="0.2">
      <c r="B20" s="209" t="s">
        <v>312</v>
      </c>
      <c r="C20" s="653">
        <v>996</v>
      </c>
      <c r="D20" s="233">
        <v>2107</v>
      </c>
      <c r="E20" s="233">
        <v>3103</v>
      </c>
      <c r="F20" s="234">
        <v>4.3025210084033594E-2</v>
      </c>
      <c r="G20" s="235"/>
    </row>
    <row r="21" spans="2:7" ht="14.25" customHeight="1" x14ac:dyDescent="0.2">
      <c r="B21" s="209" t="s">
        <v>313</v>
      </c>
      <c r="C21" s="653">
        <v>995</v>
      </c>
      <c r="D21" s="233">
        <v>2139</v>
      </c>
      <c r="E21" s="233">
        <v>3134</v>
      </c>
      <c r="F21" s="234">
        <v>9.990331936835295E-3</v>
      </c>
      <c r="G21" s="235"/>
    </row>
    <row r="22" spans="2:7" ht="14.25" customHeight="1" x14ac:dyDescent="0.2">
      <c r="B22" s="209" t="s">
        <v>314</v>
      </c>
      <c r="C22" s="653">
        <v>1005</v>
      </c>
      <c r="D22" s="233">
        <v>2152</v>
      </c>
      <c r="E22" s="233">
        <v>3157</v>
      </c>
      <c r="F22" s="234">
        <v>7.3388640714742159E-3</v>
      </c>
      <c r="G22" s="235"/>
    </row>
    <row r="23" spans="2:7" ht="14.25" customHeight="1" x14ac:dyDescent="0.2">
      <c r="B23" s="209" t="s">
        <v>315</v>
      </c>
      <c r="C23" s="653">
        <v>1016</v>
      </c>
      <c r="D23" s="233">
        <v>2146</v>
      </c>
      <c r="E23" s="233">
        <v>3162</v>
      </c>
      <c r="F23" s="234">
        <v>1.5837820715869366E-3</v>
      </c>
      <c r="G23" s="235"/>
    </row>
    <row r="24" spans="2:7" ht="14.25" customHeight="1" x14ac:dyDescent="0.2">
      <c r="B24" s="209" t="s">
        <v>316</v>
      </c>
      <c r="C24" s="653">
        <v>1052</v>
      </c>
      <c r="D24" s="233">
        <v>2152</v>
      </c>
      <c r="E24" s="233">
        <v>3204</v>
      </c>
      <c r="F24" s="234">
        <v>1.3282732447817747E-2</v>
      </c>
      <c r="G24" s="235"/>
    </row>
    <row r="25" spans="2:7" ht="14.25" customHeight="1" x14ac:dyDescent="0.2">
      <c r="B25" s="209" t="s">
        <v>317</v>
      </c>
      <c r="C25" s="653">
        <v>1049</v>
      </c>
      <c r="D25" s="233">
        <v>2231</v>
      </c>
      <c r="E25" s="233">
        <v>3280</v>
      </c>
      <c r="F25" s="234">
        <v>2.372034956304625E-2</v>
      </c>
      <c r="G25" s="235"/>
    </row>
    <row r="26" spans="2:7" ht="14.25" customHeight="1" x14ac:dyDescent="0.2">
      <c r="B26" s="209" t="s">
        <v>318</v>
      </c>
      <c r="C26" s="653">
        <v>1065</v>
      </c>
      <c r="D26" s="233">
        <v>2149</v>
      </c>
      <c r="E26" s="233">
        <v>3214</v>
      </c>
      <c r="F26" s="234">
        <v>-2.0121951219512213E-2</v>
      </c>
      <c r="G26" s="235"/>
    </row>
    <row r="27" spans="2:7" ht="14.25" customHeight="1" x14ac:dyDescent="0.2">
      <c r="B27" s="209" t="s">
        <v>319</v>
      </c>
      <c r="C27" s="653">
        <v>977</v>
      </c>
      <c r="D27" s="233">
        <v>2163</v>
      </c>
      <c r="E27" s="233">
        <v>3140</v>
      </c>
      <c r="F27" s="234">
        <v>-2.3024268823895411E-2</v>
      </c>
      <c r="G27" s="235"/>
    </row>
    <row r="28" spans="2:7" ht="14.25" customHeight="1" x14ac:dyDescent="0.2">
      <c r="B28" s="209" t="s">
        <v>320</v>
      </c>
      <c r="C28" s="653">
        <v>981</v>
      </c>
      <c r="D28" s="233">
        <v>2123</v>
      </c>
      <c r="E28" s="233">
        <v>3104</v>
      </c>
      <c r="F28" s="234">
        <v>-1.1464968152866239E-2</v>
      </c>
      <c r="G28" s="235"/>
    </row>
    <row r="29" spans="2:7" ht="14.25" customHeight="1" x14ac:dyDescent="0.2">
      <c r="B29" s="209" t="s">
        <v>321</v>
      </c>
      <c r="C29" s="653">
        <v>971</v>
      </c>
      <c r="D29" s="233">
        <v>2154</v>
      </c>
      <c r="E29" s="233">
        <v>3125</v>
      </c>
      <c r="F29" s="234">
        <v>6.7654639175258602E-3</v>
      </c>
      <c r="G29" s="235"/>
    </row>
    <row r="30" spans="2:7" ht="14.25" customHeight="1" x14ac:dyDescent="0.2">
      <c r="B30" s="209" t="s">
        <v>322</v>
      </c>
      <c r="C30" s="653">
        <v>1007</v>
      </c>
      <c r="D30" s="233">
        <v>2141</v>
      </c>
      <c r="E30" s="233">
        <v>3148</v>
      </c>
      <c r="F30" s="234">
        <v>7.3600000000000332E-3</v>
      </c>
      <c r="G30" s="235"/>
    </row>
    <row r="31" spans="2:7" ht="14.25" customHeight="1" x14ac:dyDescent="0.2">
      <c r="B31" s="209" t="s">
        <v>323</v>
      </c>
      <c r="C31" s="653">
        <v>988</v>
      </c>
      <c r="D31" s="233">
        <v>2107</v>
      </c>
      <c r="E31" s="233">
        <v>3095</v>
      </c>
      <c r="F31" s="234">
        <v>-1.6836086404066086E-2</v>
      </c>
      <c r="G31" s="235"/>
    </row>
    <row r="32" spans="2:7" ht="14.25" customHeight="1" x14ac:dyDescent="0.2">
      <c r="B32" s="209" t="s">
        <v>324</v>
      </c>
      <c r="C32" s="653">
        <v>1000</v>
      </c>
      <c r="D32" s="233">
        <v>2169</v>
      </c>
      <c r="E32" s="233">
        <v>3169</v>
      </c>
      <c r="F32" s="234">
        <v>2.3909531502423365E-2</v>
      </c>
      <c r="G32" s="235"/>
    </row>
    <row r="33" spans="2:7" ht="14.25" customHeight="1" x14ac:dyDescent="0.2">
      <c r="B33" s="211" t="s">
        <v>325</v>
      </c>
      <c r="C33" s="654">
        <v>998</v>
      </c>
      <c r="D33" s="654">
        <v>2241</v>
      </c>
      <c r="E33" s="212">
        <v>3239</v>
      </c>
      <c r="F33" s="213">
        <v>2.2088987062164778E-2</v>
      </c>
      <c r="G33" s="235"/>
    </row>
    <row r="34" spans="2:7" x14ac:dyDescent="0.2">
      <c r="B34" s="236"/>
      <c r="C34" s="214"/>
      <c r="D34" s="237"/>
      <c r="E34" s="214"/>
      <c r="F34" s="214"/>
    </row>
    <row r="35" spans="2:7" s="29" customFormat="1" ht="12.75" x14ac:dyDescent="0.2">
      <c r="B35" s="77"/>
      <c r="C35" s="214"/>
      <c r="D35" s="214"/>
      <c r="E35" s="215"/>
      <c r="F35" s="214"/>
    </row>
    <row r="42" spans="2:7" x14ac:dyDescent="0.2">
      <c r="E42" s="141"/>
    </row>
  </sheetData>
  <phoneticPr fontId="0" type="noConversion"/>
  <pageMargins left="0.78740157499999996" right="0.78740157499999996" top="0.984251969" bottom="0.984251969" header="0.4921259845" footer="0.4921259845"/>
  <pageSetup paperSize="9" scale="96" orientation="landscape" r:id="rId1"/>
  <headerFooter alignWithMargins="0">
    <oddFooter>&amp;Rpage 40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2">
    <pageSetUpPr fitToPage="1"/>
  </sheetPr>
  <dimension ref="A1:H7"/>
  <sheetViews>
    <sheetView view="pageLayout" zoomScaleNormal="100" zoomScaleSheetLayoutView="100" workbookViewId="0"/>
  </sheetViews>
  <sheetFormatPr baseColWidth="10" defaultRowHeight="12.75" x14ac:dyDescent="0.2"/>
  <cols>
    <col min="1" max="1" width="12.28515625" style="216" customWidth="1"/>
    <col min="2" max="6" width="16.7109375" style="216" customWidth="1"/>
    <col min="7" max="16384" width="11.42578125" style="216"/>
  </cols>
  <sheetData>
    <row r="1" spans="1:8" ht="18.75" x14ac:dyDescent="0.2">
      <c r="A1" s="73"/>
      <c r="B1" s="35" t="s">
        <v>38</v>
      </c>
    </row>
    <row r="2" spans="1:8" ht="18.75" x14ac:dyDescent="0.2">
      <c r="A2" s="73"/>
      <c r="B2" s="35" t="s">
        <v>554</v>
      </c>
    </row>
    <row r="3" spans="1:8" ht="15" x14ac:dyDescent="0.2">
      <c r="A3" s="73"/>
      <c r="B3" s="199"/>
    </row>
    <row r="4" spans="1:8" ht="15" x14ac:dyDescent="0.2">
      <c r="A4" s="38" t="s">
        <v>49</v>
      </c>
      <c r="B4" s="39" t="s">
        <v>50</v>
      </c>
      <c r="C4" s="218"/>
      <c r="D4" s="218"/>
      <c r="E4" s="218"/>
      <c r="F4" s="218"/>
      <c r="G4" s="218"/>
      <c r="H4" s="218"/>
    </row>
    <row r="5" spans="1:8" ht="15" x14ac:dyDescent="0.2">
      <c r="A5" s="38" t="s">
        <v>51</v>
      </c>
      <c r="B5" s="43" t="str">
        <f>couverture!D15</f>
        <v xml:space="preserve">1er mars 2019 </v>
      </c>
      <c r="C5" s="219"/>
      <c r="D5" s="219"/>
      <c r="E5" s="219"/>
      <c r="F5" s="219"/>
      <c r="G5" s="219"/>
      <c r="H5" s="219"/>
    </row>
    <row r="6" spans="1:8" ht="15" x14ac:dyDescent="0.2">
      <c r="A6" s="42" t="s">
        <v>52</v>
      </c>
      <c r="B6" s="43" t="s">
        <v>268</v>
      </c>
      <c r="C6" s="219"/>
      <c r="D6" s="219"/>
      <c r="E6" s="219"/>
      <c r="F6" s="219"/>
      <c r="G6" s="219"/>
      <c r="H6" s="219"/>
    </row>
    <row r="7" spans="1:8" ht="15" customHeight="1" x14ac:dyDescent="0.2"/>
  </sheetData>
  <phoneticPr fontId="0" type="noConversion"/>
  <pageMargins left="0.78740157499999996" right="0.78740157499999996" top="0.984251969" bottom="0.984251969" header="0.4921259845" footer="0.4921259845"/>
  <pageSetup paperSize="9" scale="89" orientation="landscape" r:id="rId1"/>
  <headerFooter alignWithMargins="0">
    <oddFooter>&amp;Rpage 41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6">
    <pageSetUpPr fitToPage="1"/>
  </sheetPr>
  <dimension ref="A1:G200"/>
  <sheetViews>
    <sheetView view="pageBreakPreview" zoomScaleNormal="85" zoomScaleSheetLayoutView="100" workbookViewId="0"/>
  </sheetViews>
  <sheetFormatPr baseColWidth="10" defaultRowHeight="15" x14ac:dyDescent="0.2"/>
  <cols>
    <col min="1" max="1" width="12.28515625" style="73" customWidth="1"/>
    <col min="2" max="2" width="7.140625" style="73" customWidth="1"/>
    <col min="3" max="3" width="27.7109375" style="73" customWidth="1"/>
    <col min="4" max="6" width="16.7109375" style="73" customWidth="1"/>
    <col min="7" max="7" width="11.42578125" style="141"/>
    <col min="8" max="16384" width="11.42578125" style="73"/>
  </cols>
  <sheetData>
    <row r="1" spans="1:7" ht="14.25" customHeight="1" x14ac:dyDescent="0.2">
      <c r="B1" s="35" t="s">
        <v>39</v>
      </c>
      <c r="C1" s="35"/>
      <c r="D1" s="35"/>
      <c r="E1" s="35"/>
      <c r="F1" s="35"/>
    </row>
    <row r="2" spans="1:7" ht="20.25" customHeight="1" x14ac:dyDescent="0.2">
      <c r="B2" s="35" t="s">
        <v>194</v>
      </c>
      <c r="C2" s="35"/>
      <c r="D2" s="35"/>
      <c r="E2" s="35"/>
      <c r="F2" s="35"/>
    </row>
    <row r="3" spans="1:7" ht="5.25" customHeight="1" x14ac:dyDescent="0.2">
      <c r="B3" s="141"/>
      <c r="C3" s="141"/>
      <c r="F3" s="141"/>
    </row>
    <row r="4" spans="1:7" s="214" customFormat="1" x14ac:dyDescent="0.2">
      <c r="A4" s="38" t="s">
        <v>49</v>
      </c>
      <c r="B4" s="39" t="s">
        <v>50</v>
      </c>
      <c r="C4" s="220"/>
      <c r="D4" s="220"/>
      <c r="E4" s="220"/>
      <c r="F4" s="220"/>
      <c r="G4" s="215"/>
    </row>
    <row r="5" spans="1:7" s="214" customFormat="1" x14ac:dyDescent="0.2">
      <c r="A5" s="38" t="s">
        <v>51</v>
      </c>
      <c r="B5" s="43" t="str">
        <f>couverture!D15</f>
        <v xml:space="preserve">1er mars 2019 </v>
      </c>
      <c r="C5" s="221"/>
      <c r="D5" s="221"/>
      <c r="E5" s="221"/>
      <c r="F5" s="221"/>
      <c r="G5" s="215"/>
    </row>
    <row r="6" spans="1:7" s="214" customFormat="1" x14ac:dyDescent="0.2">
      <c r="A6" s="42" t="s">
        <v>52</v>
      </c>
      <c r="B6" s="43" t="s">
        <v>268</v>
      </c>
      <c r="C6" s="221"/>
      <c r="D6" s="221"/>
      <c r="E6" s="221"/>
      <c r="F6" s="221"/>
      <c r="G6" s="215"/>
    </row>
    <row r="7" spans="1:7" ht="8.25" customHeight="1" x14ac:dyDescent="0.2">
      <c r="A7" s="48"/>
      <c r="B7" s="309"/>
      <c r="C7" s="310"/>
      <c r="D7" s="311"/>
      <c r="E7" s="311"/>
      <c r="F7" s="312"/>
    </row>
    <row r="8" spans="1:7" s="214" customFormat="1" ht="42" customHeight="1" x14ac:dyDescent="0.2">
      <c r="B8" s="776" t="s">
        <v>115</v>
      </c>
      <c r="C8" s="777"/>
      <c r="D8" s="532" t="s">
        <v>155</v>
      </c>
      <c r="E8" s="532" t="s">
        <v>281</v>
      </c>
      <c r="F8" s="532" t="s">
        <v>156</v>
      </c>
      <c r="G8" s="215"/>
    </row>
    <row r="9" spans="1:7" s="214" customFormat="1" ht="15" customHeight="1" x14ac:dyDescent="0.2">
      <c r="B9" s="533" t="s">
        <v>539</v>
      </c>
      <c r="C9" s="534" t="s">
        <v>347</v>
      </c>
      <c r="D9" s="535">
        <v>41</v>
      </c>
      <c r="E9" s="535">
        <v>22</v>
      </c>
      <c r="F9" s="536">
        <f t="shared" ref="F9" si="0">IF(E9=0,"-",(D9)/E9)</f>
        <v>1.8636363636363635</v>
      </c>
      <c r="G9" s="215"/>
    </row>
    <row r="10" spans="1:7" s="214" customFormat="1" ht="15" customHeight="1" x14ac:dyDescent="0.2">
      <c r="A10"/>
      <c r="B10" s="537" t="s">
        <v>539</v>
      </c>
      <c r="C10" s="538" t="s">
        <v>349</v>
      </c>
      <c r="D10" s="539">
        <v>37</v>
      </c>
      <c r="E10" s="539">
        <v>35</v>
      </c>
      <c r="F10" s="540">
        <f t="shared" ref="F10:F73" si="1">IF(E10=0,"-",(D10)/E10)</f>
        <v>1.0571428571428572</v>
      </c>
      <c r="G10" s="215"/>
    </row>
    <row r="11" spans="1:7" s="214" customFormat="1" ht="15" customHeight="1" x14ac:dyDescent="0.2">
      <c r="A11"/>
      <c r="B11" s="537" t="s">
        <v>334</v>
      </c>
      <c r="C11" s="538" t="s">
        <v>335</v>
      </c>
      <c r="D11" s="539">
        <v>12</v>
      </c>
      <c r="E11" s="539">
        <v>21</v>
      </c>
      <c r="F11" s="540">
        <f t="shared" si="1"/>
        <v>0.5714285714285714</v>
      </c>
      <c r="G11" s="215"/>
    </row>
    <row r="12" spans="1:7" s="214" customFormat="1" ht="15" customHeight="1" x14ac:dyDescent="0.2">
      <c r="A12"/>
      <c r="B12" s="537" t="s">
        <v>334</v>
      </c>
      <c r="C12" s="538" t="s">
        <v>336</v>
      </c>
      <c r="D12" s="539">
        <v>9</v>
      </c>
      <c r="E12" s="539">
        <v>11</v>
      </c>
      <c r="F12" s="540">
        <f t="shared" si="1"/>
        <v>0.81818181818181823</v>
      </c>
      <c r="G12" s="215"/>
    </row>
    <row r="13" spans="1:7" s="214" customFormat="1" ht="15" customHeight="1" x14ac:dyDescent="0.2">
      <c r="A13"/>
      <c r="B13" s="537" t="s">
        <v>334</v>
      </c>
      <c r="C13" s="538" t="s">
        <v>339</v>
      </c>
      <c r="D13" s="539">
        <v>18</v>
      </c>
      <c r="E13" s="539">
        <v>11</v>
      </c>
      <c r="F13" s="540">
        <f t="shared" si="1"/>
        <v>1.6363636363636365</v>
      </c>
      <c r="G13" s="215"/>
    </row>
    <row r="14" spans="1:7" s="214" customFormat="1" ht="15" customHeight="1" x14ac:dyDescent="0.2">
      <c r="A14"/>
      <c r="B14" s="537" t="s">
        <v>334</v>
      </c>
      <c r="C14" s="538" t="s">
        <v>341</v>
      </c>
      <c r="D14" s="539">
        <v>26</v>
      </c>
      <c r="E14" s="539">
        <v>39</v>
      </c>
      <c r="F14" s="540">
        <f t="shared" si="1"/>
        <v>0.66666666666666663</v>
      </c>
      <c r="G14" s="215"/>
    </row>
    <row r="15" spans="1:7" s="214" customFormat="1" ht="15" customHeight="1" x14ac:dyDescent="0.2">
      <c r="A15"/>
      <c r="B15" s="537" t="s">
        <v>334</v>
      </c>
      <c r="C15" s="538" t="s">
        <v>344</v>
      </c>
      <c r="D15" s="539">
        <v>6</v>
      </c>
      <c r="E15" s="539">
        <v>5</v>
      </c>
      <c r="F15" s="540">
        <f t="shared" si="1"/>
        <v>1.2</v>
      </c>
      <c r="G15" s="215"/>
    </row>
    <row r="16" spans="1:7" s="214" customFormat="1" ht="15" customHeight="1" x14ac:dyDescent="0.2">
      <c r="A16"/>
      <c r="B16" s="329" t="s">
        <v>540</v>
      </c>
      <c r="C16" s="347"/>
      <c r="D16" s="348">
        <v>149</v>
      </c>
      <c r="E16" s="348">
        <v>144</v>
      </c>
      <c r="F16" s="229">
        <f t="shared" si="1"/>
        <v>1.0347222222222223</v>
      </c>
      <c r="G16" s="408"/>
    </row>
    <row r="17" spans="1:7" s="214" customFormat="1" ht="15" customHeight="1" x14ac:dyDescent="0.2">
      <c r="A17"/>
      <c r="B17" s="541" t="s">
        <v>351</v>
      </c>
      <c r="C17" s="542" t="s">
        <v>379</v>
      </c>
      <c r="D17" s="543">
        <v>85</v>
      </c>
      <c r="E17" s="543">
        <v>99</v>
      </c>
      <c r="F17" s="544">
        <f t="shared" si="1"/>
        <v>0.85858585858585856</v>
      </c>
      <c r="G17" s="215"/>
    </row>
    <row r="18" spans="1:7" s="214" customFormat="1" ht="15" customHeight="1" x14ac:dyDescent="0.2">
      <c r="A18"/>
      <c r="B18" s="537" t="s">
        <v>539</v>
      </c>
      <c r="C18" s="538" t="s">
        <v>555</v>
      </c>
      <c r="D18" s="539">
        <v>30</v>
      </c>
      <c r="E18" s="539">
        <v>30</v>
      </c>
      <c r="F18" s="540">
        <f t="shared" si="1"/>
        <v>1</v>
      </c>
      <c r="G18" s="215"/>
    </row>
    <row r="19" spans="1:7" s="214" customFormat="1" ht="15" customHeight="1" x14ac:dyDescent="0.2">
      <c r="A19"/>
      <c r="B19" s="537" t="s">
        <v>334</v>
      </c>
      <c r="C19" s="538" t="s">
        <v>369</v>
      </c>
      <c r="D19" s="539">
        <v>17</v>
      </c>
      <c r="E19" s="539">
        <v>17</v>
      </c>
      <c r="F19" s="540">
        <f t="shared" si="1"/>
        <v>1</v>
      </c>
      <c r="G19" s="215"/>
    </row>
    <row r="20" spans="1:7" s="214" customFormat="1" ht="15" customHeight="1" x14ac:dyDescent="0.2">
      <c r="A20"/>
      <c r="B20" s="537" t="s">
        <v>334</v>
      </c>
      <c r="C20" s="538" t="s">
        <v>103</v>
      </c>
      <c r="D20" s="539">
        <v>37</v>
      </c>
      <c r="E20" s="539">
        <v>34</v>
      </c>
      <c r="F20" s="540">
        <f t="shared" si="1"/>
        <v>1.088235294117647</v>
      </c>
      <c r="G20" s="215"/>
    </row>
    <row r="21" spans="1:7" s="214" customFormat="1" ht="15" customHeight="1" x14ac:dyDescent="0.2">
      <c r="A21"/>
      <c r="B21" s="329" t="s">
        <v>541</v>
      </c>
      <c r="C21" s="347"/>
      <c r="D21" s="348">
        <v>169</v>
      </c>
      <c r="E21" s="348">
        <v>180</v>
      </c>
      <c r="F21" s="229">
        <f t="shared" si="1"/>
        <v>0.93888888888888888</v>
      </c>
      <c r="G21" s="215"/>
    </row>
    <row r="22" spans="1:7" s="214" customFormat="1" ht="15" customHeight="1" x14ac:dyDescent="0.2">
      <c r="A22"/>
      <c r="B22" s="541" t="s">
        <v>351</v>
      </c>
      <c r="C22" s="542" t="s">
        <v>398</v>
      </c>
      <c r="D22" s="543">
        <v>70</v>
      </c>
      <c r="E22" s="543">
        <v>99</v>
      </c>
      <c r="F22" s="544">
        <f t="shared" si="1"/>
        <v>0.70707070707070707</v>
      </c>
      <c r="G22" s="408"/>
    </row>
    <row r="23" spans="1:7" s="214" customFormat="1" ht="15" customHeight="1" x14ac:dyDescent="0.2">
      <c r="A23"/>
      <c r="B23" s="537" t="s">
        <v>539</v>
      </c>
      <c r="C23" s="538" t="s">
        <v>390</v>
      </c>
      <c r="D23" s="539">
        <v>54</v>
      </c>
      <c r="E23" s="539">
        <v>70</v>
      </c>
      <c r="F23" s="540">
        <f t="shared" si="1"/>
        <v>0.77142857142857146</v>
      </c>
      <c r="G23" s="215"/>
    </row>
    <row r="24" spans="1:7" s="214" customFormat="1" ht="15" customHeight="1" x14ac:dyDescent="0.2">
      <c r="A24"/>
      <c r="B24" s="537" t="s">
        <v>539</v>
      </c>
      <c r="C24" s="538" t="s">
        <v>405</v>
      </c>
      <c r="D24" s="539">
        <v>142</v>
      </c>
      <c r="E24" s="539">
        <v>160</v>
      </c>
      <c r="F24" s="540">
        <f t="shared" si="1"/>
        <v>0.88749999999999996</v>
      </c>
      <c r="G24" s="215"/>
    </row>
    <row r="25" spans="1:7" s="214" customFormat="1" ht="15" customHeight="1" x14ac:dyDescent="0.2">
      <c r="A25"/>
      <c r="B25" s="537" t="s">
        <v>402</v>
      </c>
      <c r="C25" s="538" t="s">
        <v>403</v>
      </c>
      <c r="D25" s="539">
        <v>1</v>
      </c>
      <c r="E25" s="539">
        <v>4</v>
      </c>
      <c r="F25" s="540">
        <f t="shared" si="1"/>
        <v>0.25</v>
      </c>
      <c r="G25" s="215"/>
    </row>
    <row r="26" spans="1:7" s="214" customFormat="1" ht="15" customHeight="1" x14ac:dyDescent="0.2">
      <c r="A26"/>
      <c r="B26" s="537" t="s">
        <v>334</v>
      </c>
      <c r="C26" s="538" t="s">
        <v>389</v>
      </c>
      <c r="D26" s="539">
        <v>25</v>
      </c>
      <c r="E26" s="539">
        <v>24</v>
      </c>
      <c r="F26" s="540">
        <f t="shared" si="1"/>
        <v>1.0416666666666667</v>
      </c>
      <c r="G26" s="215"/>
    </row>
    <row r="27" spans="1:7" s="214" customFormat="1" ht="15" customHeight="1" x14ac:dyDescent="0.2">
      <c r="A27"/>
      <c r="B27" s="329" t="s">
        <v>542</v>
      </c>
      <c r="C27" s="347"/>
      <c r="D27" s="348">
        <v>292</v>
      </c>
      <c r="E27" s="348">
        <v>357</v>
      </c>
      <c r="F27" s="229">
        <f t="shared" si="1"/>
        <v>0.81792717086834732</v>
      </c>
      <c r="G27" s="215"/>
    </row>
    <row r="28" spans="1:7" s="214" customFormat="1" ht="15" customHeight="1" x14ac:dyDescent="0.2">
      <c r="A28"/>
      <c r="B28" s="541" t="s">
        <v>351</v>
      </c>
      <c r="C28" s="542" t="s">
        <v>423</v>
      </c>
      <c r="D28" s="543">
        <v>74</v>
      </c>
      <c r="E28" s="543">
        <v>89</v>
      </c>
      <c r="F28" s="544">
        <f t="shared" si="1"/>
        <v>0.8314606741573034</v>
      </c>
      <c r="G28" s="215"/>
    </row>
    <row r="29" spans="1:7" s="214" customFormat="1" ht="15" customHeight="1" x14ac:dyDescent="0.2">
      <c r="A29"/>
      <c r="B29" s="537" t="s">
        <v>539</v>
      </c>
      <c r="C29" s="538" t="s">
        <v>416</v>
      </c>
      <c r="D29" s="539">
        <v>0</v>
      </c>
      <c r="E29" s="539">
        <v>4</v>
      </c>
      <c r="F29" s="540">
        <f t="shared" si="1"/>
        <v>0</v>
      </c>
      <c r="G29" s="215"/>
    </row>
    <row r="30" spans="1:7" s="214" customFormat="1" ht="15" customHeight="1" x14ac:dyDescent="0.2">
      <c r="A30"/>
      <c r="B30" s="537" t="s">
        <v>539</v>
      </c>
      <c r="C30" s="538" t="s">
        <v>418</v>
      </c>
      <c r="D30" s="539">
        <v>27</v>
      </c>
      <c r="E30" s="539">
        <v>32</v>
      </c>
      <c r="F30" s="540">
        <f t="shared" si="1"/>
        <v>0.84375</v>
      </c>
      <c r="G30" s="408"/>
    </row>
    <row r="31" spans="1:7" s="214" customFormat="1" ht="15" customHeight="1" x14ac:dyDescent="0.2">
      <c r="A31"/>
      <c r="B31" s="537" t="s">
        <v>539</v>
      </c>
      <c r="C31" s="538" t="s">
        <v>419</v>
      </c>
      <c r="D31" s="539">
        <v>16</v>
      </c>
      <c r="E31" s="539">
        <v>18</v>
      </c>
      <c r="F31" s="540">
        <f t="shared" si="1"/>
        <v>0.88888888888888884</v>
      </c>
      <c r="G31" s="215"/>
    </row>
    <row r="32" spans="1:7" s="214" customFormat="1" ht="15" customHeight="1" x14ac:dyDescent="0.2">
      <c r="A32"/>
      <c r="B32" s="537" t="s">
        <v>381</v>
      </c>
      <c r="C32" s="538" t="s">
        <v>105</v>
      </c>
      <c r="D32" s="539">
        <v>2</v>
      </c>
      <c r="E32" s="539">
        <v>10</v>
      </c>
      <c r="F32" s="540">
        <f t="shared" si="1"/>
        <v>0.2</v>
      </c>
      <c r="G32" s="215"/>
    </row>
    <row r="33" spans="1:7" s="214" customFormat="1" ht="15" customHeight="1" x14ac:dyDescent="0.2">
      <c r="A33"/>
      <c r="B33" s="537" t="s">
        <v>402</v>
      </c>
      <c r="C33" s="538" t="s">
        <v>424</v>
      </c>
      <c r="D33" s="539">
        <v>2</v>
      </c>
      <c r="E33" s="539">
        <v>5</v>
      </c>
      <c r="F33" s="540">
        <f t="shared" si="1"/>
        <v>0.4</v>
      </c>
      <c r="G33" s="215"/>
    </row>
    <row r="34" spans="1:7" s="214" customFormat="1" ht="15" customHeight="1" x14ac:dyDescent="0.2">
      <c r="A34"/>
      <c r="B34" s="537" t="s">
        <v>334</v>
      </c>
      <c r="C34" s="538" t="s">
        <v>408</v>
      </c>
      <c r="D34" s="539">
        <v>18</v>
      </c>
      <c r="E34" s="539">
        <v>22</v>
      </c>
      <c r="F34" s="540">
        <f t="shared" si="1"/>
        <v>0.81818181818181823</v>
      </c>
      <c r="G34" s="215"/>
    </row>
    <row r="35" spans="1:7" s="214" customFormat="1" ht="15" customHeight="1" x14ac:dyDescent="0.2">
      <c r="A35"/>
      <c r="B35" s="537" t="s">
        <v>334</v>
      </c>
      <c r="C35" s="538" t="s">
        <v>411</v>
      </c>
      <c r="D35" s="539">
        <v>82</v>
      </c>
      <c r="E35" s="539">
        <v>60</v>
      </c>
      <c r="F35" s="540">
        <f t="shared" si="1"/>
        <v>1.3666666666666667</v>
      </c>
      <c r="G35" s="215"/>
    </row>
    <row r="36" spans="1:7" s="214" customFormat="1" ht="15" customHeight="1" x14ac:dyDescent="0.2">
      <c r="A36"/>
      <c r="B36" s="329" t="s">
        <v>543</v>
      </c>
      <c r="C36" s="347"/>
      <c r="D36" s="348">
        <v>221</v>
      </c>
      <c r="E36" s="348">
        <v>240</v>
      </c>
      <c r="F36" s="229">
        <f t="shared" si="1"/>
        <v>0.92083333333333328</v>
      </c>
      <c r="G36" s="215"/>
    </row>
    <row r="37" spans="1:7" s="214" customFormat="1" ht="15" customHeight="1" x14ac:dyDescent="0.2">
      <c r="A37"/>
      <c r="B37" s="541" t="s">
        <v>539</v>
      </c>
      <c r="C37" s="542" t="s">
        <v>434</v>
      </c>
      <c r="D37" s="543">
        <v>9</v>
      </c>
      <c r="E37" s="543">
        <v>17</v>
      </c>
      <c r="F37" s="544">
        <f t="shared" si="1"/>
        <v>0.52941176470588236</v>
      </c>
      <c r="G37" s="215"/>
    </row>
    <row r="38" spans="1:7" s="214" customFormat="1" ht="15" customHeight="1" x14ac:dyDescent="0.2">
      <c r="A38"/>
      <c r="B38" s="537" t="s">
        <v>539</v>
      </c>
      <c r="C38" s="538" t="s">
        <v>435</v>
      </c>
      <c r="D38" s="539">
        <v>162</v>
      </c>
      <c r="E38" s="539">
        <v>174</v>
      </c>
      <c r="F38" s="540">
        <f t="shared" si="1"/>
        <v>0.93103448275862066</v>
      </c>
      <c r="G38" s="215"/>
    </row>
    <row r="39" spans="1:7" s="214" customFormat="1" ht="15" customHeight="1" x14ac:dyDescent="0.2">
      <c r="A39"/>
      <c r="B39" s="537" t="s">
        <v>334</v>
      </c>
      <c r="C39" s="538" t="s">
        <v>431</v>
      </c>
      <c r="D39" s="539">
        <v>38</v>
      </c>
      <c r="E39" s="539">
        <v>39</v>
      </c>
      <c r="F39" s="540">
        <f t="shared" si="1"/>
        <v>0.97435897435897434</v>
      </c>
      <c r="G39" s="215"/>
    </row>
    <row r="40" spans="1:7" s="214" customFormat="1" ht="15" customHeight="1" x14ac:dyDescent="0.2">
      <c r="A40"/>
      <c r="B40" s="329" t="s">
        <v>545</v>
      </c>
      <c r="C40" s="347"/>
      <c r="D40" s="348">
        <v>209</v>
      </c>
      <c r="E40" s="348">
        <v>230</v>
      </c>
      <c r="F40" s="229">
        <f t="shared" si="1"/>
        <v>0.90869565217391302</v>
      </c>
      <c r="G40" s="408"/>
    </row>
    <row r="41" spans="1:7" s="214" customFormat="1" ht="15" customHeight="1" x14ac:dyDescent="0.2">
      <c r="A41"/>
      <c r="B41" s="541" t="s">
        <v>539</v>
      </c>
      <c r="C41" s="542" t="s">
        <v>556</v>
      </c>
      <c r="D41" s="543">
        <v>172</v>
      </c>
      <c r="E41" s="543">
        <v>104</v>
      </c>
      <c r="F41" s="544">
        <f t="shared" si="1"/>
        <v>1.6538461538461537</v>
      </c>
      <c r="G41" s="215"/>
    </row>
    <row r="42" spans="1:7" s="214" customFormat="1" ht="15" customHeight="1" x14ac:dyDescent="0.2">
      <c r="A42"/>
      <c r="B42" s="537" t="s">
        <v>539</v>
      </c>
      <c r="C42" s="538" t="s">
        <v>452</v>
      </c>
      <c r="D42" s="539">
        <v>74</v>
      </c>
      <c r="E42" s="539">
        <v>89</v>
      </c>
      <c r="F42" s="540">
        <f t="shared" si="1"/>
        <v>0.8314606741573034</v>
      </c>
      <c r="G42" s="215"/>
    </row>
    <row r="43" spans="1:7" s="214" customFormat="1" ht="15" customHeight="1" x14ac:dyDescent="0.2">
      <c r="A43"/>
      <c r="B43" s="537" t="s">
        <v>381</v>
      </c>
      <c r="C43" s="538" t="s">
        <v>455</v>
      </c>
      <c r="D43" s="539">
        <v>5</v>
      </c>
      <c r="E43" s="539">
        <v>10</v>
      </c>
      <c r="F43" s="540">
        <f t="shared" si="1"/>
        <v>0.5</v>
      </c>
      <c r="G43" s="215"/>
    </row>
    <row r="44" spans="1:7" s="214" customFormat="1" ht="15" customHeight="1" x14ac:dyDescent="0.2">
      <c r="A44"/>
      <c r="B44" s="537" t="s">
        <v>334</v>
      </c>
      <c r="C44" s="538" t="s">
        <v>442</v>
      </c>
      <c r="D44" s="539">
        <v>302</v>
      </c>
      <c r="E44" s="539">
        <v>237</v>
      </c>
      <c r="F44" s="540">
        <f t="shared" si="1"/>
        <v>1.2742616033755274</v>
      </c>
      <c r="G44" s="408"/>
    </row>
    <row r="45" spans="1:7" s="214" customFormat="1" ht="15" customHeight="1" x14ac:dyDescent="0.2">
      <c r="A45"/>
      <c r="B45" s="537" t="s">
        <v>334</v>
      </c>
      <c r="C45" s="538" t="s">
        <v>445</v>
      </c>
      <c r="D45" s="539">
        <v>75</v>
      </c>
      <c r="E45" s="539">
        <v>62</v>
      </c>
      <c r="F45" s="540">
        <f t="shared" si="1"/>
        <v>1.2096774193548387</v>
      </c>
      <c r="G45" s="215"/>
    </row>
    <row r="46" spans="1:7" s="214" customFormat="1" ht="15" customHeight="1" x14ac:dyDescent="0.2">
      <c r="A46"/>
      <c r="B46" s="329" t="s">
        <v>546</v>
      </c>
      <c r="C46" s="347"/>
      <c r="D46" s="348">
        <v>628</v>
      </c>
      <c r="E46" s="348">
        <v>502</v>
      </c>
      <c r="F46" s="229">
        <f t="shared" si="1"/>
        <v>1.250996015936255</v>
      </c>
      <c r="G46" s="215"/>
    </row>
    <row r="47" spans="1:7" s="214" customFormat="1" ht="15" customHeight="1" x14ac:dyDescent="0.2">
      <c r="A47"/>
      <c r="B47" s="541" t="s">
        <v>539</v>
      </c>
      <c r="C47" s="542" t="s">
        <v>475</v>
      </c>
      <c r="D47" s="543">
        <v>55</v>
      </c>
      <c r="E47" s="543">
        <v>43</v>
      </c>
      <c r="F47" s="544">
        <f t="shared" si="1"/>
        <v>1.2790697674418605</v>
      </c>
      <c r="G47" s="215"/>
    </row>
    <row r="48" spans="1:7" s="214" customFormat="1" ht="15" customHeight="1" x14ac:dyDescent="0.2">
      <c r="A48"/>
      <c r="B48" s="537" t="s">
        <v>539</v>
      </c>
      <c r="C48" s="538" t="s">
        <v>108</v>
      </c>
      <c r="D48" s="539">
        <v>229</v>
      </c>
      <c r="E48" s="539">
        <v>288</v>
      </c>
      <c r="F48" s="540">
        <f t="shared" si="1"/>
        <v>0.79513888888888884</v>
      </c>
      <c r="G48" s="215"/>
    </row>
    <row r="49" spans="1:7" s="214" customFormat="1" ht="15" customHeight="1" x14ac:dyDescent="0.2">
      <c r="A49"/>
      <c r="B49" s="537" t="s">
        <v>334</v>
      </c>
      <c r="C49" s="538" t="s">
        <v>460</v>
      </c>
      <c r="D49" s="539">
        <v>20</v>
      </c>
      <c r="E49" s="539">
        <v>20</v>
      </c>
      <c r="F49" s="540">
        <f t="shared" si="1"/>
        <v>1</v>
      </c>
      <c r="G49" s="215"/>
    </row>
    <row r="50" spans="1:7" s="214" customFormat="1" ht="15" customHeight="1" x14ac:dyDescent="0.2">
      <c r="A50"/>
      <c r="B50" s="537" t="s">
        <v>334</v>
      </c>
      <c r="C50" s="538" t="s">
        <v>461</v>
      </c>
      <c r="D50" s="539">
        <v>27</v>
      </c>
      <c r="E50" s="539">
        <v>37</v>
      </c>
      <c r="F50" s="540">
        <f t="shared" si="1"/>
        <v>0.72972972972972971</v>
      </c>
      <c r="G50" s="408"/>
    </row>
    <row r="51" spans="1:7" s="214" customFormat="1" ht="15" customHeight="1" x14ac:dyDescent="0.2">
      <c r="A51"/>
      <c r="B51" s="537" t="s">
        <v>334</v>
      </c>
      <c r="C51" s="538" t="s">
        <v>469</v>
      </c>
      <c r="D51" s="539">
        <v>25</v>
      </c>
      <c r="E51" s="539">
        <v>70</v>
      </c>
      <c r="F51" s="540">
        <f t="shared" si="1"/>
        <v>0.35714285714285715</v>
      </c>
      <c r="G51" s="215"/>
    </row>
    <row r="52" spans="1:7" s="214" customFormat="1" ht="15" customHeight="1" x14ac:dyDescent="0.2">
      <c r="A52"/>
      <c r="B52" s="329" t="s">
        <v>547</v>
      </c>
      <c r="C52" s="347"/>
      <c r="D52" s="348">
        <v>356</v>
      </c>
      <c r="E52" s="348">
        <v>458</v>
      </c>
      <c r="F52" s="229">
        <f t="shared" si="1"/>
        <v>0.77729257641921401</v>
      </c>
      <c r="G52" s="215"/>
    </row>
    <row r="53" spans="1:7" s="214" customFormat="1" ht="15" customHeight="1" x14ac:dyDescent="0.2">
      <c r="A53"/>
      <c r="B53" s="541" t="s">
        <v>539</v>
      </c>
      <c r="C53" s="542" t="s">
        <v>492</v>
      </c>
      <c r="D53" s="543">
        <v>35</v>
      </c>
      <c r="E53" s="543">
        <v>19</v>
      </c>
      <c r="F53" s="544">
        <f t="shared" si="1"/>
        <v>1.8421052631578947</v>
      </c>
      <c r="G53" s="215"/>
    </row>
    <row r="54" spans="1:7" s="214" customFormat="1" ht="15" customHeight="1" x14ac:dyDescent="0.2">
      <c r="A54"/>
      <c r="B54" s="537" t="s">
        <v>539</v>
      </c>
      <c r="C54" s="538" t="s">
        <v>493</v>
      </c>
      <c r="D54" s="539">
        <v>40</v>
      </c>
      <c r="E54" s="539">
        <v>30</v>
      </c>
      <c r="F54" s="540">
        <f t="shared" si="1"/>
        <v>1.3333333333333333</v>
      </c>
      <c r="G54" s="215"/>
    </row>
    <row r="55" spans="1:7" s="214" customFormat="1" ht="15" customHeight="1" x14ac:dyDescent="0.2">
      <c r="A55"/>
      <c r="B55" s="537" t="s">
        <v>381</v>
      </c>
      <c r="C55" s="538" t="s">
        <v>503</v>
      </c>
      <c r="D55" s="539">
        <v>1</v>
      </c>
      <c r="E55" s="539">
        <v>6</v>
      </c>
      <c r="F55" s="540">
        <f t="shared" si="1"/>
        <v>0.16666666666666666</v>
      </c>
      <c r="G55" s="408"/>
    </row>
    <row r="56" spans="1:7" s="214" customFormat="1" ht="15" customHeight="1" x14ac:dyDescent="0.2">
      <c r="A56"/>
      <c r="B56" s="537" t="s">
        <v>381</v>
      </c>
      <c r="C56" s="538" t="s">
        <v>504</v>
      </c>
      <c r="D56" s="539">
        <v>0</v>
      </c>
      <c r="E56" s="539">
        <v>4</v>
      </c>
      <c r="F56" s="540">
        <f t="shared" si="1"/>
        <v>0</v>
      </c>
      <c r="G56" s="215"/>
    </row>
    <row r="57" spans="1:7" s="214" customFormat="1" ht="15" customHeight="1" x14ac:dyDescent="0.2">
      <c r="A57"/>
      <c r="B57" s="537" t="s">
        <v>334</v>
      </c>
      <c r="C57" s="538" t="s">
        <v>483</v>
      </c>
      <c r="D57" s="539">
        <v>34</v>
      </c>
      <c r="E57" s="539">
        <v>35</v>
      </c>
      <c r="F57" s="540">
        <f t="shared" si="1"/>
        <v>0.97142857142857142</v>
      </c>
      <c r="G57" s="215"/>
    </row>
    <row r="58" spans="1:7" s="214" customFormat="1" ht="15" customHeight="1" x14ac:dyDescent="0.2">
      <c r="A58"/>
      <c r="B58" s="537" t="s">
        <v>334</v>
      </c>
      <c r="C58" s="538" t="s">
        <v>487</v>
      </c>
      <c r="D58" s="539">
        <v>16</v>
      </c>
      <c r="E58" s="539">
        <v>17</v>
      </c>
      <c r="F58" s="540">
        <f t="shared" si="1"/>
        <v>0.94117647058823528</v>
      </c>
      <c r="G58" s="215"/>
    </row>
    <row r="59" spans="1:7" s="214" customFormat="1" ht="15" customHeight="1" x14ac:dyDescent="0.2">
      <c r="A59"/>
      <c r="B59" s="537" t="s">
        <v>334</v>
      </c>
      <c r="C59" s="538" t="s">
        <v>488</v>
      </c>
      <c r="D59" s="539">
        <v>31</v>
      </c>
      <c r="E59" s="539">
        <v>22</v>
      </c>
      <c r="F59" s="540">
        <f t="shared" si="1"/>
        <v>1.4090909090909092</v>
      </c>
      <c r="G59" s="215"/>
    </row>
    <row r="60" spans="1:7" s="214" customFormat="1" ht="15" customHeight="1" x14ac:dyDescent="0.2">
      <c r="A60"/>
      <c r="B60" s="537" t="s">
        <v>334</v>
      </c>
      <c r="C60" s="538" t="s">
        <v>109</v>
      </c>
      <c r="D60" s="539">
        <v>35</v>
      </c>
      <c r="E60" s="539">
        <v>19</v>
      </c>
      <c r="F60" s="540">
        <f t="shared" si="1"/>
        <v>1.8421052631578947</v>
      </c>
      <c r="G60" s="215"/>
    </row>
    <row r="61" spans="1:7" s="214" customFormat="1" ht="15" customHeight="1" x14ac:dyDescent="0.2">
      <c r="A61"/>
      <c r="B61" s="329" t="s">
        <v>548</v>
      </c>
      <c r="C61" s="347"/>
      <c r="D61" s="348">
        <v>192</v>
      </c>
      <c r="E61" s="348">
        <v>152</v>
      </c>
      <c r="F61" s="229">
        <f t="shared" si="1"/>
        <v>1.263157894736842</v>
      </c>
      <c r="G61" s="215"/>
    </row>
    <row r="62" spans="1:7" s="214" customFormat="1" ht="15" customHeight="1" x14ac:dyDescent="0.2">
      <c r="A62"/>
      <c r="B62" s="541" t="s">
        <v>539</v>
      </c>
      <c r="C62" s="542" t="s">
        <v>515</v>
      </c>
      <c r="D62" s="543">
        <v>57</v>
      </c>
      <c r="E62" s="543">
        <v>28</v>
      </c>
      <c r="F62" s="544">
        <f t="shared" si="1"/>
        <v>2.0357142857142856</v>
      </c>
      <c r="G62" s="215"/>
    </row>
    <row r="63" spans="1:7" s="214" customFormat="1" ht="15" customHeight="1" x14ac:dyDescent="0.2">
      <c r="A63"/>
      <c r="B63" s="537" t="s">
        <v>539</v>
      </c>
      <c r="C63" s="538" t="s">
        <v>516</v>
      </c>
      <c r="D63" s="539">
        <v>63</v>
      </c>
      <c r="E63" s="539">
        <v>46</v>
      </c>
      <c r="F63" s="540">
        <f t="shared" si="1"/>
        <v>1.3695652173913044</v>
      </c>
      <c r="G63" s="408"/>
    </row>
    <row r="64" spans="1:7" s="214" customFormat="1" ht="15" customHeight="1" x14ac:dyDescent="0.2">
      <c r="A64"/>
      <c r="B64" s="537" t="s">
        <v>539</v>
      </c>
      <c r="C64" s="538" t="s">
        <v>517</v>
      </c>
      <c r="D64" s="539">
        <v>2</v>
      </c>
      <c r="E64" s="539">
        <v>3</v>
      </c>
      <c r="F64" s="540">
        <f t="shared" si="1"/>
        <v>0.66666666666666663</v>
      </c>
      <c r="G64" s="215"/>
    </row>
    <row r="65" spans="1:7" s="214" customFormat="1" ht="15" customHeight="1" x14ac:dyDescent="0.2">
      <c r="A65"/>
      <c r="B65" s="537" t="s">
        <v>402</v>
      </c>
      <c r="C65" s="538" t="s">
        <v>521</v>
      </c>
      <c r="D65" s="539">
        <v>2</v>
      </c>
      <c r="E65" s="539">
        <v>4</v>
      </c>
      <c r="F65" s="540">
        <f t="shared" si="1"/>
        <v>0.5</v>
      </c>
      <c r="G65" s="215"/>
    </row>
    <row r="66" spans="1:7" s="214" customFormat="1" ht="15" customHeight="1" x14ac:dyDescent="0.2">
      <c r="A66"/>
      <c r="B66" s="537" t="s">
        <v>334</v>
      </c>
      <c r="C66" s="538" t="s">
        <v>511</v>
      </c>
      <c r="D66" s="539">
        <v>48</v>
      </c>
      <c r="E66" s="539">
        <v>24</v>
      </c>
      <c r="F66" s="540">
        <f t="shared" si="1"/>
        <v>2</v>
      </c>
      <c r="G66" s="215"/>
    </row>
    <row r="67" spans="1:7" s="214" customFormat="1" ht="15" customHeight="1" x14ac:dyDescent="0.2">
      <c r="A67"/>
      <c r="B67" s="329" t="s">
        <v>549</v>
      </c>
      <c r="C67" s="347"/>
      <c r="D67" s="348">
        <v>172</v>
      </c>
      <c r="E67" s="348">
        <v>105</v>
      </c>
      <c r="F67" s="229">
        <f t="shared" si="1"/>
        <v>1.638095238095238</v>
      </c>
      <c r="G67" s="215"/>
    </row>
    <row r="68" spans="1:7" s="214" customFormat="1" ht="15" customHeight="1" x14ac:dyDescent="0.2">
      <c r="A68"/>
      <c r="B68" s="541" t="s">
        <v>539</v>
      </c>
      <c r="C68" s="542" t="s">
        <v>523</v>
      </c>
      <c r="D68" s="543">
        <v>26</v>
      </c>
      <c r="E68" s="543">
        <v>31</v>
      </c>
      <c r="F68" s="544">
        <f t="shared" si="1"/>
        <v>0.83870967741935487</v>
      </c>
      <c r="G68" s="215"/>
    </row>
    <row r="69" spans="1:7" s="214" customFormat="1" ht="15" customHeight="1" x14ac:dyDescent="0.2">
      <c r="A69"/>
      <c r="B69" s="537" t="s">
        <v>539</v>
      </c>
      <c r="C69" s="538" t="s">
        <v>524</v>
      </c>
      <c r="D69" s="539">
        <v>13</v>
      </c>
      <c r="E69" s="539">
        <v>32</v>
      </c>
      <c r="F69" s="540">
        <f t="shared" si="1"/>
        <v>0.40625</v>
      </c>
      <c r="G69" s="408"/>
    </row>
    <row r="70" spans="1:7" s="214" customFormat="1" ht="15" customHeight="1" x14ac:dyDescent="0.2">
      <c r="A70"/>
      <c r="B70" s="537" t="s">
        <v>539</v>
      </c>
      <c r="C70" s="538" t="s">
        <v>531</v>
      </c>
      <c r="D70" s="539">
        <v>26</v>
      </c>
      <c r="E70" s="539">
        <v>14</v>
      </c>
      <c r="F70" s="540">
        <f t="shared" si="1"/>
        <v>1.8571428571428572</v>
      </c>
      <c r="G70" s="215"/>
    </row>
    <row r="71" spans="1:7" s="214" customFormat="1" ht="15" customHeight="1" x14ac:dyDescent="0.2">
      <c r="A71"/>
      <c r="B71" s="537" t="s">
        <v>539</v>
      </c>
      <c r="C71" s="538" t="s">
        <v>529</v>
      </c>
      <c r="D71" s="539">
        <v>2</v>
      </c>
      <c r="E71" s="539">
        <v>6</v>
      </c>
      <c r="F71" s="540">
        <f t="shared" si="1"/>
        <v>0.33333333333333331</v>
      </c>
      <c r="G71" s="215"/>
    </row>
    <row r="72" spans="1:7" s="214" customFormat="1" ht="15" customHeight="1" x14ac:dyDescent="0.2">
      <c r="A72"/>
      <c r="B72" s="537" t="s">
        <v>539</v>
      </c>
      <c r="C72" s="538" t="s">
        <v>532</v>
      </c>
      <c r="D72" s="539">
        <v>8</v>
      </c>
      <c r="E72" s="539">
        <v>14</v>
      </c>
      <c r="F72" s="540">
        <f t="shared" si="1"/>
        <v>0.5714285714285714</v>
      </c>
      <c r="G72" s="215"/>
    </row>
    <row r="73" spans="1:7" s="214" customFormat="1" ht="15" customHeight="1" x14ac:dyDescent="0.2">
      <c r="A73"/>
      <c r="B73" s="537" t="s">
        <v>539</v>
      </c>
      <c r="C73" s="538" t="s">
        <v>550</v>
      </c>
      <c r="D73" s="539">
        <v>95</v>
      </c>
      <c r="E73" s="539">
        <v>55</v>
      </c>
      <c r="F73" s="540">
        <f t="shared" si="1"/>
        <v>1.7272727272727273</v>
      </c>
      <c r="G73" s="215"/>
    </row>
    <row r="74" spans="1:7" s="214" customFormat="1" ht="15" customHeight="1" x14ac:dyDescent="0.2">
      <c r="A74"/>
      <c r="B74" s="537" t="s">
        <v>539</v>
      </c>
      <c r="C74" s="538" t="s">
        <v>527</v>
      </c>
      <c r="D74" s="539">
        <v>30</v>
      </c>
      <c r="E74" s="539">
        <v>28</v>
      </c>
      <c r="F74" s="540">
        <f t="shared" ref="F74:F76" si="2">IF(E74=0,"-",(D74)/E74)</f>
        <v>1.0714285714285714</v>
      </c>
      <c r="G74" s="215"/>
    </row>
    <row r="75" spans="1:7" s="214" customFormat="1" ht="15" customHeight="1" x14ac:dyDescent="0.2">
      <c r="A75"/>
      <c r="B75" s="329" t="s">
        <v>551</v>
      </c>
      <c r="C75" s="347"/>
      <c r="D75" s="348">
        <v>200</v>
      </c>
      <c r="E75" s="348">
        <v>180</v>
      </c>
      <c r="F75" s="229">
        <f t="shared" si="2"/>
        <v>1.1111111111111112</v>
      </c>
      <c r="G75" s="215"/>
    </row>
    <row r="76" spans="1:7" s="214" customFormat="1" ht="15" customHeight="1" x14ac:dyDescent="0.2">
      <c r="A76"/>
      <c r="B76" s="329" t="s">
        <v>552</v>
      </c>
      <c r="C76" s="347"/>
      <c r="D76" s="348">
        <v>2588</v>
      </c>
      <c r="E76" s="348">
        <v>2548</v>
      </c>
      <c r="F76" s="229">
        <f t="shared" si="2"/>
        <v>1.0156985871271587</v>
      </c>
      <c r="G76" s="408"/>
    </row>
    <row r="77" spans="1:7" s="214" customFormat="1" ht="15" customHeight="1" x14ac:dyDescent="0.2">
      <c r="A77"/>
      <c r="B77" s="349" t="s">
        <v>118</v>
      </c>
      <c r="C77" s="334"/>
      <c r="D77" s="334"/>
      <c r="E77" s="334"/>
      <c r="F77" s="334"/>
      <c r="G77" s="408"/>
    </row>
    <row r="78" spans="1:7" s="214" customFormat="1" ht="15" customHeight="1" x14ac:dyDescent="0.2">
      <c r="A78"/>
      <c r="B78"/>
      <c r="C78"/>
      <c r="D78"/>
      <c r="E78"/>
      <c r="F78"/>
      <c r="G78" s="215"/>
    </row>
    <row r="79" spans="1:7" s="214" customFormat="1" ht="15" customHeight="1" x14ac:dyDescent="0.2">
      <c r="A79"/>
      <c r="B79"/>
      <c r="C79"/>
      <c r="D79"/>
      <c r="E79"/>
      <c r="F79"/>
      <c r="G79" s="215"/>
    </row>
    <row r="80" spans="1:7" s="214" customFormat="1" ht="15" customHeight="1" x14ac:dyDescent="0.2">
      <c r="A80"/>
      <c r="B80"/>
      <c r="C80"/>
      <c r="D80"/>
      <c r="E80"/>
      <c r="F80"/>
      <c r="G80" s="215"/>
    </row>
    <row r="81" spans="1:7" s="214" customFormat="1" ht="15" customHeight="1" x14ac:dyDescent="0.2">
      <c r="A81"/>
      <c r="B81"/>
      <c r="C81"/>
      <c r="D81"/>
      <c r="E81"/>
      <c r="F81"/>
      <c r="G81" s="215"/>
    </row>
    <row r="82" spans="1:7" s="214" customFormat="1" ht="15" customHeight="1" x14ac:dyDescent="0.2">
      <c r="A82"/>
      <c r="B82"/>
      <c r="C82"/>
      <c r="D82"/>
      <c r="E82"/>
      <c r="F82"/>
      <c r="G82" s="215"/>
    </row>
    <row r="83" spans="1:7" s="214" customFormat="1" ht="15" customHeight="1" x14ac:dyDescent="0.2">
      <c r="A83"/>
      <c r="B83"/>
      <c r="C83"/>
      <c r="D83"/>
      <c r="E83"/>
      <c r="F83"/>
      <c r="G83" s="215"/>
    </row>
    <row r="84" spans="1:7" s="214" customFormat="1" ht="15" customHeight="1" x14ac:dyDescent="0.2">
      <c r="A84"/>
      <c r="B84"/>
      <c r="C84"/>
      <c r="D84"/>
      <c r="E84"/>
      <c r="F84"/>
      <c r="G84" s="215"/>
    </row>
    <row r="85" spans="1:7" s="214" customFormat="1" ht="15" customHeight="1" x14ac:dyDescent="0.2">
      <c r="A85"/>
      <c r="B85"/>
      <c r="C85"/>
      <c r="D85"/>
      <c r="E85"/>
      <c r="F85"/>
      <c r="G85" s="215"/>
    </row>
    <row r="86" spans="1:7" s="214" customFormat="1" ht="15" customHeight="1" x14ac:dyDescent="0.2">
      <c r="A86"/>
      <c r="B86"/>
      <c r="C86"/>
      <c r="D86"/>
      <c r="E86"/>
      <c r="F86"/>
      <c r="G86" s="215"/>
    </row>
    <row r="87" spans="1:7" s="214" customFormat="1" ht="15" customHeight="1" x14ac:dyDescent="0.2">
      <c r="A87"/>
      <c r="B87"/>
      <c r="C87"/>
      <c r="D87"/>
      <c r="E87"/>
      <c r="F87"/>
      <c r="G87" s="215"/>
    </row>
    <row r="88" spans="1:7" s="214" customFormat="1" ht="15" customHeight="1" x14ac:dyDescent="0.2">
      <c r="A88"/>
      <c r="B88"/>
      <c r="C88"/>
      <c r="D88"/>
      <c r="E88"/>
      <c r="F88"/>
      <c r="G88" s="215"/>
    </row>
    <row r="89" spans="1:7" s="214" customFormat="1" ht="15" customHeight="1" x14ac:dyDescent="0.2">
      <c r="A89"/>
      <c r="B89"/>
      <c r="C89"/>
      <c r="D89"/>
      <c r="E89"/>
      <c r="F89"/>
      <c r="G89" s="215"/>
    </row>
    <row r="90" spans="1:7" s="214" customFormat="1" ht="15" customHeight="1" x14ac:dyDescent="0.2">
      <c r="A90"/>
      <c r="B90"/>
      <c r="C90"/>
      <c r="D90"/>
      <c r="E90"/>
      <c r="F90"/>
      <c r="G90" s="215"/>
    </row>
    <row r="91" spans="1:7" s="214" customFormat="1" ht="15" customHeight="1" x14ac:dyDescent="0.2">
      <c r="A91"/>
      <c r="B91"/>
      <c r="C91"/>
      <c r="D91"/>
      <c r="E91"/>
      <c r="F91"/>
      <c r="G91" s="215"/>
    </row>
    <row r="92" spans="1:7" s="214" customFormat="1" ht="15" customHeight="1" x14ac:dyDescent="0.2">
      <c r="A92"/>
      <c r="B92"/>
      <c r="C92"/>
      <c r="D92"/>
      <c r="E92"/>
      <c r="F92"/>
      <c r="G92" s="215"/>
    </row>
    <row r="93" spans="1:7" s="214" customFormat="1" ht="15" customHeight="1" x14ac:dyDescent="0.2">
      <c r="A93"/>
      <c r="B93"/>
      <c r="C93"/>
      <c r="D93"/>
      <c r="E93"/>
      <c r="F93"/>
      <c r="G93" s="215"/>
    </row>
    <row r="94" spans="1:7" s="214" customFormat="1" ht="15" customHeight="1" x14ac:dyDescent="0.2">
      <c r="A94"/>
      <c r="B94"/>
      <c r="C94"/>
      <c r="D94"/>
      <c r="E94"/>
      <c r="F94"/>
      <c r="G94" s="215"/>
    </row>
    <row r="95" spans="1:7" s="214" customFormat="1" ht="12.75" x14ac:dyDescent="0.2">
      <c r="A95"/>
      <c r="B95"/>
      <c r="C95"/>
      <c r="D95"/>
      <c r="E95"/>
      <c r="F95"/>
      <c r="G95" s="215"/>
    </row>
    <row r="96" spans="1:7" s="214" customFormat="1" ht="12.75" x14ac:dyDescent="0.2">
      <c r="A96"/>
      <c r="B96"/>
      <c r="C96"/>
      <c r="D96"/>
      <c r="E96"/>
      <c r="F96"/>
      <c r="G96" s="215"/>
    </row>
    <row r="97" spans="1:7" s="214" customFormat="1" ht="12.75" x14ac:dyDescent="0.2">
      <c r="A97"/>
      <c r="B97"/>
      <c r="C97"/>
      <c r="D97"/>
      <c r="E97"/>
      <c r="F97"/>
      <c r="G97" s="215"/>
    </row>
    <row r="98" spans="1:7" s="214" customFormat="1" ht="12.75" x14ac:dyDescent="0.2">
      <c r="A98"/>
      <c r="B98"/>
      <c r="C98"/>
      <c r="D98"/>
      <c r="E98"/>
      <c r="F98"/>
      <c r="G98" s="215"/>
    </row>
    <row r="99" spans="1:7" s="214" customFormat="1" ht="12.75" x14ac:dyDescent="0.2">
      <c r="A99"/>
      <c r="B99"/>
      <c r="C99"/>
      <c r="D99"/>
      <c r="E99"/>
      <c r="F99"/>
      <c r="G99" s="215"/>
    </row>
    <row r="100" spans="1:7" s="214" customFormat="1" ht="12.75" x14ac:dyDescent="0.2">
      <c r="A100"/>
      <c r="B100"/>
      <c r="C100"/>
      <c r="D100"/>
      <c r="E100"/>
      <c r="F100"/>
      <c r="G100" s="215"/>
    </row>
    <row r="101" spans="1:7" s="214" customFormat="1" ht="12.75" x14ac:dyDescent="0.2">
      <c r="A101"/>
      <c r="B101"/>
      <c r="C101"/>
      <c r="D101"/>
      <c r="E101"/>
      <c r="F101"/>
      <c r="G101" s="215"/>
    </row>
    <row r="102" spans="1:7" s="214" customFormat="1" ht="14.25" customHeight="1" x14ac:dyDescent="0.2">
      <c r="A102"/>
      <c r="B102"/>
      <c r="C102"/>
      <c r="D102"/>
      <c r="E102"/>
      <c r="F102"/>
      <c r="G102" s="215"/>
    </row>
    <row r="103" spans="1:7" s="214" customFormat="1" ht="14.25" customHeight="1" x14ac:dyDescent="0.2">
      <c r="A103"/>
      <c r="B103"/>
      <c r="C103"/>
      <c r="D103"/>
      <c r="E103"/>
      <c r="F103"/>
      <c r="G103" s="215"/>
    </row>
    <row r="104" spans="1:7" s="214" customFormat="1" ht="14.25" customHeight="1" x14ac:dyDescent="0.2">
      <c r="A104"/>
      <c r="B104"/>
      <c r="C104"/>
      <c r="D104"/>
      <c r="E104"/>
      <c r="F104"/>
      <c r="G104" s="215"/>
    </row>
    <row r="105" spans="1:7" s="214" customFormat="1" ht="14.25" customHeight="1" x14ac:dyDescent="0.2">
      <c r="A105"/>
      <c r="B105"/>
      <c r="C105"/>
      <c r="D105"/>
      <c r="E105"/>
      <c r="F105"/>
      <c r="G105" s="215"/>
    </row>
    <row r="106" spans="1:7" s="214" customFormat="1" ht="14.25" customHeight="1" x14ac:dyDescent="0.2">
      <c r="A106"/>
      <c r="B106"/>
      <c r="C106"/>
      <c r="D106"/>
      <c r="E106"/>
      <c r="F106"/>
      <c r="G106" s="215"/>
    </row>
    <row r="107" spans="1:7" s="214" customFormat="1" ht="14.25" customHeight="1" x14ac:dyDescent="0.2">
      <c r="A107"/>
      <c r="B107"/>
      <c r="C107"/>
      <c r="D107"/>
      <c r="E107"/>
      <c r="F107"/>
      <c r="G107" s="215"/>
    </row>
    <row r="108" spans="1:7" s="214" customFormat="1" ht="14.25" customHeight="1" x14ac:dyDescent="0.2">
      <c r="A108"/>
      <c r="B108"/>
      <c r="C108"/>
      <c r="D108"/>
      <c r="E108"/>
      <c r="F108"/>
      <c r="G108" s="215"/>
    </row>
    <row r="109" spans="1:7" s="214" customFormat="1" ht="14.25" customHeight="1" x14ac:dyDescent="0.2">
      <c r="A109"/>
      <c r="B109"/>
      <c r="C109"/>
      <c r="D109"/>
      <c r="E109"/>
      <c r="F109"/>
      <c r="G109" s="215"/>
    </row>
    <row r="110" spans="1:7" s="214" customFormat="1" ht="14.25" customHeight="1" x14ac:dyDescent="0.2">
      <c r="A110"/>
      <c r="B110"/>
      <c r="C110"/>
      <c r="D110"/>
      <c r="E110"/>
      <c r="F110"/>
      <c r="G110" s="215"/>
    </row>
    <row r="111" spans="1:7" s="214" customFormat="1" ht="14.25" customHeight="1" x14ac:dyDescent="0.2">
      <c r="A111"/>
      <c r="B111"/>
      <c r="C111"/>
      <c r="D111"/>
      <c r="E111"/>
      <c r="F111"/>
      <c r="G111" s="215"/>
    </row>
    <row r="112" spans="1:7" s="214" customFormat="1" ht="14.25" customHeight="1" x14ac:dyDescent="0.2">
      <c r="A112"/>
      <c r="B112"/>
      <c r="C112"/>
      <c r="D112"/>
      <c r="E112"/>
      <c r="F112"/>
      <c r="G112" s="215"/>
    </row>
    <row r="113" spans="1:7" s="214" customFormat="1" ht="14.25" customHeight="1" x14ac:dyDescent="0.2">
      <c r="A113"/>
      <c r="B113"/>
      <c r="C113"/>
      <c r="D113"/>
      <c r="E113"/>
      <c r="F113"/>
      <c r="G113" s="215"/>
    </row>
    <row r="114" spans="1:7" s="214" customFormat="1" ht="14.25" customHeight="1" x14ac:dyDescent="0.2">
      <c r="A114"/>
      <c r="B114"/>
      <c r="C114"/>
      <c r="D114"/>
      <c r="E114"/>
      <c r="F114"/>
      <c r="G114" s="215"/>
    </row>
    <row r="115" spans="1:7" s="214" customFormat="1" ht="14.25" customHeight="1" x14ac:dyDescent="0.2">
      <c r="A115"/>
      <c r="B115"/>
      <c r="C115"/>
      <c r="D115"/>
      <c r="E115"/>
      <c r="F115"/>
      <c r="G115" s="215"/>
    </row>
    <row r="116" spans="1:7" s="214" customFormat="1" ht="14.25" customHeight="1" x14ac:dyDescent="0.2">
      <c r="A116"/>
      <c r="B116"/>
      <c r="C116"/>
      <c r="D116"/>
      <c r="E116"/>
      <c r="F116"/>
      <c r="G116" s="215"/>
    </row>
    <row r="117" spans="1:7" s="214" customFormat="1" ht="14.25" customHeight="1" x14ac:dyDescent="0.2">
      <c r="A117"/>
      <c r="B117"/>
      <c r="C117"/>
      <c r="D117"/>
      <c r="E117"/>
      <c r="F117"/>
      <c r="G117" s="215"/>
    </row>
    <row r="118" spans="1:7" s="214" customFormat="1" ht="14.25" customHeight="1" x14ac:dyDescent="0.2">
      <c r="A118"/>
      <c r="B118"/>
      <c r="C118"/>
      <c r="D118"/>
      <c r="E118"/>
      <c r="F118"/>
      <c r="G118" s="215"/>
    </row>
    <row r="119" spans="1:7" s="214" customFormat="1" ht="14.25" customHeight="1" x14ac:dyDescent="0.2">
      <c r="A119"/>
      <c r="B119"/>
      <c r="C119"/>
      <c r="D119"/>
      <c r="E119"/>
      <c r="F119"/>
      <c r="G119" s="215"/>
    </row>
    <row r="120" spans="1:7" s="214" customFormat="1" ht="14.25" customHeight="1" x14ac:dyDescent="0.2">
      <c r="A120"/>
      <c r="B120"/>
      <c r="C120"/>
      <c r="D120"/>
      <c r="E120"/>
      <c r="F120"/>
      <c r="G120" s="215"/>
    </row>
    <row r="121" spans="1:7" s="214" customFormat="1" ht="14.25" customHeight="1" x14ac:dyDescent="0.2">
      <c r="A121"/>
      <c r="B121"/>
      <c r="C121"/>
      <c r="D121"/>
      <c r="E121"/>
      <c r="F121"/>
      <c r="G121" s="215"/>
    </row>
    <row r="122" spans="1:7" s="214" customFormat="1" ht="14.25" customHeight="1" x14ac:dyDescent="0.2">
      <c r="A122"/>
      <c r="B122"/>
      <c r="C122"/>
      <c r="D122"/>
      <c r="E122"/>
      <c r="F122"/>
      <c r="G122" s="215"/>
    </row>
    <row r="123" spans="1:7" s="214" customFormat="1" ht="14.25" customHeight="1" x14ac:dyDescent="0.2">
      <c r="A123"/>
      <c r="B123"/>
      <c r="C123"/>
      <c r="D123"/>
      <c r="E123"/>
      <c r="F123"/>
      <c r="G123" s="215"/>
    </row>
    <row r="124" spans="1:7" s="214" customFormat="1" ht="14.25" customHeight="1" x14ac:dyDescent="0.2">
      <c r="A124"/>
      <c r="B124"/>
      <c r="C124"/>
      <c r="D124"/>
      <c r="E124"/>
      <c r="F124"/>
      <c r="G124" s="215"/>
    </row>
    <row r="125" spans="1:7" s="214" customFormat="1" ht="14.25" customHeight="1" x14ac:dyDescent="0.2">
      <c r="A125"/>
      <c r="B125"/>
      <c r="C125"/>
      <c r="D125"/>
      <c r="E125"/>
      <c r="F125"/>
      <c r="G125" s="215"/>
    </row>
    <row r="126" spans="1:7" s="214" customFormat="1" ht="14.25" customHeight="1" x14ac:dyDescent="0.2">
      <c r="A126"/>
      <c r="B126"/>
      <c r="C126"/>
      <c r="D126"/>
      <c r="E126"/>
      <c r="F126"/>
      <c r="G126" s="215"/>
    </row>
    <row r="127" spans="1:7" s="214" customFormat="1" ht="14.25" customHeight="1" x14ac:dyDescent="0.2">
      <c r="A127"/>
      <c r="B127"/>
      <c r="C127"/>
      <c r="D127"/>
      <c r="E127"/>
      <c r="F127"/>
      <c r="G127" s="215"/>
    </row>
    <row r="128" spans="1:7" s="214" customFormat="1" ht="14.25" customHeight="1" x14ac:dyDescent="0.2">
      <c r="A128"/>
      <c r="B128"/>
      <c r="C128"/>
      <c r="D128"/>
      <c r="E128"/>
      <c r="F128"/>
      <c r="G128" s="215"/>
    </row>
    <row r="129" spans="1:7" s="214" customFormat="1" ht="14.25" customHeight="1" x14ac:dyDescent="0.2">
      <c r="A129"/>
      <c r="B129"/>
      <c r="C129"/>
      <c r="D129"/>
      <c r="E129"/>
      <c r="F129"/>
      <c r="G129" s="215"/>
    </row>
    <row r="130" spans="1:7" s="214" customFormat="1" ht="14.25" customHeight="1" x14ac:dyDescent="0.2">
      <c r="A130"/>
      <c r="B130"/>
      <c r="C130"/>
      <c r="D130"/>
      <c r="E130"/>
      <c r="F130"/>
      <c r="G130" s="215"/>
    </row>
    <row r="131" spans="1:7" s="214" customFormat="1" ht="14.25" customHeight="1" x14ac:dyDescent="0.2">
      <c r="A131"/>
      <c r="B131"/>
      <c r="C131"/>
      <c r="D131"/>
      <c r="E131"/>
      <c r="F131"/>
      <c r="G131" s="215"/>
    </row>
    <row r="132" spans="1:7" s="214" customFormat="1" ht="14.25" customHeight="1" x14ac:dyDescent="0.2">
      <c r="A132"/>
      <c r="B132"/>
      <c r="C132"/>
      <c r="D132"/>
      <c r="E132"/>
      <c r="F132"/>
      <c r="G132" s="215"/>
    </row>
    <row r="133" spans="1:7" s="214" customFormat="1" ht="14.25" customHeight="1" x14ac:dyDescent="0.2">
      <c r="A133"/>
      <c r="B133"/>
      <c r="C133"/>
      <c r="D133"/>
      <c r="E133"/>
      <c r="F133"/>
      <c r="G133" s="215"/>
    </row>
    <row r="134" spans="1:7" s="214" customFormat="1" ht="14.25" customHeight="1" x14ac:dyDescent="0.2">
      <c r="A134"/>
      <c r="B134"/>
      <c r="C134"/>
      <c r="D134"/>
      <c r="E134"/>
      <c r="F134"/>
      <c r="G134" s="215"/>
    </row>
    <row r="135" spans="1:7" s="214" customFormat="1" ht="14.25" customHeight="1" x14ac:dyDescent="0.2">
      <c r="A135"/>
      <c r="B135"/>
      <c r="C135"/>
      <c r="D135"/>
      <c r="E135"/>
      <c r="F135"/>
      <c r="G135" s="215"/>
    </row>
    <row r="136" spans="1:7" s="214" customFormat="1" ht="14.25" customHeight="1" x14ac:dyDescent="0.2">
      <c r="A136"/>
      <c r="B136"/>
      <c r="C136"/>
      <c r="D136"/>
      <c r="E136"/>
      <c r="F136"/>
      <c r="G136" s="215"/>
    </row>
    <row r="137" spans="1:7" s="214" customFormat="1" ht="14.25" customHeight="1" x14ac:dyDescent="0.2">
      <c r="A137"/>
      <c r="B137"/>
      <c r="C137"/>
      <c r="D137"/>
      <c r="E137"/>
      <c r="F137"/>
      <c r="G137" s="215"/>
    </row>
    <row r="138" spans="1:7" s="214" customFormat="1" ht="14.25" customHeight="1" x14ac:dyDescent="0.2">
      <c r="A138"/>
      <c r="B138"/>
      <c r="C138"/>
      <c r="D138"/>
      <c r="E138"/>
      <c r="F138"/>
      <c r="G138" s="215"/>
    </row>
    <row r="139" spans="1:7" s="214" customFormat="1" ht="14.25" customHeight="1" x14ac:dyDescent="0.2">
      <c r="A139"/>
      <c r="B139"/>
      <c r="C139"/>
      <c r="D139"/>
      <c r="E139"/>
      <c r="F139"/>
      <c r="G139" s="215"/>
    </row>
    <row r="140" spans="1:7" s="214" customFormat="1" ht="14.25" customHeight="1" x14ac:dyDescent="0.2">
      <c r="A140"/>
      <c r="B140"/>
      <c r="C140"/>
      <c r="D140"/>
      <c r="E140"/>
      <c r="F140"/>
      <c r="G140" s="215"/>
    </row>
    <row r="141" spans="1:7" s="214" customFormat="1" ht="14.25" customHeight="1" x14ac:dyDescent="0.2">
      <c r="A141"/>
      <c r="B141"/>
      <c r="C141"/>
      <c r="D141"/>
      <c r="E141"/>
      <c r="F141"/>
      <c r="G141" s="215"/>
    </row>
    <row r="142" spans="1:7" s="214" customFormat="1" ht="14.25" customHeight="1" x14ac:dyDescent="0.2">
      <c r="A142"/>
      <c r="B142"/>
      <c r="C142"/>
      <c r="D142"/>
      <c r="E142"/>
      <c r="F142"/>
      <c r="G142" s="215"/>
    </row>
    <row r="143" spans="1:7" s="214" customFormat="1" ht="14.25" customHeight="1" x14ac:dyDescent="0.2">
      <c r="A143"/>
      <c r="B143"/>
      <c r="C143"/>
      <c r="D143"/>
      <c r="E143"/>
      <c r="F143"/>
      <c r="G143" s="215"/>
    </row>
    <row r="144" spans="1:7" s="214" customFormat="1" ht="14.25" customHeight="1" x14ac:dyDescent="0.2">
      <c r="A144"/>
      <c r="B144"/>
      <c r="C144"/>
      <c r="D144"/>
      <c r="E144"/>
      <c r="F144"/>
      <c r="G144" s="215"/>
    </row>
    <row r="145" spans="1:6" x14ac:dyDescent="0.2">
      <c r="A145"/>
      <c r="B145"/>
      <c r="C145"/>
      <c r="D145"/>
      <c r="E145"/>
      <c r="F145"/>
    </row>
    <row r="146" spans="1:6" x14ac:dyDescent="0.2">
      <c r="A146"/>
      <c r="B146"/>
      <c r="C146"/>
      <c r="D146"/>
      <c r="E146"/>
      <c r="F146"/>
    </row>
    <row r="147" spans="1:6" x14ac:dyDescent="0.2">
      <c r="A147"/>
      <c r="B147"/>
      <c r="C147"/>
      <c r="D147"/>
      <c r="E147"/>
      <c r="F147"/>
    </row>
    <row r="148" spans="1:6" x14ac:dyDescent="0.2">
      <c r="A148"/>
      <c r="B148"/>
      <c r="C148"/>
      <c r="D148"/>
      <c r="E148"/>
      <c r="F148"/>
    </row>
    <row r="149" spans="1:6" x14ac:dyDescent="0.2">
      <c r="A149"/>
      <c r="B149"/>
      <c r="C149"/>
      <c r="D149"/>
      <c r="E149"/>
      <c r="F149"/>
    </row>
    <row r="150" spans="1:6" x14ac:dyDescent="0.2">
      <c r="A150"/>
      <c r="B150"/>
      <c r="C150"/>
      <c r="D150"/>
      <c r="E150"/>
      <c r="F150"/>
    </row>
    <row r="151" spans="1:6" x14ac:dyDescent="0.2">
      <c r="A151"/>
      <c r="B151"/>
      <c r="C151"/>
      <c r="D151"/>
      <c r="E151"/>
      <c r="F151"/>
    </row>
    <row r="152" spans="1:6" x14ac:dyDescent="0.2">
      <c r="A152"/>
      <c r="B152"/>
      <c r="C152"/>
      <c r="D152"/>
      <c r="E152"/>
      <c r="F152"/>
    </row>
    <row r="153" spans="1:6" x14ac:dyDescent="0.2">
      <c r="A153"/>
      <c r="B153"/>
      <c r="C153"/>
      <c r="D153"/>
      <c r="E153"/>
      <c r="F153"/>
    </row>
    <row r="154" spans="1:6" x14ac:dyDescent="0.2">
      <c r="A154"/>
      <c r="B154"/>
      <c r="C154"/>
      <c r="D154"/>
      <c r="E154"/>
      <c r="F154"/>
    </row>
    <row r="155" spans="1:6" x14ac:dyDescent="0.2">
      <c r="A155"/>
      <c r="B155"/>
      <c r="C155"/>
      <c r="D155"/>
      <c r="E155"/>
      <c r="F155"/>
    </row>
    <row r="156" spans="1:6" x14ac:dyDescent="0.2">
      <c r="A156"/>
      <c r="B156"/>
      <c r="C156"/>
      <c r="D156"/>
      <c r="E156"/>
      <c r="F156"/>
    </row>
    <row r="157" spans="1:6" x14ac:dyDescent="0.2">
      <c r="A157"/>
      <c r="B157"/>
      <c r="C157"/>
      <c r="D157"/>
      <c r="E157"/>
      <c r="F157"/>
    </row>
    <row r="158" spans="1:6" x14ac:dyDescent="0.2">
      <c r="A158"/>
      <c r="B158"/>
      <c r="C158"/>
      <c r="D158"/>
      <c r="E158"/>
      <c r="F158"/>
    </row>
    <row r="159" spans="1:6" x14ac:dyDescent="0.2">
      <c r="A159"/>
      <c r="B159"/>
      <c r="C159"/>
      <c r="D159"/>
      <c r="E159"/>
      <c r="F159"/>
    </row>
    <row r="160" spans="1:6" x14ac:dyDescent="0.2">
      <c r="A160"/>
      <c r="B160"/>
      <c r="C160"/>
      <c r="D160"/>
      <c r="E160"/>
      <c r="F160"/>
    </row>
    <row r="161" spans="1:6" x14ac:dyDescent="0.2">
      <c r="A161"/>
      <c r="B161"/>
      <c r="C161"/>
      <c r="D161"/>
      <c r="E161"/>
      <c r="F161"/>
    </row>
    <row r="162" spans="1:6" x14ac:dyDescent="0.2">
      <c r="A162"/>
      <c r="B162"/>
      <c r="C162"/>
      <c r="D162"/>
      <c r="E162"/>
      <c r="F162"/>
    </row>
    <row r="163" spans="1:6" x14ac:dyDescent="0.2">
      <c r="A163"/>
      <c r="B163"/>
      <c r="C163"/>
      <c r="D163"/>
      <c r="E163"/>
      <c r="F163"/>
    </row>
    <row r="164" spans="1:6" x14ac:dyDescent="0.2">
      <c r="A164"/>
      <c r="B164"/>
      <c r="C164"/>
      <c r="D164"/>
      <c r="E164"/>
      <c r="F164"/>
    </row>
    <row r="165" spans="1:6" x14ac:dyDescent="0.2">
      <c r="A165"/>
      <c r="B165"/>
      <c r="C165"/>
      <c r="D165"/>
      <c r="E165"/>
      <c r="F165"/>
    </row>
    <row r="166" spans="1:6" x14ac:dyDescent="0.2">
      <c r="A166"/>
      <c r="B166"/>
      <c r="C166"/>
      <c r="D166"/>
      <c r="E166"/>
      <c r="F166"/>
    </row>
    <row r="167" spans="1:6" x14ac:dyDescent="0.2">
      <c r="A167"/>
      <c r="B167"/>
      <c r="C167"/>
      <c r="D167"/>
      <c r="E167"/>
      <c r="F167"/>
    </row>
    <row r="168" spans="1:6" x14ac:dyDescent="0.2">
      <c r="A168"/>
      <c r="B168"/>
      <c r="C168"/>
      <c r="D168"/>
      <c r="E168"/>
      <c r="F168"/>
    </row>
    <row r="169" spans="1:6" x14ac:dyDescent="0.2">
      <c r="A169"/>
      <c r="B169"/>
      <c r="C169"/>
      <c r="D169"/>
      <c r="E169"/>
      <c r="F169"/>
    </row>
    <row r="170" spans="1:6" x14ac:dyDescent="0.2">
      <c r="A170"/>
      <c r="B170"/>
      <c r="C170"/>
      <c r="D170"/>
      <c r="E170"/>
      <c r="F170"/>
    </row>
    <row r="171" spans="1:6" x14ac:dyDescent="0.2">
      <c r="A171"/>
      <c r="B171"/>
      <c r="C171"/>
      <c r="D171"/>
      <c r="E171"/>
      <c r="F171"/>
    </row>
    <row r="172" spans="1:6" x14ac:dyDescent="0.2">
      <c r="A172"/>
      <c r="B172"/>
      <c r="C172"/>
      <c r="D172"/>
      <c r="E172"/>
      <c r="F172"/>
    </row>
    <row r="173" spans="1:6" x14ac:dyDescent="0.2">
      <c r="A173"/>
      <c r="B173"/>
      <c r="C173"/>
      <c r="D173"/>
      <c r="E173"/>
      <c r="F173"/>
    </row>
    <row r="174" spans="1:6" x14ac:dyDescent="0.2">
      <c r="A174"/>
      <c r="B174"/>
      <c r="C174"/>
      <c r="D174"/>
      <c r="E174"/>
      <c r="F174"/>
    </row>
    <row r="175" spans="1:6" x14ac:dyDescent="0.2">
      <c r="A175"/>
      <c r="B175"/>
      <c r="C175"/>
      <c r="D175"/>
      <c r="E175"/>
      <c r="F175"/>
    </row>
    <row r="176" spans="1:6" x14ac:dyDescent="0.2">
      <c r="A176"/>
      <c r="B176"/>
      <c r="C176"/>
      <c r="D176"/>
      <c r="E176"/>
      <c r="F176"/>
    </row>
    <row r="177" spans="1:6" x14ac:dyDescent="0.2">
      <c r="A177"/>
      <c r="B177"/>
      <c r="C177"/>
      <c r="D177"/>
      <c r="E177"/>
      <c r="F177"/>
    </row>
    <row r="178" spans="1:6" x14ac:dyDescent="0.2">
      <c r="A178"/>
      <c r="B178"/>
      <c r="C178"/>
      <c r="D178"/>
      <c r="E178"/>
      <c r="F178"/>
    </row>
    <row r="179" spans="1:6" x14ac:dyDescent="0.2">
      <c r="A179"/>
      <c r="B179"/>
      <c r="C179"/>
      <c r="D179"/>
      <c r="E179"/>
      <c r="F179"/>
    </row>
    <row r="180" spans="1:6" x14ac:dyDescent="0.2">
      <c r="A180"/>
      <c r="B180"/>
      <c r="C180"/>
      <c r="D180"/>
      <c r="E180"/>
      <c r="F180"/>
    </row>
    <row r="181" spans="1:6" x14ac:dyDescent="0.2">
      <c r="A181"/>
      <c r="B181"/>
      <c r="C181"/>
      <c r="D181"/>
      <c r="E181"/>
      <c r="F181"/>
    </row>
    <row r="182" spans="1:6" x14ac:dyDescent="0.2">
      <c r="A182"/>
      <c r="B182"/>
      <c r="C182"/>
      <c r="D182"/>
      <c r="E182"/>
      <c r="F182"/>
    </row>
    <row r="183" spans="1:6" x14ac:dyDescent="0.2">
      <c r="A183"/>
      <c r="B183"/>
      <c r="C183"/>
      <c r="D183"/>
      <c r="E183"/>
      <c r="F183"/>
    </row>
    <row r="184" spans="1:6" x14ac:dyDescent="0.2">
      <c r="A184"/>
      <c r="B184"/>
      <c r="C184"/>
      <c r="D184"/>
      <c r="E184"/>
      <c r="F184"/>
    </row>
    <row r="185" spans="1:6" x14ac:dyDescent="0.2">
      <c r="A185"/>
      <c r="B185"/>
      <c r="C185"/>
      <c r="D185"/>
      <c r="E185"/>
      <c r="F185"/>
    </row>
    <row r="186" spans="1:6" x14ac:dyDescent="0.2">
      <c r="A186"/>
      <c r="B186"/>
      <c r="C186"/>
      <c r="D186"/>
      <c r="E186"/>
      <c r="F186"/>
    </row>
    <row r="187" spans="1:6" x14ac:dyDescent="0.2">
      <c r="A187"/>
      <c r="B187"/>
      <c r="C187"/>
      <c r="D187"/>
      <c r="E187"/>
      <c r="F187"/>
    </row>
    <row r="188" spans="1:6" x14ac:dyDescent="0.2">
      <c r="A188"/>
      <c r="B188"/>
      <c r="C188"/>
      <c r="D188"/>
      <c r="E188"/>
      <c r="F188"/>
    </row>
    <row r="189" spans="1:6" x14ac:dyDescent="0.2">
      <c r="A189"/>
      <c r="B189"/>
      <c r="C189"/>
      <c r="D189"/>
      <c r="E189"/>
      <c r="F189"/>
    </row>
    <row r="190" spans="1:6" x14ac:dyDescent="0.2">
      <c r="A190"/>
      <c r="B190"/>
      <c r="C190"/>
      <c r="D190"/>
      <c r="E190"/>
      <c r="F190"/>
    </row>
    <row r="191" spans="1:6" x14ac:dyDescent="0.2">
      <c r="A191"/>
      <c r="B191"/>
      <c r="C191"/>
      <c r="D191"/>
      <c r="E191"/>
      <c r="F191"/>
    </row>
    <row r="192" spans="1:6" x14ac:dyDescent="0.2">
      <c r="A192"/>
      <c r="B192"/>
      <c r="C192"/>
      <c r="D192"/>
      <c r="E192"/>
      <c r="F192"/>
    </row>
    <row r="193" spans="1:6" x14ac:dyDescent="0.2">
      <c r="A193"/>
      <c r="B193"/>
      <c r="C193"/>
      <c r="D193"/>
      <c r="E193"/>
      <c r="F193"/>
    </row>
    <row r="194" spans="1:6" x14ac:dyDescent="0.2">
      <c r="A194"/>
      <c r="B194"/>
      <c r="C194"/>
      <c r="D194"/>
      <c r="E194"/>
      <c r="F194"/>
    </row>
    <row r="195" spans="1:6" x14ac:dyDescent="0.2">
      <c r="A195"/>
      <c r="B195"/>
      <c r="C195"/>
      <c r="D195"/>
      <c r="E195"/>
      <c r="F195"/>
    </row>
    <row r="196" spans="1:6" x14ac:dyDescent="0.2">
      <c r="A196"/>
      <c r="B196"/>
      <c r="C196"/>
      <c r="D196"/>
      <c r="E196"/>
      <c r="F196"/>
    </row>
    <row r="197" spans="1:6" x14ac:dyDescent="0.2">
      <c r="A197"/>
      <c r="B197"/>
      <c r="C197"/>
      <c r="D197"/>
      <c r="E197"/>
      <c r="F197"/>
    </row>
    <row r="198" spans="1:6" x14ac:dyDescent="0.2">
      <c r="A198"/>
      <c r="B198"/>
      <c r="C198"/>
      <c r="D198"/>
      <c r="E198"/>
      <c r="F198"/>
    </row>
    <row r="199" spans="1:6" x14ac:dyDescent="0.2">
      <c r="A199"/>
      <c r="B199"/>
      <c r="C199"/>
      <c r="D199"/>
      <c r="E199"/>
      <c r="F199"/>
    </row>
    <row r="200" spans="1:6" x14ac:dyDescent="0.2">
      <c r="A200"/>
      <c r="B200"/>
      <c r="C200"/>
      <c r="D200"/>
      <c r="E200"/>
      <c r="F200"/>
    </row>
  </sheetData>
  <mergeCells count="1">
    <mergeCell ref="B8:C8"/>
  </mergeCells>
  <printOptions horizontalCentered="1"/>
  <pageMargins left="0.23622047244094491" right="0.23622047244094491" top="0.98425196850393704" bottom="0.78740157480314965" header="0.51181102362204722" footer="0.51181102362204722"/>
  <pageSetup paperSize="9" scale="61" orientation="portrait" r:id="rId1"/>
  <headerFooter alignWithMargins="0">
    <oddFooter>&amp;Rpage 42</oddFooter>
  </headerFooter>
  <rowBreaks count="1" manualBreakCount="1">
    <brk id="60" max="16383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7">
    <pageSetUpPr fitToPage="1"/>
  </sheetPr>
  <dimension ref="A1:G200"/>
  <sheetViews>
    <sheetView view="pageBreakPreview" zoomScaleNormal="100" zoomScaleSheetLayoutView="100" workbookViewId="0"/>
  </sheetViews>
  <sheetFormatPr baseColWidth="10" defaultRowHeight="12.75" x14ac:dyDescent="0.2"/>
  <cols>
    <col min="1" max="1" width="12.28515625" style="216" customWidth="1"/>
    <col min="2" max="2" width="5.7109375" style="216" customWidth="1"/>
    <col min="3" max="3" width="23.7109375" style="216" customWidth="1"/>
    <col min="4" max="4" width="14.140625" style="216" customWidth="1"/>
    <col min="5" max="5" width="14" style="216" customWidth="1"/>
    <col min="6" max="6" width="13.7109375" style="216" customWidth="1"/>
    <col min="7" max="7" width="11.140625" style="216" customWidth="1"/>
    <col min="8" max="16384" width="11.42578125" style="216"/>
  </cols>
  <sheetData>
    <row r="1" spans="1:7" ht="18.75" x14ac:dyDescent="0.2">
      <c r="A1" s="73"/>
      <c r="B1" s="35" t="s">
        <v>130</v>
      </c>
      <c r="C1" s="35"/>
      <c r="D1" s="35"/>
      <c r="E1" s="35"/>
      <c r="F1" s="35"/>
      <c r="G1" s="308"/>
    </row>
    <row r="2" spans="1:7" ht="18.75" x14ac:dyDescent="0.2">
      <c r="A2" s="73"/>
      <c r="B2" s="35" t="s">
        <v>193</v>
      </c>
      <c r="C2" s="35"/>
      <c r="D2" s="35"/>
      <c r="E2" s="35"/>
      <c r="F2" s="35"/>
      <c r="G2" s="308"/>
    </row>
    <row r="3" spans="1:7" ht="7.5" customHeight="1" x14ac:dyDescent="0.2">
      <c r="A3" s="73"/>
      <c r="B3" s="193"/>
      <c r="C3" s="193"/>
      <c r="D3" s="35"/>
      <c r="E3" s="35"/>
      <c r="F3" s="35"/>
      <c r="G3" s="308"/>
    </row>
    <row r="4" spans="1:7" ht="15" x14ac:dyDescent="0.2">
      <c r="A4" s="38" t="s">
        <v>49</v>
      </c>
      <c r="B4" s="39" t="s">
        <v>50</v>
      </c>
      <c r="C4" s="103"/>
      <c r="D4" s="40"/>
      <c r="E4" s="40"/>
      <c r="F4" s="40"/>
      <c r="G4" s="308"/>
    </row>
    <row r="5" spans="1:7" ht="15" x14ac:dyDescent="0.2">
      <c r="A5" s="38" t="s">
        <v>51</v>
      </c>
      <c r="B5" s="43" t="str">
        <f>couverture!D15</f>
        <v xml:space="preserve">1er mars 2019 </v>
      </c>
      <c r="C5" s="44"/>
      <c r="D5" s="44"/>
      <c r="E5" s="44"/>
      <c r="F5" s="44"/>
      <c r="G5" s="308"/>
    </row>
    <row r="6" spans="1:7" ht="15" x14ac:dyDescent="0.2">
      <c r="A6" s="42" t="s">
        <v>52</v>
      </c>
      <c r="B6" s="43" t="s">
        <v>268</v>
      </c>
      <c r="C6" s="44"/>
      <c r="D6" s="44"/>
      <c r="E6" s="44"/>
      <c r="F6" s="44"/>
      <c r="G6" s="308"/>
    </row>
    <row r="7" spans="1:7" ht="8.25" customHeight="1" x14ac:dyDescent="0.2">
      <c r="A7" s="76"/>
      <c r="B7" s="40"/>
      <c r="C7" s="40"/>
      <c r="D7" s="40"/>
      <c r="E7" s="40"/>
      <c r="F7" s="40"/>
      <c r="G7" s="308"/>
    </row>
    <row r="8" spans="1:7" ht="36" x14ac:dyDescent="0.2">
      <c r="A8" s="214"/>
      <c r="B8" s="771" t="s">
        <v>115</v>
      </c>
      <c r="C8" s="772"/>
      <c r="D8" s="226" t="s">
        <v>155</v>
      </c>
      <c r="E8" s="226" t="s">
        <v>281</v>
      </c>
      <c r="F8" s="226" t="s">
        <v>156</v>
      </c>
      <c r="G8" s="308"/>
    </row>
    <row r="9" spans="1:7" ht="15" customHeight="1" x14ac:dyDescent="0.2">
      <c r="A9" s="214"/>
      <c r="B9" s="340" t="s">
        <v>334</v>
      </c>
      <c r="C9" s="341" t="s">
        <v>335</v>
      </c>
      <c r="D9" s="342">
        <v>12</v>
      </c>
      <c r="E9" s="342">
        <v>21</v>
      </c>
      <c r="F9" s="227">
        <f t="shared" ref="F9" si="0">IF(E9=0,"-",(D9)/E9)</f>
        <v>0.5714285714285714</v>
      </c>
      <c r="G9" s="308"/>
    </row>
    <row r="10" spans="1:7" ht="15" customHeight="1" x14ac:dyDescent="0.2">
      <c r="A10"/>
      <c r="B10" s="343" t="s">
        <v>334</v>
      </c>
      <c r="C10" s="223" t="s">
        <v>336</v>
      </c>
      <c r="D10" s="224">
        <v>9</v>
      </c>
      <c r="E10" s="224">
        <v>11</v>
      </c>
      <c r="F10" s="225">
        <f t="shared" ref="F10:F73" si="1">IF(E10=0,"-",(D10)/E10)</f>
        <v>0.81818181818181823</v>
      </c>
      <c r="G10" s="308"/>
    </row>
    <row r="11" spans="1:7" ht="15" customHeight="1" x14ac:dyDescent="0.2">
      <c r="A11"/>
      <c r="B11" s="343" t="s">
        <v>334</v>
      </c>
      <c r="C11" s="223" t="s">
        <v>339</v>
      </c>
      <c r="D11" s="224">
        <v>18</v>
      </c>
      <c r="E11" s="224">
        <v>11</v>
      </c>
      <c r="F11" s="225">
        <f t="shared" si="1"/>
        <v>1.6363636363636365</v>
      </c>
      <c r="G11" s="308"/>
    </row>
    <row r="12" spans="1:7" ht="15" customHeight="1" x14ac:dyDescent="0.2">
      <c r="A12"/>
      <c r="B12" s="343" t="s">
        <v>334</v>
      </c>
      <c r="C12" s="223" t="s">
        <v>341</v>
      </c>
      <c r="D12" s="224">
        <v>26</v>
      </c>
      <c r="E12" s="224">
        <v>39</v>
      </c>
      <c r="F12" s="225">
        <f t="shared" si="1"/>
        <v>0.66666666666666663</v>
      </c>
      <c r="G12" s="308"/>
    </row>
    <row r="13" spans="1:7" ht="15" customHeight="1" x14ac:dyDescent="0.2">
      <c r="A13"/>
      <c r="B13" s="343" t="s">
        <v>334</v>
      </c>
      <c r="C13" s="223" t="s">
        <v>344</v>
      </c>
      <c r="D13" s="224">
        <v>6</v>
      </c>
      <c r="E13" s="224">
        <v>5</v>
      </c>
      <c r="F13" s="225">
        <f t="shared" si="1"/>
        <v>1.2</v>
      </c>
      <c r="G13" s="308"/>
    </row>
    <row r="14" spans="1:7" ht="15" customHeight="1" x14ac:dyDescent="0.2">
      <c r="A14"/>
      <c r="B14" s="343" t="s">
        <v>357</v>
      </c>
      <c r="C14" s="223" t="s">
        <v>349</v>
      </c>
      <c r="D14" s="224">
        <v>15</v>
      </c>
      <c r="E14" s="224">
        <v>15</v>
      </c>
      <c r="F14" s="225">
        <f t="shared" si="1"/>
        <v>1</v>
      </c>
      <c r="G14" s="308"/>
    </row>
    <row r="15" spans="1:7" ht="15" customHeight="1" x14ac:dyDescent="0.2">
      <c r="A15"/>
      <c r="B15" s="343" t="s">
        <v>361</v>
      </c>
      <c r="C15" s="223" t="s">
        <v>349</v>
      </c>
      <c r="D15" s="224">
        <v>0</v>
      </c>
      <c r="E15" s="224">
        <v>5</v>
      </c>
      <c r="F15" s="225">
        <f t="shared" si="1"/>
        <v>0</v>
      </c>
      <c r="G15" s="308"/>
    </row>
    <row r="16" spans="1:7" ht="15" customHeight="1" x14ac:dyDescent="0.2">
      <c r="A16"/>
      <c r="B16" s="343" t="s">
        <v>346</v>
      </c>
      <c r="C16" s="223" t="s">
        <v>347</v>
      </c>
      <c r="D16" s="224">
        <v>41</v>
      </c>
      <c r="E16" s="224">
        <v>22</v>
      </c>
      <c r="F16" s="225">
        <f t="shared" si="1"/>
        <v>1.8636363636363635</v>
      </c>
      <c r="G16" s="308"/>
    </row>
    <row r="17" spans="1:7" ht="15" customHeight="1" x14ac:dyDescent="0.2">
      <c r="A17"/>
      <c r="B17" s="343" t="s">
        <v>346</v>
      </c>
      <c r="C17" s="223" t="s">
        <v>349</v>
      </c>
      <c r="D17" s="224">
        <v>22</v>
      </c>
      <c r="E17" s="224">
        <v>15</v>
      </c>
      <c r="F17" s="225">
        <f t="shared" si="1"/>
        <v>1.4666666666666666</v>
      </c>
      <c r="G17" s="308"/>
    </row>
    <row r="18" spans="1:7" ht="15" customHeight="1" x14ac:dyDescent="0.25">
      <c r="A18"/>
      <c r="B18" s="329" t="s">
        <v>540</v>
      </c>
      <c r="C18" s="347"/>
      <c r="D18" s="348">
        <v>149</v>
      </c>
      <c r="E18" s="348">
        <v>144</v>
      </c>
      <c r="F18" s="229">
        <f t="shared" si="1"/>
        <v>1.0347222222222223</v>
      </c>
      <c r="G18" s="407"/>
    </row>
    <row r="19" spans="1:7" ht="15" customHeight="1" x14ac:dyDescent="0.2">
      <c r="A19"/>
      <c r="B19" s="344" t="s">
        <v>351</v>
      </c>
      <c r="C19" s="345" t="s">
        <v>379</v>
      </c>
      <c r="D19" s="346">
        <v>85</v>
      </c>
      <c r="E19" s="346">
        <v>99</v>
      </c>
      <c r="F19" s="228">
        <f t="shared" si="1"/>
        <v>0.85858585858585856</v>
      </c>
      <c r="G19" s="308"/>
    </row>
    <row r="20" spans="1:7" ht="15" customHeight="1" x14ac:dyDescent="0.2">
      <c r="A20"/>
      <c r="B20" s="343" t="s">
        <v>334</v>
      </c>
      <c r="C20" s="223" t="s">
        <v>369</v>
      </c>
      <c r="D20" s="224">
        <v>17</v>
      </c>
      <c r="E20" s="224">
        <v>17</v>
      </c>
      <c r="F20" s="225">
        <f t="shared" si="1"/>
        <v>1</v>
      </c>
      <c r="G20" s="308"/>
    </row>
    <row r="21" spans="1:7" ht="15" customHeight="1" x14ac:dyDescent="0.2">
      <c r="A21"/>
      <c r="B21" s="343" t="s">
        <v>334</v>
      </c>
      <c r="C21" s="223" t="s">
        <v>103</v>
      </c>
      <c r="D21" s="224">
        <v>37</v>
      </c>
      <c r="E21" s="224">
        <v>34</v>
      </c>
      <c r="F21" s="225">
        <f t="shared" si="1"/>
        <v>1.088235294117647</v>
      </c>
      <c r="G21" s="308"/>
    </row>
    <row r="22" spans="1:7" ht="15" customHeight="1" x14ac:dyDescent="0.2">
      <c r="A22"/>
      <c r="B22" s="343" t="s">
        <v>346</v>
      </c>
      <c r="C22" s="223" t="s">
        <v>555</v>
      </c>
      <c r="D22" s="224">
        <v>30</v>
      </c>
      <c r="E22" s="224">
        <v>30</v>
      </c>
      <c r="F22" s="225">
        <f t="shared" si="1"/>
        <v>1</v>
      </c>
      <c r="G22" s="308"/>
    </row>
    <row r="23" spans="1:7" ht="15" customHeight="1" x14ac:dyDescent="0.2">
      <c r="A23"/>
      <c r="B23" s="329" t="s">
        <v>541</v>
      </c>
      <c r="C23" s="347"/>
      <c r="D23" s="348">
        <v>169</v>
      </c>
      <c r="E23" s="348">
        <v>180</v>
      </c>
      <c r="F23" s="229">
        <f t="shared" si="1"/>
        <v>0.93888888888888888</v>
      </c>
      <c r="G23" s="308"/>
    </row>
    <row r="24" spans="1:7" ht="15" customHeight="1" x14ac:dyDescent="0.25">
      <c r="A24"/>
      <c r="B24" s="344" t="s">
        <v>351</v>
      </c>
      <c r="C24" s="345" t="s">
        <v>398</v>
      </c>
      <c r="D24" s="346">
        <v>70</v>
      </c>
      <c r="E24" s="346">
        <v>99</v>
      </c>
      <c r="F24" s="228">
        <f t="shared" si="1"/>
        <v>0.70707070707070707</v>
      </c>
      <c r="G24" s="407"/>
    </row>
    <row r="25" spans="1:7" ht="15" customHeight="1" x14ac:dyDescent="0.2">
      <c r="A25"/>
      <c r="B25" s="343" t="s">
        <v>402</v>
      </c>
      <c r="C25" s="223" t="s">
        <v>403</v>
      </c>
      <c r="D25" s="224">
        <v>1</v>
      </c>
      <c r="E25" s="224">
        <v>4</v>
      </c>
      <c r="F25" s="225">
        <f t="shared" si="1"/>
        <v>0.25</v>
      </c>
      <c r="G25" s="308"/>
    </row>
    <row r="26" spans="1:7" ht="15" customHeight="1" x14ac:dyDescent="0.2">
      <c r="A26"/>
      <c r="B26" s="343" t="s">
        <v>334</v>
      </c>
      <c r="C26" s="223" t="s">
        <v>389</v>
      </c>
      <c r="D26" s="224">
        <v>25</v>
      </c>
      <c r="E26" s="224">
        <v>24</v>
      </c>
      <c r="F26" s="225">
        <f t="shared" si="1"/>
        <v>1.0416666666666667</v>
      </c>
      <c r="G26" s="308"/>
    </row>
    <row r="27" spans="1:7" ht="15" customHeight="1" x14ac:dyDescent="0.2">
      <c r="A27"/>
      <c r="B27" s="343" t="s">
        <v>361</v>
      </c>
      <c r="C27" s="223" t="s">
        <v>405</v>
      </c>
      <c r="D27" s="224">
        <v>0</v>
      </c>
      <c r="E27" s="224">
        <v>11</v>
      </c>
      <c r="F27" s="225">
        <f t="shared" si="1"/>
        <v>0</v>
      </c>
      <c r="G27" s="308"/>
    </row>
    <row r="28" spans="1:7" ht="15" customHeight="1" x14ac:dyDescent="0.2">
      <c r="A28"/>
      <c r="B28" s="343" t="s">
        <v>346</v>
      </c>
      <c r="C28" s="223" t="s">
        <v>390</v>
      </c>
      <c r="D28" s="224">
        <v>54</v>
      </c>
      <c r="E28" s="224">
        <v>70</v>
      </c>
      <c r="F28" s="225">
        <f t="shared" si="1"/>
        <v>0.77142857142857146</v>
      </c>
      <c r="G28" s="308"/>
    </row>
    <row r="29" spans="1:7" ht="15" customHeight="1" x14ac:dyDescent="0.2">
      <c r="A29"/>
      <c r="B29" s="343" t="s">
        <v>346</v>
      </c>
      <c r="C29" s="223" t="s">
        <v>405</v>
      </c>
      <c r="D29" s="224">
        <v>142</v>
      </c>
      <c r="E29" s="224">
        <v>149</v>
      </c>
      <c r="F29" s="225">
        <f t="shared" si="1"/>
        <v>0.95302013422818788</v>
      </c>
      <c r="G29" s="308"/>
    </row>
    <row r="30" spans="1:7" ht="15" customHeight="1" x14ac:dyDescent="0.2">
      <c r="A30"/>
      <c r="B30" s="329" t="s">
        <v>542</v>
      </c>
      <c r="C30" s="347"/>
      <c r="D30" s="348">
        <v>292</v>
      </c>
      <c r="E30" s="348">
        <v>357</v>
      </c>
      <c r="F30" s="229">
        <f t="shared" si="1"/>
        <v>0.81792717086834732</v>
      </c>
      <c r="G30" s="308"/>
    </row>
    <row r="31" spans="1:7" ht="15" customHeight="1" x14ac:dyDescent="0.2">
      <c r="A31"/>
      <c r="B31" s="344" t="s">
        <v>351</v>
      </c>
      <c r="C31" s="345" t="s">
        <v>423</v>
      </c>
      <c r="D31" s="346">
        <v>74</v>
      </c>
      <c r="E31" s="346">
        <v>89</v>
      </c>
      <c r="F31" s="228">
        <f t="shared" si="1"/>
        <v>0.8314606741573034</v>
      </c>
      <c r="G31" s="308"/>
    </row>
    <row r="32" spans="1:7" ht="15" customHeight="1" x14ac:dyDescent="0.2">
      <c r="A32"/>
      <c r="B32" s="343" t="s">
        <v>381</v>
      </c>
      <c r="C32" s="223" t="s">
        <v>105</v>
      </c>
      <c r="D32" s="224">
        <v>2</v>
      </c>
      <c r="E32" s="224">
        <v>10</v>
      </c>
      <c r="F32" s="225">
        <f t="shared" si="1"/>
        <v>0.2</v>
      </c>
      <c r="G32" s="308"/>
    </row>
    <row r="33" spans="1:7" ht="15" customHeight="1" x14ac:dyDescent="0.25">
      <c r="A33"/>
      <c r="B33" s="343" t="s">
        <v>402</v>
      </c>
      <c r="C33" s="223" t="s">
        <v>424</v>
      </c>
      <c r="D33" s="224">
        <v>2</v>
      </c>
      <c r="E33" s="224">
        <v>5</v>
      </c>
      <c r="F33" s="225">
        <f t="shared" si="1"/>
        <v>0.4</v>
      </c>
      <c r="G33" s="407"/>
    </row>
    <row r="34" spans="1:7" ht="15" customHeight="1" x14ac:dyDescent="0.2">
      <c r="A34"/>
      <c r="B34" s="343" t="s">
        <v>334</v>
      </c>
      <c r="C34" s="223" t="s">
        <v>408</v>
      </c>
      <c r="D34" s="224">
        <v>18</v>
      </c>
      <c r="E34" s="224">
        <v>22</v>
      </c>
      <c r="F34" s="225">
        <f t="shared" si="1"/>
        <v>0.81818181818181823</v>
      </c>
      <c r="G34" s="308"/>
    </row>
    <row r="35" spans="1:7" ht="15" customHeight="1" x14ac:dyDescent="0.2">
      <c r="A35"/>
      <c r="B35" s="343" t="s">
        <v>334</v>
      </c>
      <c r="C35" s="223" t="s">
        <v>411</v>
      </c>
      <c r="D35" s="224">
        <v>82</v>
      </c>
      <c r="E35" s="224">
        <v>60</v>
      </c>
      <c r="F35" s="225">
        <f t="shared" si="1"/>
        <v>1.3666666666666667</v>
      </c>
      <c r="G35" s="308"/>
    </row>
    <row r="36" spans="1:7" ht="15" customHeight="1" x14ac:dyDescent="0.2">
      <c r="A36"/>
      <c r="B36" s="343" t="s">
        <v>361</v>
      </c>
      <c r="C36" s="223" t="s">
        <v>416</v>
      </c>
      <c r="D36" s="224">
        <v>0</v>
      </c>
      <c r="E36" s="224">
        <v>4</v>
      </c>
      <c r="F36" s="225">
        <f t="shared" si="1"/>
        <v>0</v>
      </c>
      <c r="G36" s="308"/>
    </row>
    <row r="37" spans="1:7" ht="15" customHeight="1" x14ac:dyDescent="0.2">
      <c r="A37"/>
      <c r="B37" s="343" t="s">
        <v>346</v>
      </c>
      <c r="C37" s="223" t="s">
        <v>418</v>
      </c>
      <c r="D37" s="224">
        <v>27</v>
      </c>
      <c r="E37" s="224">
        <v>32</v>
      </c>
      <c r="F37" s="225">
        <f t="shared" si="1"/>
        <v>0.84375</v>
      </c>
      <c r="G37" s="308"/>
    </row>
    <row r="38" spans="1:7" ht="15" customHeight="1" x14ac:dyDescent="0.2">
      <c r="A38"/>
      <c r="B38" s="343" t="s">
        <v>346</v>
      </c>
      <c r="C38" s="223" t="s">
        <v>419</v>
      </c>
      <c r="D38" s="224">
        <v>16</v>
      </c>
      <c r="E38" s="224">
        <v>18</v>
      </c>
      <c r="F38" s="225">
        <f t="shared" si="1"/>
        <v>0.88888888888888884</v>
      </c>
      <c r="G38" s="308"/>
    </row>
    <row r="39" spans="1:7" ht="15" customHeight="1" x14ac:dyDescent="0.2">
      <c r="A39"/>
      <c r="B39" s="329" t="s">
        <v>543</v>
      </c>
      <c r="C39" s="347"/>
      <c r="D39" s="348">
        <v>221</v>
      </c>
      <c r="E39" s="348">
        <v>240</v>
      </c>
      <c r="F39" s="229">
        <f t="shared" si="1"/>
        <v>0.92083333333333328</v>
      </c>
      <c r="G39" s="308"/>
    </row>
    <row r="40" spans="1:7" ht="15" customHeight="1" x14ac:dyDescent="0.2">
      <c r="A40"/>
      <c r="B40" s="344" t="s">
        <v>334</v>
      </c>
      <c r="C40" s="345" t="s">
        <v>431</v>
      </c>
      <c r="D40" s="346">
        <v>38</v>
      </c>
      <c r="E40" s="346">
        <v>39</v>
      </c>
      <c r="F40" s="228">
        <f t="shared" si="1"/>
        <v>0.97435897435897434</v>
      </c>
      <c r="G40" s="308"/>
    </row>
    <row r="41" spans="1:7" ht="15" customHeight="1" x14ac:dyDescent="0.2">
      <c r="A41"/>
      <c r="B41" s="343" t="s">
        <v>357</v>
      </c>
      <c r="C41" s="223" t="s">
        <v>435</v>
      </c>
      <c r="D41" s="224">
        <v>52</v>
      </c>
      <c r="E41" s="224">
        <v>60</v>
      </c>
      <c r="F41" s="225">
        <f t="shared" si="1"/>
        <v>0.8666666666666667</v>
      </c>
      <c r="G41" s="308"/>
    </row>
    <row r="42" spans="1:7" ht="15" customHeight="1" x14ac:dyDescent="0.2">
      <c r="A42"/>
      <c r="B42" s="343" t="s">
        <v>346</v>
      </c>
      <c r="C42" s="223" t="s">
        <v>434</v>
      </c>
      <c r="D42" s="224">
        <v>9</v>
      </c>
      <c r="E42" s="224">
        <v>17</v>
      </c>
      <c r="F42" s="225">
        <f t="shared" si="1"/>
        <v>0.52941176470588236</v>
      </c>
      <c r="G42" s="308"/>
    </row>
    <row r="43" spans="1:7" ht="15" customHeight="1" x14ac:dyDescent="0.25">
      <c r="A43"/>
      <c r="B43" s="343" t="s">
        <v>346</v>
      </c>
      <c r="C43" s="223" t="s">
        <v>435</v>
      </c>
      <c r="D43" s="224">
        <v>110</v>
      </c>
      <c r="E43" s="224">
        <v>114</v>
      </c>
      <c r="F43" s="225">
        <f t="shared" si="1"/>
        <v>0.96491228070175439</v>
      </c>
      <c r="G43" s="407"/>
    </row>
    <row r="44" spans="1:7" ht="15" customHeight="1" x14ac:dyDescent="0.2">
      <c r="A44"/>
      <c r="B44" s="329" t="s">
        <v>545</v>
      </c>
      <c r="C44" s="347"/>
      <c r="D44" s="348">
        <v>209</v>
      </c>
      <c r="E44" s="348">
        <v>230</v>
      </c>
      <c r="F44" s="229">
        <f t="shared" si="1"/>
        <v>0.90869565217391302</v>
      </c>
      <c r="G44" s="308"/>
    </row>
    <row r="45" spans="1:7" ht="15" customHeight="1" x14ac:dyDescent="0.2">
      <c r="A45"/>
      <c r="B45" s="344" t="s">
        <v>381</v>
      </c>
      <c r="C45" s="345" t="s">
        <v>455</v>
      </c>
      <c r="D45" s="346">
        <v>5</v>
      </c>
      <c r="E45" s="346">
        <v>10</v>
      </c>
      <c r="F45" s="228">
        <f t="shared" si="1"/>
        <v>0.5</v>
      </c>
      <c r="G45" s="308"/>
    </row>
    <row r="46" spans="1:7" ht="15" customHeight="1" x14ac:dyDescent="0.2">
      <c r="A46"/>
      <c r="B46" s="343" t="s">
        <v>334</v>
      </c>
      <c r="C46" s="223" t="s">
        <v>442</v>
      </c>
      <c r="D46" s="224">
        <v>302</v>
      </c>
      <c r="E46" s="224">
        <v>237</v>
      </c>
      <c r="F46" s="225">
        <f t="shared" si="1"/>
        <v>1.2742616033755274</v>
      </c>
      <c r="G46" s="308"/>
    </row>
    <row r="47" spans="1:7" ht="15" customHeight="1" x14ac:dyDescent="0.25">
      <c r="A47"/>
      <c r="B47" s="343" t="s">
        <v>334</v>
      </c>
      <c r="C47" s="223" t="s">
        <v>445</v>
      </c>
      <c r="D47" s="224">
        <v>75</v>
      </c>
      <c r="E47" s="224">
        <v>62</v>
      </c>
      <c r="F47" s="225">
        <f t="shared" si="1"/>
        <v>1.2096774193548387</v>
      </c>
      <c r="G47" s="407"/>
    </row>
    <row r="48" spans="1:7" ht="15" customHeight="1" x14ac:dyDescent="0.2">
      <c r="A48"/>
      <c r="B48" s="343" t="s">
        <v>357</v>
      </c>
      <c r="C48" s="223" t="s">
        <v>452</v>
      </c>
      <c r="D48" s="224">
        <v>72</v>
      </c>
      <c r="E48" s="224">
        <v>87</v>
      </c>
      <c r="F48" s="225">
        <f t="shared" si="1"/>
        <v>0.82758620689655171</v>
      </c>
      <c r="G48" s="308"/>
    </row>
    <row r="49" spans="1:7" ht="15" customHeight="1" x14ac:dyDescent="0.2">
      <c r="A49"/>
      <c r="B49" s="343" t="s">
        <v>404</v>
      </c>
      <c r="C49" s="223" t="s">
        <v>452</v>
      </c>
      <c r="D49" s="224">
        <v>2</v>
      </c>
      <c r="E49" s="224">
        <v>2</v>
      </c>
      <c r="F49" s="225">
        <f t="shared" si="1"/>
        <v>1</v>
      </c>
      <c r="G49" s="308"/>
    </row>
    <row r="50" spans="1:7" ht="15" customHeight="1" x14ac:dyDescent="0.2">
      <c r="A50"/>
      <c r="B50" s="343" t="s">
        <v>346</v>
      </c>
      <c r="C50" s="223" t="s">
        <v>556</v>
      </c>
      <c r="D50" s="224">
        <v>172</v>
      </c>
      <c r="E50" s="224">
        <v>104</v>
      </c>
      <c r="F50" s="225">
        <f t="shared" si="1"/>
        <v>1.6538461538461537</v>
      </c>
      <c r="G50" s="308"/>
    </row>
    <row r="51" spans="1:7" ht="15" customHeight="1" x14ac:dyDescent="0.2">
      <c r="A51"/>
      <c r="B51" s="329" t="s">
        <v>546</v>
      </c>
      <c r="C51" s="347"/>
      <c r="D51" s="348">
        <v>628</v>
      </c>
      <c r="E51" s="348">
        <v>502</v>
      </c>
      <c r="F51" s="229">
        <f t="shared" si="1"/>
        <v>1.250996015936255</v>
      </c>
      <c r="G51" s="308"/>
    </row>
    <row r="52" spans="1:7" ht="15" customHeight="1" x14ac:dyDescent="0.2">
      <c r="A52"/>
      <c r="B52" s="344" t="s">
        <v>334</v>
      </c>
      <c r="C52" s="345" t="s">
        <v>460</v>
      </c>
      <c r="D52" s="346">
        <v>20</v>
      </c>
      <c r="E52" s="346">
        <v>20</v>
      </c>
      <c r="F52" s="228">
        <f t="shared" si="1"/>
        <v>1</v>
      </c>
      <c r="G52" s="308"/>
    </row>
    <row r="53" spans="1:7" ht="15" customHeight="1" x14ac:dyDescent="0.25">
      <c r="A53"/>
      <c r="B53" s="343" t="s">
        <v>334</v>
      </c>
      <c r="C53" s="223" t="s">
        <v>461</v>
      </c>
      <c r="D53" s="224">
        <v>27</v>
      </c>
      <c r="E53" s="224">
        <v>37</v>
      </c>
      <c r="F53" s="225">
        <f t="shared" si="1"/>
        <v>0.72972972972972971</v>
      </c>
      <c r="G53" s="407"/>
    </row>
    <row r="54" spans="1:7" ht="15" customHeight="1" x14ac:dyDescent="0.2">
      <c r="A54"/>
      <c r="B54" s="343" t="s">
        <v>334</v>
      </c>
      <c r="C54" s="223" t="s">
        <v>469</v>
      </c>
      <c r="D54" s="224">
        <v>25</v>
      </c>
      <c r="E54" s="224">
        <v>70</v>
      </c>
      <c r="F54" s="225">
        <f t="shared" si="1"/>
        <v>0.35714285714285715</v>
      </c>
      <c r="G54" s="308"/>
    </row>
    <row r="55" spans="1:7" ht="15" customHeight="1" x14ac:dyDescent="0.2">
      <c r="A55"/>
      <c r="B55" s="343" t="s">
        <v>357</v>
      </c>
      <c r="C55" s="223" t="s">
        <v>108</v>
      </c>
      <c r="D55" s="224">
        <v>167</v>
      </c>
      <c r="E55" s="224">
        <v>231</v>
      </c>
      <c r="F55" s="225">
        <f t="shared" si="1"/>
        <v>0.72294372294372289</v>
      </c>
      <c r="G55" s="308"/>
    </row>
    <row r="56" spans="1:7" ht="15" customHeight="1" x14ac:dyDescent="0.2">
      <c r="A56"/>
      <c r="B56" s="343" t="s">
        <v>361</v>
      </c>
      <c r="C56" s="223" t="s">
        <v>475</v>
      </c>
      <c r="D56" s="224">
        <v>0</v>
      </c>
      <c r="E56" s="224">
        <v>3</v>
      </c>
      <c r="F56" s="225">
        <f t="shared" si="1"/>
        <v>0</v>
      </c>
      <c r="G56" s="308"/>
    </row>
    <row r="57" spans="1:7" ht="15" customHeight="1" x14ac:dyDescent="0.2">
      <c r="A57"/>
      <c r="B57" s="343" t="s">
        <v>346</v>
      </c>
      <c r="C57" s="223" t="s">
        <v>475</v>
      </c>
      <c r="D57" s="224">
        <v>55</v>
      </c>
      <c r="E57" s="224">
        <v>40</v>
      </c>
      <c r="F57" s="225">
        <f t="shared" si="1"/>
        <v>1.375</v>
      </c>
      <c r="G57" s="308"/>
    </row>
    <row r="58" spans="1:7" ht="15" customHeight="1" x14ac:dyDescent="0.2">
      <c r="A58"/>
      <c r="B58" s="343" t="s">
        <v>346</v>
      </c>
      <c r="C58" s="223" t="s">
        <v>108</v>
      </c>
      <c r="D58" s="224">
        <v>62</v>
      </c>
      <c r="E58" s="224">
        <v>57</v>
      </c>
      <c r="F58" s="225">
        <f t="shared" si="1"/>
        <v>1.0877192982456141</v>
      </c>
      <c r="G58" s="308"/>
    </row>
    <row r="59" spans="1:7" ht="15" customHeight="1" x14ac:dyDescent="0.2">
      <c r="A59"/>
      <c r="B59" s="329" t="s">
        <v>547</v>
      </c>
      <c r="C59" s="347"/>
      <c r="D59" s="348">
        <v>356</v>
      </c>
      <c r="E59" s="348">
        <v>458</v>
      </c>
      <c r="F59" s="229">
        <f t="shared" si="1"/>
        <v>0.77729257641921401</v>
      </c>
      <c r="G59" s="308"/>
    </row>
    <row r="60" spans="1:7" ht="15" customHeight="1" x14ac:dyDescent="0.25">
      <c r="A60"/>
      <c r="B60" s="344" t="s">
        <v>381</v>
      </c>
      <c r="C60" s="345" t="s">
        <v>503</v>
      </c>
      <c r="D60" s="346">
        <v>1</v>
      </c>
      <c r="E60" s="346">
        <v>6</v>
      </c>
      <c r="F60" s="228">
        <f t="shared" si="1"/>
        <v>0.16666666666666666</v>
      </c>
      <c r="G60" s="407"/>
    </row>
    <row r="61" spans="1:7" ht="15" customHeight="1" x14ac:dyDescent="0.2">
      <c r="A61"/>
      <c r="B61" s="343" t="s">
        <v>381</v>
      </c>
      <c r="C61" s="223" t="s">
        <v>504</v>
      </c>
      <c r="D61" s="224">
        <v>0</v>
      </c>
      <c r="E61" s="224">
        <v>4</v>
      </c>
      <c r="F61" s="225">
        <f t="shared" si="1"/>
        <v>0</v>
      </c>
      <c r="G61" s="308"/>
    </row>
    <row r="62" spans="1:7" ht="15" customHeight="1" x14ac:dyDescent="0.2">
      <c r="A62"/>
      <c r="B62" s="343" t="s">
        <v>334</v>
      </c>
      <c r="C62" s="223" t="s">
        <v>483</v>
      </c>
      <c r="D62" s="224">
        <v>34</v>
      </c>
      <c r="E62" s="224">
        <v>35</v>
      </c>
      <c r="F62" s="225">
        <f t="shared" si="1"/>
        <v>0.97142857142857142</v>
      </c>
      <c r="G62" s="308"/>
    </row>
    <row r="63" spans="1:7" ht="15" customHeight="1" x14ac:dyDescent="0.2">
      <c r="A63"/>
      <c r="B63" s="343" t="s">
        <v>334</v>
      </c>
      <c r="C63" s="223" t="s">
        <v>487</v>
      </c>
      <c r="D63" s="224">
        <v>16</v>
      </c>
      <c r="E63" s="224">
        <v>17</v>
      </c>
      <c r="F63" s="225">
        <f t="shared" si="1"/>
        <v>0.94117647058823528</v>
      </c>
      <c r="G63" s="308"/>
    </row>
    <row r="64" spans="1:7" ht="15" customHeight="1" x14ac:dyDescent="0.2">
      <c r="A64"/>
      <c r="B64" s="343" t="s">
        <v>334</v>
      </c>
      <c r="C64" s="223" t="s">
        <v>488</v>
      </c>
      <c r="D64" s="224">
        <v>31</v>
      </c>
      <c r="E64" s="224">
        <v>22</v>
      </c>
      <c r="F64" s="225">
        <f t="shared" si="1"/>
        <v>1.4090909090909092</v>
      </c>
      <c r="G64" s="308"/>
    </row>
    <row r="65" spans="1:7" ht="15" customHeight="1" x14ac:dyDescent="0.2">
      <c r="A65"/>
      <c r="B65" s="343" t="s">
        <v>334</v>
      </c>
      <c r="C65" s="223" t="s">
        <v>109</v>
      </c>
      <c r="D65" s="224">
        <v>35</v>
      </c>
      <c r="E65" s="224">
        <v>19</v>
      </c>
      <c r="F65" s="225">
        <f t="shared" si="1"/>
        <v>1.8421052631578947</v>
      </c>
      <c r="G65" s="308"/>
    </row>
    <row r="66" spans="1:7" ht="15" customHeight="1" x14ac:dyDescent="0.2">
      <c r="A66"/>
      <c r="B66" s="343" t="s">
        <v>346</v>
      </c>
      <c r="C66" s="223" t="s">
        <v>492</v>
      </c>
      <c r="D66" s="224">
        <v>35</v>
      </c>
      <c r="E66" s="224">
        <v>19</v>
      </c>
      <c r="F66" s="225">
        <f t="shared" si="1"/>
        <v>1.8421052631578947</v>
      </c>
      <c r="G66" s="308"/>
    </row>
    <row r="67" spans="1:7" ht="15" customHeight="1" x14ac:dyDescent="0.2">
      <c r="A67"/>
      <c r="B67" s="343" t="s">
        <v>346</v>
      </c>
      <c r="C67" s="223" t="s">
        <v>493</v>
      </c>
      <c r="D67" s="224">
        <v>40</v>
      </c>
      <c r="E67" s="224">
        <v>30</v>
      </c>
      <c r="F67" s="225">
        <f t="shared" si="1"/>
        <v>1.3333333333333333</v>
      </c>
      <c r="G67" s="308"/>
    </row>
    <row r="68" spans="1:7" ht="15" customHeight="1" x14ac:dyDescent="0.25">
      <c r="A68"/>
      <c r="B68" s="329" t="s">
        <v>548</v>
      </c>
      <c r="C68" s="347"/>
      <c r="D68" s="348">
        <v>192</v>
      </c>
      <c r="E68" s="348">
        <v>152</v>
      </c>
      <c r="F68" s="229">
        <f t="shared" si="1"/>
        <v>1.263157894736842</v>
      </c>
      <c r="G68" s="407"/>
    </row>
    <row r="69" spans="1:7" ht="15" customHeight="1" x14ac:dyDescent="0.2">
      <c r="A69"/>
      <c r="B69" s="344" t="s">
        <v>402</v>
      </c>
      <c r="C69" s="345" t="s">
        <v>521</v>
      </c>
      <c r="D69" s="346">
        <v>2</v>
      </c>
      <c r="E69" s="346">
        <v>4</v>
      </c>
      <c r="F69" s="228">
        <f t="shared" si="1"/>
        <v>0.5</v>
      </c>
      <c r="G69" s="308"/>
    </row>
    <row r="70" spans="1:7" ht="15" customHeight="1" x14ac:dyDescent="0.2">
      <c r="A70"/>
      <c r="B70" s="343" t="s">
        <v>334</v>
      </c>
      <c r="C70" s="223" t="s">
        <v>511</v>
      </c>
      <c r="D70" s="224">
        <v>48</v>
      </c>
      <c r="E70" s="224">
        <v>24</v>
      </c>
      <c r="F70" s="225">
        <f t="shared" si="1"/>
        <v>2</v>
      </c>
      <c r="G70" s="308"/>
    </row>
    <row r="71" spans="1:7" ht="15" customHeight="1" x14ac:dyDescent="0.2">
      <c r="A71"/>
      <c r="B71" s="343" t="s">
        <v>361</v>
      </c>
      <c r="C71" s="223" t="s">
        <v>516</v>
      </c>
      <c r="D71" s="224">
        <v>0</v>
      </c>
      <c r="E71" s="224">
        <v>6</v>
      </c>
      <c r="F71" s="225">
        <f t="shared" si="1"/>
        <v>0</v>
      </c>
      <c r="G71" s="308"/>
    </row>
    <row r="72" spans="1:7" ht="15" customHeight="1" x14ac:dyDescent="0.2">
      <c r="A72"/>
      <c r="B72" s="343" t="s">
        <v>361</v>
      </c>
      <c r="C72" s="223" t="s">
        <v>517</v>
      </c>
      <c r="D72" s="224">
        <v>2</v>
      </c>
      <c r="E72" s="224">
        <v>3</v>
      </c>
      <c r="F72" s="225">
        <f t="shared" si="1"/>
        <v>0.66666666666666663</v>
      </c>
      <c r="G72" s="308"/>
    </row>
    <row r="73" spans="1:7" ht="15" customHeight="1" x14ac:dyDescent="0.2">
      <c r="A73"/>
      <c r="B73" s="343" t="s">
        <v>346</v>
      </c>
      <c r="C73" s="223" t="s">
        <v>515</v>
      </c>
      <c r="D73" s="224">
        <v>57</v>
      </c>
      <c r="E73" s="224">
        <v>28</v>
      </c>
      <c r="F73" s="225">
        <f t="shared" si="1"/>
        <v>2.0357142857142856</v>
      </c>
      <c r="G73" s="308"/>
    </row>
    <row r="74" spans="1:7" ht="15" customHeight="1" x14ac:dyDescent="0.2">
      <c r="A74"/>
      <c r="B74" s="343" t="s">
        <v>346</v>
      </c>
      <c r="C74" s="223" t="s">
        <v>516</v>
      </c>
      <c r="D74" s="224">
        <v>63</v>
      </c>
      <c r="E74" s="224">
        <v>40</v>
      </c>
      <c r="F74" s="225">
        <f t="shared" ref="F74:F90" si="2">IF(E74=0,"-",(D74)/E74)</f>
        <v>1.575</v>
      </c>
      <c r="G74" s="308"/>
    </row>
    <row r="75" spans="1:7" ht="15" customHeight="1" x14ac:dyDescent="0.25">
      <c r="A75"/>
      <c r="B75" s="329" t="s">
        <v>549</v>
      </c>
      <c r="C75" s="347"/>
      <c r="D75" s="348">
        <v>172</v>
      </c>
      <c r="E75" s="348">
        <v>105</v>
      </c>
      <c r="F75" s="229">
        <f t="shared" si="2"/>
        <v>1.638095238095238</v>
      </c>
      <c r="G75" s="407"/>
    </row>
    <row r="76" spans="1:7" ht="15" customHeight="1" x14ac:dyDescent="0.2">
      <c r="A76"/>
      <c r="B76" s="344" t="s">
        <v>357</v>
      </c>
      <c r="C76" s="345" t="s">
        <v>523</v>
      </c>
      <c r="D76" s="346">
        <v>4</v>
      </c>
      <c r="E76" s="346">
        <v>6</v>
      </c>
      <c r="F76" s="228">
        <f t="shared" si="2"/>
        <v>0.66666666666666663</v>
      </c>
      <c r="G76" s="308"/>
    </row>
    <row r="77" spans="1:7" ht="15" customHeight="1" x14ac:dyDescent="0.2">
      <c r="A77"/>
      <c r="B77" s="343" t="s">
        <v>357</v>
      </c>
      <c r="C77" s="223" t="s">
        <v>524</v>
      </c>
      <c r="D77" s="224">
        <v>4</v>
      </c>
      <c r="E77" s="224">
        <v>7</v>
      </c>
      <c r="F77" s="225">
        <f t="shared" si="2"/>
        <v>0.5714285714285714</v>
      </c>
      <c r="G77" s="308"/>
    </row>
    <row r="78" spans="1:7" ht="15" customHeight="1" x14ac:dyDescent="0.2">
      <c r="A78"/>
      <c r="B78" s="343" t="s">
        <v>357</v>
      </c>
      <c r="C78" s="223" t="s">
        <v>531</v>
      </c>
      <c r="D78" s="224">
        <v>10</v>
      </c>
      <c r="E78" s="224">
        <v>7</v>
      </c>
      <c r="F78" s="225">
        <f t="shared" si="2"/>
        <v>1.4285714285714286</v>
      </c>
      <c r="G78" s="308"/>
    </row>
    <row r="79" spans="1:7" ht="15" customHeight="1" x14ac:dyDescent="0.2">
      <c r="A79"/>
      <c r="B79" s="343" t="s">
        <v>357</v>
      </c>
      <c r="C79" s="223" t="s">
        <v>532</v>
      </c>
      <c r="D79" s="224">
        <v>8</v>
      </c>
      <c r="E79" s="224">
        <v>6</v>
      </c>
      <c r="F79" s="225">
        <f t="shared" si="2"/>
        <v>1.3333333333333333</v>
      </c>
      <c r="G79" s="308"/>
    </row>
    <row r="80" spans="1:7" ht="15" customHeight="1" x14ac:dyDescent="0.2">
      <c r="A80"/>
      <c r="B80" s="343" t="s">
        <v>357</v>
      </c>
      <c r="C80" s="223" t="s">
        <v>550</v>
      </c>
      <c r="D80" s="224">
        <v>33</v>
      </c>
      <c r="E80" s="224">
        <v>25</v>
      </c>
      <c r="F80" s="225">
        <f t="shared" si="2"/>
        <v>1.32</v>
      </c>
      <c r="G80" s="308"/>
    </row>
    <row r="81" spans="1:7" ht="15" customHeight="1" x14ac:dyDescent="0.2">
      <c r="A81"/>
      <c r="B81" s="343" t="s">
        <v>357</v>
      </c>
      <c r="C81" s="223" t="s">
        <v>527</v>
      </c>
      <c r="D81" s="224">
        <v>16</v>
      </c>
      <c r="E81" s="224">
        <v>17</v>
      </c>
      <c r="F81" s="225">
        <f t="shared" si="2"/>
        <v>0.94117647058823528</v>
      </c>
      <c r="G81" s="308"/>
    </row>
    <row r="82" spans="1:7" ht="15" customHeight="1" x14ac:dyDescent="0.2">
      <c r="A82"/>
      <c r="B82" s="343" t="s">
        <v>346</v>
      </c>
      <c r="C82" s="223" t="s">
        <v>523</v>
      </c>
      <c r="D82" s="224">
        <v>22</v>
      </c>
      <c r="E82" s="224">
        <v>25</v>
      </c>
      <c r="F82" s="225">
        <f t="shared" si="2"/>
        <v>0.88</v>
      </c>
      <c r="G82" s="308"/>
    </row>
    <row r="83" spans="1:7" ht="15" customHeight="1" x14ac:dyDescent="0.2">
      <c r="A83"/>
      <c r="B83" s="343" t="s">
        <v>346</v>
      </c>
      <c r="C83" s="223" t="s">
        <v>524</v>
      </c>
      <c r="D83" s="224">
        <v>9</v>
      </c>
      <c r="E83" s="224">
        <v>25</v>
      </c>
      <c r="F83" s="225">
        <f t="shared" si="2"/>
        <v>0.36</v>
      </c>
      <c r="G83" s="308"/>
    </row>
    <row r="84" spans="1:7" ht="15" customHeight="1" x14ac:dyDescent="0.2">
      <c r="A84"/>
      <c r="B84" s="343" t="s">
        <v>346</v>
      </c>
      <c r="C84" s="223" t="s">
        <v>531</v>
      </c>
      <c r="D84" s="224">
        <v>16</v>
      </c>
      <c r="E84" s="224">
        <v>7</v>
      </c>
      <c r="F84" s="225">
        <f t="shared" si="2"/>
        <v>2.2857142857142856</v>
      </c>
      <c r="G84" s="308"/>
    </row>
    <row r="85" spans="1:7" ht="15" customHeight="1" x14ac:dyDescent="0.2">
      <c r="A85"/>
      <c r="B85" s="343" t="s">
        <v>346</v>
      </c>
      <c r="C85" s="223" t="s">
        <v>529</v>
      </c>
      <c r="D85" s="224">
        <v>2</v>
      </c>
      <c r="E85" s="224">
        <v>6</v>
      </c>
      <c r="F85" s="225">
        <f t="shared" si="2"/>
        <v>0.33333333333333331</v>
      </c>
      <c r="G85" s="308"/>
    </row>
    <row r="86" spans="1:7" ht="15" customHeight="1" x14ac:dyDescent="0.2">
      <c r="A86"/>
      <c r="B86" s="343" t="s">
        <v>346</v>
      </c>
      <c r="C86" s="223" t="s">
        <v>532</v>
      </c>
      <c r="D86" s="224">
        <v>0</v>
      </c>
      <c r="E86" s="224">
        <v>8</v>
      </c>
      <c r="F86" s="225">
        <f t="shared" si="2"/>
        <v>0</v>
      </c>
      <c r="G86" s="308"/>
    </row>
    <row r="87" spans="1:7" ht="15" customHeight="1" x14ac:dyDescent="0.2">
      <c r="A87"/>
      <c r="B87" s="343" t="s">
        <v>346</v>
      </c>
      <c r="C87" s="223" t="s">
        <v>550</v>
      </c>
      <c r="D87" s="224">
        <v>62</v>
      </c>
      <c r="E87" s="224">
        <v>30</v>
      </c>
      <c r="F87" s="225">
        <f t="shared" si="2"/>
        <v>2.0666666666666669</v>
      </c>
      <c r="G87" s="308"/>
    </row>
    <row r="88" spans="1:7" ht="15" customHeight="1" x14ac:dyDescent="0.25">
      <c r="A88"/>
      <c r="B88" s="343" t="s">
        <v>346</v>
      </c>
      <c r="C88" s="223" t="s">
        <v>527</v>
      </c>
      <c r="D88" s="224">
        <v>14</v>
      </c>
      <c r="E88" s="224">
        <v>11</v>
      </c>
      <c r="F88" s="225">
        <f t="shared" si="2"/>
        <v>1.2727272727272727</v>
      </c>
      <c r="G88" s="407"/>
    </row>
    <row r="89" spans="1:7" ht="15" customHeight="1" x14ac:dyDescent="0.25">
      <c r="A89"/>
      <c r="B89" s="329" t="s">
        <v>551</v>
      </c>
      <c r="C89" s="347"/>
      <c r="D89" s="348">
        <v>200</v>
      </c>
      <c r="E89" s="348">
        <v>180</v>
      </c>
      <c r="F89" s="229">
        <f t="shared" si="2"/>
        <v>1.1111111111111112</v>
      </c>
      <c r="G89" s="407"/>
    </row>
    <row r="90" spans="1:7" ht="15" customHeight="1" x14ac:dyDescent="0.2">
      <c r="A90"/>
      <c r="B90" s="329" t="s">
        <v>552</v>
      </c>
      <c r="C90" s="347"/>
      <c r="D90" s="348">
        <v>2588</v>
      </c>
      <c r="E90" s="348">
        <v>2548</v>
      </c>
      <c r="F90" s="229">
        <f t="shared" si="2"/>
        <v>1.0156985871271587</v>
      </c>
      <c r="G90" s="308"/>
    </row>
    <row r="91" spans="1:7" ht="15" customHeight="1" x14ac:dyDescent="0.2">
      <c r="A91"/>
      <c r="B91" s="349" t="s">
        <v>118</v>
      </c>
      <c r="C91" s="334"/>
      <c r="D91" s="334"/>
      <c r="E91" s="334"/>
      <c r="F91" s="334"/>
      <c r="G91" s="308"/>
    </row>
    <row r="92" spans="1:7" ht="15" customHeight="1" x14ac:dyDescent="0.2">
      <c r="A92"/>
      <c r="B92"/>
      <c r="C92"/>
      <c r="D92"/>
      <c r="E92"/>
      <c r="F92"/>
    </row>
    <row r="93" spans="1:7" ht="15" customHeight="1" x14ac:dyDescent="0.2">
      <c r="A93"/>
      <c r="B93"/>
      <c r="C93"/>
      <c r="D93"/>
      <c r="E93"/>
      <c r="F93"/>
    </row>
    <row r="94" spans="1:7" ht="15" customHeight="1" x14ac:dyDescent="0.2">
      <c r="A94"/>
      <c r="B94"/>
      <c r="C94"/>
      <c r="D94"/>
      <c r="E94"/>
      <c r="F94"/>
    </row>
    <row r="95" spans="1:7" ht="15" customHeight="1" x14ac:dyDescent="0.2">
      <c r="A95"/>
      <c r="B95"/>
      <c r="C95"/>
      <c r="D95"/>
      <c r="E95"/>
      <c r="F95"/>
    </row>
    <row r="96" spans="1:7" ht="15" customHeight="1" x14ac:dyDescent="0.2">
      <c r="A96"/>
      <c r="B96"/>
      <c r="C96"/>
      <c r="D96"/>
      <c r="E96"/>
      <c r="F96"/>
    </row>
    <row r="97" spans="1:6" ht="15" customHeight="1" x14ac:dyDescent="0.2">
      <c r="A97"/>
      <c r="B97"/>
      <c r="C97"/>
      <c r="D97"/>
      <c r="E97"/>
      <c r="F97"/>
    </row>
    <row r="98" spans="1:6" ht="15" customHeight="1" x14ac:dyDescent="0.2">
      <c r="A98"/>
      <c r="B98"/>
      <c r="C98"/>
      <c r="D98"/>
      <c r="E98"/>
      <c r="F98"/>
    </row>
    <row r="99" spans="1:6" x14ac:dyDescent="0.2">
      <c r="A99"/>
      <c r="B99"/>
      <c r="C99"/>
      <c r="D99"/>
      <c r="E99"/>
      <c r="F99"/>
    </row>
    <row r="100" spans="1:6" x14ac:dyDescent="0.2">
      <c r="A100"/>
      <c r="B100"/>
      <c r="C100"/>
      <c r="D100"/>
      <c r="E100"/>
      <c r="F100"/>
    </row>
    <row r="101" spans="1:6" x14ac:dyDescent="0.2">
      <c r="A101"/>
      <c r="B101"/>
      <c r="C101"/>
      <c r="D101"/>
      <c r="E101"/>
      <c r="F101"/>
    </row>
    <row r="102" spans="1:6" x14ac:dyDescent="0.2">
      <c r="A102"/>
      <c r="B102"/>
      <c r="C102"/>
      <c r="D102"/>
      <c r="E102"/>
      <c r="F102"/>
    </row>
    <row r="103" spans="1:6" x14ac:dyDescent="0.2">
      <c r="A103"/>
      <c r="B103"/>
      <c r="C103"/>
      <c r="D103"/>
      <c r="E103"/>
      <c r="F103"/>
    </row>
    <row r="104" spans="1:6" x14ac:dyDescent="0.2">
      <c r="A104"/>
      <c r="B104"/>
      <c r="C104"/>
      <c r="D104"/>
      <c r="E104"/>
      <c r="F104"/>
    </row>
    <row r="105" spans="1:6" x14ac:dyDescent="0.2">
      <c r="A105"/>
      <c r="B105"/>
      <c r="C105"/>
      <c r="D105"/>
      <c r="E105"/>
      <c r="F105"/>
    </row>
    <row r="106" spans="1:6" x14ac:dyDescent="0.2">
      <c r="A106"/>
      <c r="B106"/>
      <c r="C106"/>
      <c r="D106"/>
      <c r="E106"/>
      <c r="F106"/>
    </row>
    <row r="107" spans="1:6" x14ac:dyDescent="0.2">
      <c r="A107"/>
      <c r="B107"/>
      <c r="C107"/>
      <c r="D107"/>
      <c r="E107"/>
      <c r="F107"/>
    </row>
    <row r="108" spans="1:6" x14ac:dyDescent="0.2">
      <c r="A108"/>
      <c r="B108"/>
      <c r="C108"/>
      <c r="D108"/>
      <c r="E108"/>
      <c r="F108"/>
    </row>
    <row r="109" spans="1:6" x14ac:dyDescent="0.2">
      <c r="A109"/>
      <c r="B109"/>
      <c r="C109"/>
      <c r="D109"/>
      <c r="E109"/>
      <c r="F109"/>
    </row>
    <row r="110" spans="1:6" x14ac:dyDescent="0.2">
      <c r="A110"/>
      <c r="B110"/>
      <c r="C110"/>
      <c r="D110"/>
      <c r="E110"/>
      <c r="F110"/>
    </row>
    <row r="111" spans="1:6" x14ac:dyDescent="0.2">
      <c r="A111"/>
      <c r="B111"/>
      <c r="C111"/>
      <c r="D111"/>
      <c r="E111"/>
      <c r="F111"/>
    </row>
    <row r="112" spans="1:6" x14ac:dyDescent="0.2">
      <c r="A112"/>
      <c r="B112"/>
      <c r="C112"/>
      <c r="D112"/>
      <c r="E112"/>
      <c r="F112"/>
    </row>
    <row r="113" spans="1:6" x14ac:dyDescent="0.2">
      <c r="A113"/>
      <c r="B113"/>
      <c r="C113"/>
      <c r="D113"/>
      <c r="E113"/>
      <c r="F113"/>
    </row>
    <row r="114" spans="1:6" x14ac:dyDescent="0.2">
      <c r="A114"/>
      <c r="B114"/>
      <c r="C114"/>
      <c r="D114"/>
      <c r="E114"/>
      <c r="F114"/>
    </row>
    <row r="115" spans="1:6" x14ac:dyDescent="0.2">
      <c r="A115"/>
      <c r="B115"/>
      <c r="C115"/>
      <c r="D115"/>
      <c r="E115"/>
      <c r="F115"/>
    </row>
    <row r="116" spans="1:6" x14ac:dyDescent="0.2">
      <c r="A116"/>
      <c r="B116"/>
      <c r="C116"/>
      <c r="D116"/>
      <c r="E116"/>
      <c r="F116"/>
    </row>
    <row r="117" spans="1:6" x14ac:dyDescent="0.2">
      <c r="A117"/>
      <c r="B117"/>
      <c r="C117"/>
      <c r="D117"/>
      <c r="E117"/>
      <c r="F117"/>
    </row>
    <row r="118" spans="1:6" x14ac:dyDescent="0.2">
      <c r="A118"/>
      <c r="B118"/>
      <c r="C118"/>
      <c r="D118"/>
      <c r="E118"/>
      <c r="F118"/>
    </row>
    <row r="119" spans="1:6" x14ac:dyDescent="0.2">
      <c r="A119"/>
      <c r="B119"/>
      <c r="C119"/>
      <c r="D119"/>
      <c r="E119"/>
      <c r="F119"/>
    </row>
    <row r="120" spans="1:6" x14ac:dyDescent="0.2">
      <c r="A120"/>
      <c r="B120"/>
      <c r="C120"/>
      <c r="D120"/>
      <c r="E120"/>
      <c r="F120"/>
    </row>
    <row r="121" spans="1:6" x14ac:dyDescent="0.2">
      <c r="A121"/>
      <c r="B121"/>
      <c r="C121"/>
      <c r="D121"/>
      <c r="E121"/>
      <c r="F121"/>
    </row>
    <row r="122" spans="1:6" x14ac:dyDescent="0.2">
      <c r="A122"/>
      <c r="B122"/>
      <c r="C122"/>
      <c r="D122"/>
      <c r="E122"/>
      <c r="F122"/>
    </row>
    <row r="123" spans="1:6" x14ac:dyDescent="0.2">
      <c r="A123"/>
      <c r="B123"/>
      <c r="C123"/>
      <c r="D123"/>
      <c r="E123"/>
      <c r="F123"/>
    </row>
    <row r="124" spans="1:6" x14ac:dyDescent="0.2">
      <c r="A124"/>
      <c r="B124"/>
      <c r="C124"/>
      <c r="D124"/>
      <c r="E124"/>
      <c r="F124"/>
    </row>
    <row r="125" spans="1:6" x14ac:dyDescent="0.2">
      <c r="A125"/>
      <c r="B125"/>
      <c r="C125"/>
      <c r="D125"/>
      <c r="E125"/>
      <c r="F125"/>
    </row>
    <row r="126" spans="1:6" x14ac:dyDescent="0.2">
      <c r="A126"/>
      <c r="B126"/>
      <c r="C126"/>
      <c r="D126"/>
      <c r="E126"/>
      <c r="F126"/>
    </row>
    <row r="127" spans="1:6" x14ac:dyDescent="0.2">
      <c r="A127"/>
      <c r="B127"/>
      <c r="C127"/>
      <c r="D127"/>
      <c r="E127"/>
      <c r="F127"/>
    </row>
    <row r="128" spans="1:6" x14ac:dyDescent="0.2">
      <c r="A128"/>
      <c r="B128"/>
      <c r="C128"/>
      <c r="D128"/>
      <c r="E128"/>
      <c r="F128"/>
    </row>
    <row r="129" spans="1:6" x14ac:dyDescent="0.2">
      <c r="A129"/>
      <c r="B129"/>
      <c r="C129"/>
      <c r="D129"/>
      <c r="E129"/>
      <c r="F129"/>
    </row>
    <row r="130" spans="1:6" x14ac:dyDescent="0.2">
      <c r="A130"/>
      <c r="B130"/>
      <c r="C130"/>
      <c r="D130"/>
      <c r="E130"/>
      <c r="F130"/>
    </row>
    <row r="131" spans="1:6" x14ac:dyDescent="0.2">
      <c r="A131"/>
      <c r="B131"/>
      <c r="C131"/>
      <c r="D131"/>
      <c r="E131"/>
      <c r="F131"/>
    </row>
    <row r="132" spans="1:6" x14ac:dyDescent="0.2">
      <c r="A132"/>
      <c r="B132"/>
      <c r="C132"/>
      <c r="D132"/>
      <c r="E132"/>
      <c r="F132"/>
    </row>
    <row r="133" spans="1:6" x14ac:dyDescent="0.2">
      <c r="A133"/>
      <c r="B133"/>
      <c r="C133"/>
      <c r="D133"/>
      <c r="E133"/>
      <c r="F133"/>
    </row>
    <row r="134" spans="1:6" x14ac:dyDescent="0.2">
      <c r="A134"/>
      <c r="B134"/>
      <c r="C134"/>
      <c r="D134"/>
      <c r="E134"/>
      <c r="F134"/>
    </row>
    <row r="135" spans="1:6" x14ac:dyDescent="0.2">
      <c r="A135"/>
      <c r="B135"/>
      <c r="C135"/>
      <c r="D135"/>
      <c r="E135"/>
      <c r="F135"/>
    </row>
    <row r="136" spans="1:6" x14ac:dyDescent="0.2">
      <c r="A136"/>
      <c r="B136"/>
      <c r="C136"/>
      <c r="D136"/>
      <c r="E136"/>
      <c r="F136"/>
    </row>
    <row r="137" spans="1:6" x14ac:dyDescent="0.2">
      <c r="A137"/>
      <c r="B137"/>
      <c r="C137"/>
      <c r="D137"/>
      <c r="E137"/>
      <c r="F137"/>
    </row>
    <row r="138" spans="1:6" x14ac:dyDescent="0.2">
      <c r="A138"/>
      <c r="B138"/>
      <c r="C138"/>
      <c r="D138"/>
      <c r="E138"/>
      <c r="F138"/>
    </row>
    <row r="139" spans="1:6" x14ac:dyDescent="0.2">
      <c r="A139"/>
      <c r="B139"/>
      <c r="C139"/>
      <c r="D139"/>
      <c r="E139"/>
      <c r="F139"/>
    </row>
    <row r="140" spans="1:6" x14ac:dyDescent="0.2">
      <c r="A140"/>
      <c r="B140"/>
      <c r="C140"/>
      <c r="D140"/>
      <c r="E140"/>
      <c r="F140"/>
    </row>
    <row r="141" spans="1:6" x14ac:dyDescent="0.2">
      <c r="A141"/>
      <c r="B141"/>
      <c r="C141"/>
      <c r="D141"/>
      <c r="E141"/>
      <c r="F141"/>
    </row>
    <row r="142" spans="1:6" x14ac:dyDescent="0.2">
      <c r="A142"/>
      <c r="B142"/>
      <c r="C142"/>
      <c r="D142"/>
      <c r="E142"/>
      <c r="F142"/>
    </row>
    <row r="143" spans="1:6" x14ac:dyDescent="0.2">
      <c r="A143"/>
      <c r="B143"/>
      <c r="C143"/>
      <c r="D143"/>
      <c r="E143"/>
      <c r="F143"/>
    </row>
    <row r="144" spans="1:6" x14ac:dyDescent="0.2">
      <c r="A144"/>
      <c r="B144"/>
      <c r="C144"/>
      <c r="D144"/>
      <c r="E144"/>
      <c r="F144"/>
    </row>
    <row r="145" spans="1:6" x14ac:dyDescent="0.2">
      <c r="A145"/>
      <c r="B145"/>
      <c r="C145"/>
      <c r="D145"/>
      <c r="E145"/>
      <c r="F145"/>
    </row>
    <row r="146" spans="1:6" x14ac:dyDescent="0.2">
      <c r="A146"/>
      <c r="B146"/>
      <c r="C146"/>
      <c r="D146"/>
      <c r="E146"/>
      <c r="F146"/>
    </row>
    <row r="147" spans="1:6" x14ac:dyDescent="0.2">
      <c r="A147"/>
      <c r="B147"/>
      <c r="C147"/>
      <c r="D147"/>
      <c r="E147"/>
      <c r="F147"/>
    </row>
    <row r="148" spans="1:6" x14ac:dyDescent="0.2">
      <c r="A148"/>
      <c r="B148"/>
      <c r="C148"/>
      <c r="D148"/>
      <c r="E148"/>
      <c r="F148"/>
    </row>
    <row r="149" spans="1:6" x14ac:dyDescent="0.2">
      <c r="A149"/>
      <c r="B149"/>
      <c r="C149"/>
      <c r="D149"/>
      <c r="E149"/>
      <c r="F149"/>
    </row>
    <row r="150" spans="1:6" x14ac:dyDescent="0.2">
      <c r="A150"/>
      <c r="B150"/>
      <c r="C150"/>
      <c r="D150"/>
      <c r="E150"/>
      <c r="F150"/>
    </row>
    <row r="151" spans="1:6" x14ac:dyDescent="0.2">
      <c r="A151"/>
      <c r="B151"/>
      <c r="C151"/>
      <c r="D151"/>
      <c r="E151"/>
      <c r="F151"/>
    </row>
    <row r="152" spans="1:6" x14ac:dyDescent="0.2">
      <c r="A152"/>
      <c r="B152"/>
      <c r="C152"/>
      <c r="D152"/>
      <c r="E152"/>
      <c r="F152"/>
    </row>
    <row r="153" spans="1:6" x14ac:dyDescent="0.2">
      <c r="A153"/>
      <c r="B153"/>
      <c r="C153"/>
      <c r="D153"/>
      <c r="E153"/>
      <c r="F153"/>
    </row>
    <row r="154" spans="1:6" x14ac:dyDescent="0.2">
      <c r="A154"/>
      <c r="B154"/>
      <c r="C154"/>
      <c r="D154"/>
      <c r="E154"/>
      <c r="F154"/>
    </row>
    <row r="155" spans="1:6" x14ac:dyDescent="0.2">
      <c r="A155"/>
      <c r="B155"/>
      <c r="C155"/>
      <c r="D155"/>
      <c r="E155"/>
      <c r="F155"/>
    </row>
    <row r="156" spans="1:6" x14ac:dyDescent="0.2">
      <c r="A156"/>
      <c r="B156"/>
      <c r="C156"/>
      <c r="D156"/>
      <c r="E156"/>
      <c r="F156"/>
    </row>
    <row r="157" spans="1:6" x14ac:dyDescent="0.2">
      <c r="A157"/>
      <c r="B157"/>
      <c r="C157"/>
      <c r="D157"/>
      <c r="E157"/>
      <c r="F157"/>
    </row>
    <row r="158" spans="1:6" x14ac:dyDescent="0.2">
      <c r="A158"/>
      <c r="B158"/>
      <c r="C158"/>
      <c r="D158"/>
      <c r="E158"/>
      <c r="F158"/>
    </row>
    <row r="159" spans="1:6" x14ac:dyDescent="0.2">
      <c r="A159"/>
      <c r="B159"/>
      <c r="C159"/>
      <c r="D159"/>
      <c r="E159"/>
      <c r="F159"/>
    </row>
    <row r="160" spans="1:6" x14ac:dyDescent="0.2">
      <c r="A160"/>
      <c r="B160"/>
      <c r="C160"/>
      <c r="D160"/>
      <c r="E160"/>
      <c r="F160"/>
    </row>
    <row r="161" spans="1:6" x14ac:dyDescent="0.2">
      <c r="A161"/>
      <c r="B161"/>
      <c r="C161"/>
      <c r="D161"/>
      <c r="E161"/>
      <c r="F161"/>
    </row>
    <row r="162" spans="1:6" x14ac:dyDescent="0.2">
      <c r="A162"/>
      <c r="B162"/>
      <c r="C162"/>
      <c r="D162"/>
      <c r="E162"/>
      <c r="F162"/>
    </row>
    <row r="163" spans="1:6" x14ac:dyDescent="0.2">
      <c r="A163"/>
      <c r="B163"/>
      <c r="C163"/>
      <c r="D163"/>
      <c r="E163"/>
      <c r="F163"/>
    </row>
    <row r="164" spans="1:6" x14ac:dyDescent="0.2">
      <c r="A164"/>
      <c r="B164"/>
      <c r="C164"/>
      <c r="D164"/>
      <c r="E164"/>
      <c r="F164"/>
    </row>
    <row r="165" spans="1:6" x14ac:dyDescent="0.2">
      <c r="A165"/>
      <c r="B165"/>
      <c r="C165"/>
      <c r="D165"/>
      <c r="E165"/>
      <c r="F165"/>
    </row>
    <row r="166" spans="1:6" x14ac:dyDescent="0.2">
      <c r="A166"/>
      <c r="B166"/>
      <c r="C166"/>
      <c r="D166"/>
      <c r="E166"/>
      <c r="F166"/>
    </row>
    <row r="167" spans="1:6" x14ac:dyDescent="0.2">
      <c r="A167"/>
      <c r="B167"/>
      <c r="C167"/>
      <c r="D167"/>
      <c r="E167"/>
      <c r="F167"/>
    </row>
    <row r="168" spans="1:6" x14ac:dyDescent="0.2">
      <c r="A168"/>
      <c r="B168"/>
      <c r="C168"/>
      <c r="D168"/>
      <c r="E168"/>
      <c r="F168"/>
    </row>
    <row r="169" spans="1:6" x14ac:dyDescent="0.2">
      <c r="A169"/>
      <c r="B169"/>
      <c r="C169"/>
      <c r="D169"/>
      <c r="E169"/>
      <c r="F169"/>
    </row>
    <row r="170" spans="1:6" x14ac:dyDescent="0.2">
      <c r="A170"/>
      <c r="B170"/>
      <c r="C170"/>
      <c r="D170"/>
      <c r="E170"/>
      <c r="F170"/>
    </row>
    <row r="171" spans="1:6" x14ac:dyDescent="0.2">
      <c r="A171"/>
      <c r="B171"/>
      <c r="C171"/>
      <c r="D171"/>
      <c r="E171"/>
      <c r="F171"/>
    </row>
    <row r="172" spans="1:6" x14ac:dyDescent="0.2">
      <c r="A172"/>
      <c r="B172"/>
      <c r="C172"/>
      <c r="D172"/>
      <c r="E172"/>
      <c r="F172"/>
    </row>
    <row r="173" spans="1:6" x14ac:dyDescent="0.2">
      <c r="A173"/>
      <c r="B173"/>
      <c r="C173"/>
      <c r="D173"/>
      <c r="E173"/>
      <c r="F173"/>
    </row>
    <row r="174" spans="1:6" x14ac:dyDescent="0.2">
      <c r="A174"/>
      <c r="B174"/>
      <c r="C174"/>
      <c r="D174"/>
      <c r="E174"/>
      <c r="F174"/>
    </row>
    <row r="175" spans="1:6" x14ac:dyDescent="0.2">
      <c r="A175"/>
      <c r="B175"/>
      <c r="C175"/>
      <c r="D175"/>
      <c r="E175"/>
      <c r="F175"/>
    </row>
    <row r="176" spans="1:6" x14ac:dyDescent="0.2">
      <c r="A176"/>
      <c r="B176"/>
      <c r="C176"/>
      <c r="D176"/>
      <c r="E176"/>
      <c r="F176"/>
    </row>
    <row r="177" spans="1:6" x14ac:dyDescent="0.2">
      <c r="A177"/>
      <c r="B177"/>
      <c r="C177"/>
      <c r="D177"/>
      <c r="E177"/>
      <c r="F177"/>
    </row>
    <row r="178" spans="1:6" x14ac:dyDescent="0.2">
      <c r="A178"/>
      <c r="B178"/>
      <c r="C178"/>
      <c r="D178"/>
      <c r="E178"/>
      <c r="F178"/>
    </row>
    <row r="179" spans="1:6" x14ac:dyDescent="0.2">
      <c r="A179"/>
      <c r="B179"/>
      <c r="C179"/>
      <c r="D179"/>
      <c r="E179"/>
      <c r="F179"/>
    </row>
    <row r="180" spans="1:6" x14ac:dyDescent="0.2">
      <c r="A180"/>
      <c r="B180"/>
      <c r="C180"/>
      <c r="D180"/>
      <c r="E180"/>
      <c r="F180"/>
    </row>
    <row r="181" spans="1:6" x14ac:dyDescent="0.2">
      <c r="A181"/>
      <c r="B181"/>
      <c r="C181"/>
      <c r="D181"/>
      <c r="E181"/>
      <c r="F181"/>
    </row>
    <row r="182" spans="1:6" x14ac:dyDescent="0.2">
      <c r="A182"/>
      <c r="B182"/>
      <c r="C182"/>
      <c r="D182"/>
      <c r="E182"/>
      <c r="F182"/>
    </row>
    <row r="183" spans="1:6" x14ac:dyDescent="0.2">
      <c r="A183"/>
      <c r="B183"/>
      <c r="C183"/>
      <c r="D183"/>
      <c r="E183"/>
      <c r="F183"/>
    </row>
    <row r="184" spans="1:6" x14ac:dyDescent="0.2">
      <c r="A184"/>
      <c r="B184"/>
      <c r="C184"/>
      <c r="D184"/>
      <c r="E184"/>
      <c r="F184"/>
    </row>
    <row r="185" spans="1:6" x14ac:dyDescent="0.2">
      <c r="A185"/>
      <c r="B185"/>
      <c r="C185"/>
      <c r="D185"/>
      <c r="E185"/>
      <c r="F185"/>
    </row>
    <row r="186" spans="1:6" x14ac:dyDescent="0.2">
      <c r="A186"/>
      <c r="B186"/>
      <c r="C186"/>
      <c r="D186"/>
      <c r="E186"/>
      <c r="F186"/>
    </row>
    <row r="187" spans="1:6" x14ac:dyDescent="0.2">
      <c r="A187"/>
      <c r="B187"/>
      <c r="C187"/>
      <c r="D187"/>
      <c r="E187"/>
      <c r="F187"/>
    </row>
    <row r="188" spans="1:6" x14ac:dyDescent="0.2">
      <c r="A188"/>
      <c r="B188"/>
      <c r="C188"/>
      <c r="D188"/>
      <c r="E188"/>
      <c r="F188"/>
    </row>
    <row r="189" spans="1:6" x14ac:dyDescent="0.2">
      <c r="A189"/>
      <c r="B189"/>
      <c r="C189"/>
      <c r="D189"/>
      <c r="E189"/>
      <c r="F189"/>
    </row>
    <row r="190" spans="1:6" x14ac:dyDescent="0.2">
      <c r="A190"/>
      <c r="B190"/>
      <c r="C190"/>
      <c r="D190"/>
      <c r="E190"/>
      <c r="F190"/>
    </row>
    <row r="191" spans="1:6" x14ac:dyDescent="0.2">
      <c r="A191"/>
      <c r="B191"/>
      <c r="C191"/>
      <c r="D191"/>
      <c r="E191"/>
      <c r="F191"/>
    </row>
    <row r="192" spans="1:6" x14ac:dyDescent="0.2">
      <c r="A192"/>
      <c r="B192"/>
      <c r="C192"/>
      <c r="D192"/>
      <c r="E192"/>
      <c r="F192"/>
    </row>
    <row r="193" spans="1:6" x14ac:dyDescent="0.2">
      <c r="A193"/>
      <c r="B193"/>
      <c r="C193"/>
      <c r="D193"/>
      <c r="E193"/>
      <c r="F193"/>
    </row>
    <row r="194" spans="1:6" x14ac:dyDescent="0.2">
      <c r="A194"/>
      <c r="B194"/>
      <c r="C194"/>
      <c r="D194"/>
      <c r="E194"/>
      <c r="F194"/>
    </row>
    <row r="195" spans="1:6" x14ac:dyDescent="0.2">
      <c r="A195"/>
      <c r="B195"/>
      <c r="C195"/>
      <c r="D195"/>
      <c r="E195"/>
      <c r="F195"/>
    </row>
    <row r="196" spans="1:6" x14ac:dyDescent="0.2">
      <c r="A196"/>
      <c r="B196"/>
      <c r="C196"/>
      <c r="D196"/>
      <c r="E196"/>
      <c r="F196"/>
    </row>
    <row r="197" spans="1:6" x14ac:dyDescent="0.2">
      <c r="A197"/>
      <c r="B197"/>
      <c r="C197"/>
      <c r="D197"/>
      <c r="E197"/>
      <c r="F197"/>
    </row>
    <row r="198" spans="1:6" x14ac:dyDescent="0.2">
      <c r="A198"/>
      <c r="B198"/>
      <c r="C198"/>
      <c r="D198"/>
      <c r="E198"/>
      <c r="F198"/>
    </row>
    <row r="199" spans="1:6" x14ac:dyDescent="0.2">
      <c r="A199"/>
      <c r="B199"/>
      <c r="C199"/>
      <c r="D199"/>
      <c r="E199"/>
      <c r="F199"/>
    </row>
    <row r="200" spans="1:6" x14ac:dyDescent="0.2">
      <c r="A200"/>
      <c r="B200"/>
      <c r="C200"/>
      <c r="D200"/>
      <c r="E200"/>
      <c r="F200"/>
    </row>
  </sheetData>
  <mergeCells count="1">
    <mergeCell ref="B8:C8"/>
  </mergeCells>
  <printOptions horizontalCentered="1"/>
  <pageMargins left="0.78740157480314965" right="0.78740157480314965" top="0.59055118110236227" bottom="0.59055118110236227" header="0.51181102362204722" footer="0.51181102362204722"/>
  <pageSetup paperSize="9" scale="55" orientation="portrait" r:id="rId1"/>
  <headerFooter alignWithMargins="0">
    <oddFooter>&amp;Rpage 43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0">
    <pageSetUpPr fitToPage="1"/>
  </sheetPr>
  <dimension ref="A1:J37"/>
  <sheetViews>
    <sheetView zoomScaleNormal="100" zoomScaleSheetLayoutView="100" workbookViewId="0"/>
  </sheetViews>
  <sheetFormatPr baseColWidth="10" defaultRowHeight="12.75" x14ac:dyDescent="0.2"/>
  <cols>
    <col min="1" max="1" width="12.28515625" style="250" customWidth="1"/>
    <col min="2" max="2" width="12" style="250" bestFit="1" customWidth="1"/>
    <col min="3" max="6" width="11.42578125" style="250"/>
    <col min="7" max="7" width="16.140625" style="250" customWidth="1"/>
    <col min="8" max="8" width="16.42578125" style="250" customWidth="1"/>
    <col min="9" max="9" width="18.140625" style="250" customWidth="1"/>
    <col min="10" max="10" width="9" style="250" customWidth="1"/>
    <col min="11" max="16384" width="11.42578125" style="250"/>
  </cols>
  <sheetData>
    <row r="1" spans="1:10" ht="18.75" x14ac:dyDescent="0.25">
      <c r="A1" s="247"/>
      <c r="B1" s="248" t="s">
        <v>131</v>
      </c>
      <c r="C1" s="248"/>
      <c r="D1" s="248"/>
      <c r="E1" s="247"/>
      <c r="F1" s="247"/>
      <c r="G1" s="249"/>
      <c r="H1" s="249"/>
      <c r="I1" s="249"/>
      <c r="J1" s="249"/>
    </row>
    <row r="2" spans="1:10" ht="18.75" x14ac:dyDescent="0.25">
      <c r="A2" s="247"/>
      <c r="B2" s="35" t="s">
        <v>283</v>
      </c>
      <c r="C2" s="251"/>
      <c r="D2" s="248"/>
      <c r="E2" s="247"/>
      <c r="F2" s="247"/>
      <c r="G2" s="249"/>
      <c r="H2" s="249"/>
      <c r="I2" s="249"/>
      <c r="J2" s="249"/>
    </row>
    <row r="3" spans="1:10" ht="18.75" x14ac:dyDescent="0.25">
      <c r="A3" s="247"/>
      <c r="B3" s="247"/>
      <c r="C3" s="247"/>
      <c r="D3" s="248"/>
      <c r="E3" s="247"/>
      <c r="F3" s="247"/>
      <c r="G3" s="249"/>
      <c r="H3" s="249"/>
      <c r="I3" s="249"/>
      <c r="J3" s="249"/>
    </row>
    <row r="4" spans="1:10" ht="15" x14ac:dyDescent="0.25">
      <c r="A4" s="247"/>
      <c r="B4" s="247"/>
      <c r="C4" s="247"/>
      <c r="D4" s="247"/>
      <c r="E4" s="247"/>
      <c r="F4" s="247"/>
      <c r="G4" s="249"/>
      <c r="H4" s="249"/>
      <c r="I4" s="249"/>
      <c r="J4" s="249"/>
    </row>
    <row r="5" spans="1:10" ht="15" x14ac:dyDescent="0.2">
      <c r="A5" s="252" t="s">
        <v>49</v>
      </c>
      <c r="B5" s="253" t="s">
        <v>50</v>
      </c>
      <c r="C5" s="254"/>
      <c r="D5" s="254"/>
      <c r="E5" s="254"/>
      <c r="F5" s="254"/>
      <c r="G5" s="254"/>
      <c r="H5" s="254"/>
      <c r="I5" s="254"/>
      <c r="J5" s="254"/>
    </row>
    <row r="6" spans="1:10" ht="15" x14ac:dyDescent="0.2">
      <c r="A6" s="252" t="s">
        <v>51</v>
      </c>
      <c r="B6" s="253" t="s">
        <v>295</v>
      </c>
      <c r="C6" s="254"/>
      <c r="D6" s="254"/>
      <c r="E6" s="254"/>
      <c r="F6" s="254"/>
      <c r="G6" s="254"/>
      <c r="H6" s="254"/>
      <c r="I6" s="254"/>
      <c r="J6" s="254"/>
    </row>
    <row r="7" spans="1:10" ht="15" x14ac:dyDescent="0.2">
      <c r="A7" s="255" t="s">
        <v>52</v>
      </c>
      <c r="B7" s="256" t="s">
        <v>268</v>
      </c>
      <c r="C7" s="257"/>
      <c r="D7" s="257"/>
      <c r="E7" s="257"/>
      <c r="F7" s="257"/>
      <c r="G7" s="257"/>
      <c r="H7" s="257"/>
      <c r="I7" s="257"/>
      <c r="J7" s="257"/>
    </row>
    <row r="8" spans="1:10" ht="15" x14ac:dyDescent="0.25">
      <c r="A8" s="258"/>
      <c r="B8" s="259"/>
      <c r="C8" s="259"/>
      <c r="D8" s="259"/>
      <c r="E8" s="259"/>
      <c r="F8" s="259"/>
      <c r="G8" s="249"/>
      <c r="H8" s="249"/>
      <c r="I8" s="249"/>
      <c r="J8" s="249"/>
    </row>
    <row r="9" spans="1:10" ht="33.75" customHeight="1" x14ac:dyDescent="0.3">
      <c r="B9" s="260" t="s">
        <v>134</v>
      </c>
      <c r="C9" s="260" t="s">
        <v>198</v>
      </c>
      <c r="D9" s="778" t="s">
        <v>135</v>
      </c>
      <c r="E9" s="779"/>
      <c r="F9" s="780"/>
      <c r="G9" s="261" t="s">
        <v>159</v>
      </c>
      <c r="H9" s="262" t="s">
        <v>137</v>
      </c>
      <c r="I9" s="262" t="s">
        <v>138</v>
      </c>
      <c r="J9" s="263" t="s">
        <v>114</v>
      </c>
    </row>
    <row r="10" spans="1:10" x14ac:dyDescent="0.2">
      <c r="B10" s="264"/>
      <c r="C10" s="264"/>
      <c r="D10" s="265" t="s">
        <v>139</v>
      </c>
      <c r="E10" s="265" t="s">
        <v>140</v>
      </c>
      <c r="F10" s="265" t="s">
        <v>43</v>
      </c>
      <c r="G10" s="266"/>
      <c r="H10" s="264"/>
      <c r="I10" s="264"/>
      <c r="J10" s="267"/>
    </row>
    <row r="11" spans="1:10" ht="15" x14ac:dyDescent="0.25">
      <c r="B11" s="499">
        <v>42795</v>
      </c>
      <c r="C11" s="500">
        <v>10190</v>
      </c>
      <c r="D11" s="500">
        <v>366</v>
      </c>
      <c r="E11" s="500">
        <v>576</v>
      </c>
      <c r="F11" s="501">
        <f>D11+E11</f>
        <v>942</v>
      </c>
      <c r="G11" s="501">
        <v>1607</v>
      </c>
      <c r="H11" s="500">
        <f>D11+E11+C11+G11</f>
        <v>12739</v>
      </c>
      <c r="I11" s="502">
        <v>60280</v>
      </c>
      <c r="J11" s="398">
        <f t="shared" ref="J11:J35" si="0">H11/I11%</f>
        <v>21.133045786330459</v>
      </c>
    </row>
    <row r="12" spans="1:10" ht="15" x14ac:dyDescent="0.25">
      <c r="B12" s="268">
        <v>42826</v>
      </c>
      <c r="C12" s="396">
        <v>10417</v>
      </c>
      <c r="D12" s="396">
        <v>372</v>
      </c>
      <c r="E12" s="396">
        <v>559</v>
      </c>
      <c r="F12" s="402">
        <f t="shared" ref="F12:F35" si="1">D12+E12</f>
        <v>931</v>
      </c>
      <c r="G12" s="402">
        <v>1590</v>
      </c>
      <c r="H12" s="396">
        <f t="shared" ref="H12:H35" si="2">D12+E12+C12+G12</f>
        <v>12938</v>
      </c>
      <c r="I12" s="397">
        <v>61080</v>
      </c>
      <c r="J12" s="398">
        <f t="shared" si="0"/>
        <v>21.18205631958088</v>
      </c>
    </row>
    <row r="13" spans="1:10" ht="15" x14ac:dyDescent="0.25">
      <c r="B13" s="268">
        <v>42856</v>
      </c>
      <c r="C13" s="396">
        <v>10448</v>
      </c>
      <c r="D13" s="396">
        <v>362</v>
      </c>
      <c r="E13" s="396">
        <v>562</v>
      </c>
      <c r="F13" s="402">
        <f t="shared" si="1"/>
        <v>924</v>
      </c>
      <c r="G13" s="402">
        <v>1594</v>
      </c>
      <c r="H13" s="396">
        <f t="shared" si="2"/>
        <v>12966</v>
      </c>
      <c r="I13" s="397">
        <v>60687</v>
      </c>
      <c r="J13" s="398">
        <f t="shared" si="0"/>
        <v>21.36536655296851</v>
      </c>
    </row>
    <row r="14" spans="1:10" ht="15" x14ac:dyDescent="0.25">
      <c r="B14" s="268">
        <v>42887</v>
      </c>
      <c r="C14" s="396">
        <v>10575</v>
      </c>
      <c r="D14" s="396">
        <v>375</v>
      </c>
      <c r="E14" s="396">
        <v>576</v>
      </c>
      <c r="F14" s="402">
        <f t="shared" si="1"/>
        <v>951</v>
      </c>
      <c r="G14" s="402">
        <v>1664</v>
      </c>
      <c r="H14" s="396">
        <f t="shared" si="2"/>
        <v>13190</v>
      </c>
      <c r="I14" s="397">
        <v>60829</v>
      </c>
      <c r="J14" s="398">
        <f t="shared" si="0"/>
        <v>21.683736375741834</v>
      </c>
    </row>
    <row r="15" spans="1:10" ht="15" x14ac:dyDescent="0.25">
      <c r="B15" s="268">
        <v>42917</v>
      </c>
      <c r="C15" s="396">
        <v>10791</v>
      </c>
      <c r="D15" s="396">
        <v>380</v>
      </c>
      <c r="E15" s="396">
        <v>594</v>
      </c>
      <c r="F15" s="402">
        <f t="shared" si="1"/>
        <v>974</v>
      </c>
      <c r="G15" s="402">
        <v>1639</v>
      </c>
      <c r="H15" s="396">
        <f t="shared" si="2"/>
        <v>13404</v>
      </c>
      <c r="I15" s="397">
        <v>61354</v>
      </c>
      <c r="J15" s="398">
        <f t="shared" si="0"/>
        <v>21.846986341558825</v>
      </c>
    </row>
    <row r="16" spans="1:10" ht="15" x14ac:dyDescent="0.25">
      <c r="B16" s="268">
        <v>42948</v>
      </c>
      <c r="C16" s="396">
        <v>10417</v>
      </c>
      <c r="D16" s="396">
        <v>400</v>
      </c>
      <c r="E16" s="396">
        <v>563</v>
      </c>
      <c r="F16" s="402">
        <f t="shared" si="1"/>
        <v>963</v>
      </c>
      <c r="G16" s="402">
        <v>1644</v>
      </c>
      <c r="H16" s="396">
        <f t="shared" si="2"/>
        <v>13024</v>
      </c>
      <c r="I16" s="397">
        <v>60988</v>
      </c>
      <c r="J16" s="398">
        <f t="shared" si="0"/>
        <v>21.35502065980193</v>
      </c>
    </row>
    <row r="17" spans="2:10" ht="15" x14ac:dyDescent="0.25">
      <c r="B17" s="268">
        <v>42979</v>
      </c>
      <c r="C17" s="396">
        <v>9723</v>
      </c>
      <c r="D17" s="396">
        <v>334</v>
      </c>
      <c r="E17" s="396">
        <v>569</v>
      </c>
      <c r="F17" s="402">
        <f t="shared" si="1"/>
        <v>903</v>
      </c>
      <c r="G17" s="402">
        <v>1547</v>
      </c>
      <c r="H17" s="396">
        <f t="shared" si="2"/>
        <v>12173</v>
      </c>
      <c r="I17" s="397">
        <v>59793</v>
      </c>
      <c r="J17" s="398">
        <f t="shared" si="0"/>
        <v>20.358570401217534</v>
      </c>
    </row>
    <row r="18" spans="2:10" ht="15" x14ac:dyDescent="0.25">
      <c r="B18" s="268">
        <v>43009</v>
      </c>
      <c r="C18" s="396">
        <v>9637</v>
      </c>
      <c r="D18" s="396">
        <v>336</v>
      </c>
      <c r="E18" s="396">
        <v>543</v>
      </c>
      <c r="F18" s="402">
        <f t="shared" si="1"/>
        <v>879</v>
      </c>
      <c r="G18" s="402">
        <v>1445</v>
      </c>
      <c r="H18" s="396">
        <f t="shared" si="2"/>
        <v>11961</v>
      </c>
      <c r="I18" s="397">
        <v>59244</v>
      </c>
      <c r="J18" s="398">
        <f t="shared" si="0"/>
        <v>20.189386266963741</v>
      </c>
    </row>
    <row r="19" spans="2:10" ht="15" x14ac:dyDescent="0.25">
      <c r="B19" s="268">
        <v>43040</v>
      </c>
      <c r="C19" s="396">
        <v>9787</v>
      </c>
      <c r="D19" s="396">
        <v>342</v>
      </c>
      <c r="E19" s="396">
        <v>543</v>
      </c>
      <c r="F19" s="402">
        <f t="shared" si="1"/>
        <v>885</v>
      </c>
      <c r="G19" s="402">
        <v>1504</v>
      </c>
      <c r="H19" s="396">
        <f t="shared" si="2"/>
        <v>12176</v>
      </c>
      <c r="I19" s="397">
        <v>59697</v>
      </c>
      <c r="J19" s="398">
        <f t="shared" si="0"/>
        <v>20.39633482419552</v>
      </c>
    </row>
    <row r="20" spans="2:10" ht="15" x14ac:dyDescent="0.25">
      <c r="B20" s="268">
        <v>43070</v>
      </c>
      <c r="C20" s="396">
        <v>10187</v>
      </c>
      <c r="D20" s="396">
        <v>318</v>
      </c>
      <c r="E20" s="396">
        <v>558</v>
      </c>
      <c r="F20" s="402">
        <f t="shared" si="1"/>
        <v>876</v>
      </c>
      <c r="G20" s="402">
        <v>1568</v>
      </c>
      <c r="H20" s="396">
        <f t="shared" si="2"/>
        <v>12631</v>
      </c>
      <c r="I20" s="397">
        <v>60415</v>
      </c>
      <c r="J20" s="398">
        <f t="shared" si="0"/>
        <v>20.907059505089798</v>
      </c>
    </row>
    <row r="21" spans="2:10" ht="15" x14ac:dyDescent="0.25">
      <c r="B21" s="268">
        <v>43101</v>
      </c>
      <c r="C21" s="396">
        <v>9907</v>
      </c>
      <c r="D21" s="396">
        <v>302</v>
      </c>
      <c r="E21" s="396">
        <v>545</v>
      </c>
      <c r="F21" s="402">
        <f t="shared" si="1"/>
        <v>847</v>
      </c>
      <c r="G21" s="402">
        <v>1493</v>
      </c>
      <c r="H21" s="396">
        <f t="shared" si="2"/>
        <v>12247</v>
      </c>
      <c r="I21" s="397">
        <v>59970</v>
      </c>
      <c r="J21" s="398">
        <f t="shared" si="0"/>
        <v>20.421877605469401</v>
      </c>
    </row>
    <row r="22" spans="2:10" ht="15" x14ac:dyDescent="0.25">
      <c r="B22" s="268">
        <v>43132</v>
      </c>
      <c r="C22" s="396">
        <v>10406</v>
      </c>
      <c r="D22" s="396">
        <v>333</v>
      </c>
      <c r="E22" s="396">
        <v>562</v>
      </c>
      <c r="F22" s="402">
        <f t="shared" si="1"/>
        <v>895</v>
      </c>
      <c r="G22" s="402">
        <v>1508</v>
      </c>
      <c r="H22" s="396">
        <f t="shared" si="2"/>
        <v>12809</v>
      </c>
      <c r="I22" s="397">
        <v>60352</v>
      </c>
      <c r="J22" s="398">
        <f t="shared" si="0"/>
        <v>21.223820254506894</v>
      </c>
    </row>
    <row r="23" spans="2:10" ht="15" x14ac:dyDescent="0.25">
      <c r="B23" s="268">
        <v>43160</v>
      </c>
      <c r="C23" s="396">
        <v>10603</v>
      </c>
      <c r="D23" s="396">
        <v>360</v>
      </c>
      <c r="E23" s="396">
        <v>582</v>
      </c>
      <c r="F23" s="402">
        <f t="shared" si="1"/>
        <v>942</v>
      </c>
      <c r="G23" s="402">
        <v>1569</v>
      </c>
      <c r="H23" s="396">
        <f t="shared" si="2"/>
        <v>13114</v>
      </c>
      <c r="I23" s="397">
        <v>60589</v>
      </c>
      <c r="J23" s="398">
        <f t="shared" si="0"/>
        <v>21.644192840284539</v>
      </c>
    </row>
    <row r="24" spans="2:10" ht="15" x14ac:dyDescent="0.25">
      <c r="B24" s="268">
        <v>43191</v>
      </c>
      <c r="C24" s="396">
        <v>10817</v>
      </c>
      <c r="D24" s="396">
        <v>322</v>
      </c>
      <c r="E24" s="396">
        <v>579</v>
      </c>
      <c r="F24" s="402">
        <f t="shared" si="1"/>
        <v>901</v>
      </c>
      <c r="G24" s="402">
        <v>1544</v>
      </c>
      <c r="H24" s="396">
        <f t="shared" si="2"/>
        <v>13262</v>
      </c>
      <c r="I24" s="397">
        <v>61234</v>
      </c>
      <c r="J24" s="398">
        <f t="shared" si="0"/>
        <v>21.657902472482608</v>
      </c>
    </row>
    <row r="25" spans="2:10" ht="15" x14ac:dyDescent="0.25">
      <c r="B25" s="268">
        <v>43221</v>
      </c>
      <c r="C25" s="396">
        <v>11127</v>
      </c>
      <c r="D25" s="396">
        <v>308</v>
      </c>
      <c r="E25" s="396">
        <v>574</v>
      </c>
      <c r="F25" s="402">
        <f t="shared" si="1"/>
        <v>882</v>
      </c>
      <c r="G25" s="402">
        <v>1594</v>
      </c>
      <c r="H25" s="396">
        <f t="shared" si="2"/>
        <v>13603</v>
      </c>
      <c r="I25" s="397">
        <v>61724</v>
      </c>
      <c r="J25" s="398">
        <f t="shared" si="0"/>
        <v>22.038429136154495</v>
      </c>
    </row>
    <row r="26" spans="2:10" ht="15" x14ac:dyDescent="0.25">
      <c r="B26" s="268">
        <v>43252</v>
      </c>
      <c r="C26" s="396">
        <v>11275</v>
      </c>
      <c r="D26" s="396">
        <v>319</v>
      </c>
      <c r="E26" s="396">
        <v>571</v>
      </c>
      <c r="F26" s="402">
        <f t="shared" si="1"/>
        <v>890</v>
      </c>
      <c r="G26" s="402">
        <v>1591</v>
      </c>
      <c r="H26" s="396">
        <f t="shared" si="2"/>
        <v>13756</v>
      </c>
      <c r="I26" s="397">
        <v>61829</v>
      </c>
      <c r="J26" s="398">
        <f t="shared" si="0"/>
        <v>22.248459460770835</v>
      </c>
    </row>
    <row r="27" spans="2:10" ht="15" x14ac:dyDescent="0.25">
      <c r="B27" s="268">
        <v>43282</v>
      </c>
      <c r="C27" s="396">
        <v>11322</v>
      </c>
      <c r="D27" s="396">
        <v>310</v>
      </c>
      <c r="E27" s="396">
        <v>595</v>
      </c>
      <c r="F27" s="402">
        <f t="shared" si="1"/>
        <v>905</v>
      </c>
      <c r="G27" s="402">
        <v>1596</v>
      </c>
      <c r="H27" s="396">
        <f t="shared" si="2"/>
        <v>13823</v>
      </c>
      <c r="I27" s="397">
        <v>61936</v>
      </c>
      <c r="J27" s="398">
        <f t="shared" si="0"/>
        <v>22.318199431671403</v>
      </c>
    </row>
    <row r="28" spans="2:10" ht="15" x14ac:dyDescent="0.25">
      <c r="B28" s="268">
        <v>43313</v>
      </c>
      <c r="C28" s="396">
        <v>11075</v>
      </c>
      <c r="D28" s="396">
        <v>296</v>
      </c>
      <c r="E28" s="396">
        <v>592</v>
      </c>
      <c r="F28" s="402">
        <f t="shared" si="1"/>
        <v>888</v>
      </c>
      <c r="G28" s="402">
        <v>1537</v>
      </c>
      <c r="H28" s="396">
        <f t="shared" si="2"/>
        <v>13500</v>
      </c>
      <c r="I28" s="397">
        <v>62172</v>
      </c>
      <c r="J28" s="398">
        <f t="shared" si="0"/>
        <v>21.713954834973944</v>
      </c>
    </row>
    <row r="29" spans="2:10" ht="15" x14ac:dyDescent="0.25">
      <c r="B29" s="268">
        <v>43344</v>
      </c>
      <c r="C29" s="396">
        <v>10329</v>
      </c>
      <c r="D29" s="396">
        <v>270</v>
      </c>
      <c r="E29" s="396">
        <v>567</v>
      </c>
      <c r="F29" s="402">
        <f t="shared" si="1"/>
        <v>837</v>
      </c>
      <c r="G29" s="402">
        <v>1630</v>
      </c>
      <c r="H29" s="396">
        <f t="shared" si="2"/>
        <v>12796</v>
      </c>
      <c r="I29" s="397">
        <v>61034</v>
      </c>
      <c r="J29" s="398">
        <f t="shared" si="0"/>
        <v>20.965363567847429</v>
      </c>
    </row>
    <row r="30" spans="2:10" ht="15" x14ac:dyDescent="0.25">
      <c r="B30" s="268">
        <v>43374</v>
      </c>
      <c r="C30" s="396">
        <v>10344</v>
      </c>
      <c r="D30" s="396">
        <v>273</v>
      </c>
      <c r="E30" s="396">
        <v>503</v>
      </c>
      <c r="F30" s="402">
        <f t="shared" si="1"/>
        <v>776</v>
      </c>
      <c r="G30" s="402">
        <v>1587</v>
      </c>
      <c r="H30" s="396">
        <f t="shared" si="2"/>
        <v>12707</v>
      </c>
      <c r="I30" s="397">
        <v>60969</v>
      </c>
      <c r="J30" s="398">
        <f t="shared" si="0"/>
        <v>20.841739244534107</v>
      </c>
    </row>
    <row r="31" spans="2:10" ht="15" x14ac:dyDescent="0.25">
      <c r="B31" s="268">
        <v>43405</v>
      </c>
      <c r="C31" s="396">
        <v>10458</v>
      </c>
      <c r="D31" s="396">
        <v>311</v>
      </c>
      <c r="E31" s="396">
        <v>552</v>
      </c>
      <c r="F31" s="402">
        <f t="shared" si="1"/>
        <v>863</v>
      </c>
      <c r="G31" s="402">
        <v>1557</v>
      </c>
      <c r="H31" s="396">
        <f t="shared" si="2"/>
        <v>12878</v>
      </c>
      <c r="I31" s="397">
        <v>61498</v>
      </c>
      <c r="J31" s="398">
        <f t="shared" si="0"/>
        <v>20.940518390841977</v>
      </c>
    </row>
    <row r="32" spans="2:10" ht="15" x14ac:dyDescent="0.25">
      <c r="B32" s="268">
        <v>43435</v>
      </c>
      <c r="C32" s="396">
        <v>10661</v>
      </c>
      <c r="D32" s="396">
        <v>321</v>
      </c>
      <c r="E32" s="396">
        <v>559</v>
      </c>
      <c r="F32" s="402">
        <f t="shared" si="1"/>
        <v>880</v>
      </c>
      <c r="G32" s="402">
        <v>1593</v>
      </c>
      <c r="H32" s="396">
        <f t="shared" si="2"/>
        <v>13134</v>
      </c>
      <c r="I32" s="397">
        <v>61751</v>
      </c>
      <c r="J32" s="398">
        <f t="shared" si="0"/>
        <v>21.269291185567845</v>
      </c>
    </row>
    <row r="33" spans="2:10" ht="15" x14ac:dyDescent="0.25">
      <c r="B33" s="268">
        <v>43466</v>
      </c>
      <c r="C33" s="396">
        <v>10325</v>
      </c>
      <c r="D33" s="396">
        <v>317</v>
      </c>
      <c r="E33" s="396">
        <v>539</v>
      </c>
      <c r="F33" s="402">
        <f t="shared" si="1"/>
        <v>856</v>
      </c>
      <c r="G33" s="402">
        <v>1530</v>
      </c>
      <c r="H33" s="396">
        <f t="shared" si="2"/>
        <v>12711</v>
      </c>
      <c r="I33" s="397">
        <v>60907</v>
      </c>
      <c r="J33" s="398">
        <f t="shared" si="0"/>
        <v>20.869522386589388</v>
      </c>
    </row>
    <row r="34" spans="2:10" ht="15" x14ac:dyDescent="0.25">
      <c r="B34" s="268">
        <v>43497</v>
      </c>
      <c r="C34" s="396">
        <v>10715</v>
      </c>
      <c r="D34" s="396">
        <v>336</v>
      </c>
      <c r="E34" s="396">
        <v>535</v>
      </c>
      <c r="F34" s="402">
        <f t="shared" si="1"/>
        <v>871</v>
      </c>
      <c r="G34" s="402">
        <v>1589</v>
      </c>
      <c r="H34" s="396">
        <f t="shared" si="2"/>
        <v>13175</v>
      </c>
      <c r="I34" s="397">
        <v>61430</v>
      </c>
      <c r="J34" s="398">
        <f t="shared" si="0"/>
        <v>21.447175647077977</v>
      </c>
    </row>
    <row r="35" spans="2:10" ht="15" x14ac:dyDescent="0.25">
      <c r="B35" s="269">
        <v>43525</v>
      </c>
      <c r="C35" s="399">
        <v>10935</v>
      </c>
      <c r="D35" s="399">
        <v>318</v>
      </c>
      <c r="E35" s="399">
        <v>579</v>
      </c>
      <c r="F35" s="503">
        <f t="shared" si="1"/>
        <v>897</v>
      </c>
      <c r="G35" s="503">
        <v>1650</v>
      </c>
      <c r="H35" s="399">
        <f t="shared" si="2"/>
        <v>13482</v>
      </c>
      <c r="I35" s="400">
        <v>62379</v>
      </c>
      <c r="J35" s="401">
        <f t="shared" si="0"/>
        <v>21.613042850959459</v>
      </c>
    </row>
    <row r="36" spans="2:10" ht="15" x14ac:dyDescent="0.25">
      <c r="B36" s="270"/>
      <c r="C36" s="271"/>
      <c r="D36" s="271"/>
      <c r="E36" s="271"/>
      <c r="F36" s="272"/>
      <c r="G36" s="273"/>
      <c r="H36" s="273"/>
      <c r="I36" s="273"/>
      <c r="J36" s="274"/>
    </row>
    <row r="37" spans="2:10" x14ac:dyDescent="0.2">
      <c r="B37" s="275"/>
      <c r="C37" s="275"/>
      <c r="D37" s="275"/>
      <c r="E37" s="275"/>
      <c r="F37" s="275"/>
      <c r="G37" s="275"/>
      <c r="H37" s="593"/>
      <c r="I37" s="275"/>
      <c r="J37" s="275"/>
    </row>
  </sheetData>
  <mergeCells count="1">
    <mergeCell ref="D9:F9"/>
  </mergeCells>
  <pageMargins left="0.78740157499999996" right="0.78740157499999996" top="0.984251969" bottom="0.984251969" header="0.4921259845" footer="0.4921259845"/>
  <pageSetup paperSize="9" scale="80" orientation="landscape" r:id="rId1"/>
  <headerFooter alignWithMargins="0">
    <oddFooter>&amp;RPage 44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5">
    <pageSetUpPr fitToPage="1"/>
  </sheetPr>
  <dimension ref="A1:J7"/>
  <sheetViews>
    <sheetView view="pageLayout" zoomScaleNormal="100" zoomScaleSheetLayoutView="100" workbookViewId="0"/>
  </sheetViews>
  <sheetFormatPr baseColWidth="10" defaultRowHeight="12.75" x14ac:dyDescent="0.2"/>
  <cols>
    <col min="1" max="1" width="12.28515625" style="250" customWidth="1"/>
    <col min="2" max="16384" width="11.42578125" style="250"/>
  </cols>
  <sheetData>
    <row r="1" spans="1:10" ht="18.75" x14ac:dyDescent="0.2">
      <c r="A1" s="247"/>
      <c r="B1" s="248" t="s">
        <v>132</v>
      </c>
    </row>
    <row r="2" spans="1:10" ht="18.75" x14ac:dyDescent="0.2">
      <c r="A2" s="247"/>
      <c r="B2" s="248" t="s">
        <v>269</v>
      </c>
    </row>
    <row r="3" spans="1:10" ht="18.75" x14ac:dyDescent="0.2">
      <c r="A3" s="247"/>
      <c r="B3" s="248" t="s">
        <v>284</v>
      </c>
    </row>
    <row r="4" spans="1:10" ht="15" x14ac:dyDescent="0.2">
      <c r="A4" s="247"/>
      <c r="B4" s="247"/>
    </row>
    <row r="5" spans="1:10" ht="15" x14ac:dyDescent="0.2">
      <c r="A5" s="252" t="s">
        <v>49</v>
      </c>
      <c r="B5" s="253" t="s">
        <v>141</v>
      </c>
      <c r="C5" s="276"/>
      <c r="D5" s="276"/>
      <c r="E5" s="276"/>
      <c r="F5" s="276"/>
      <c r="G5" s="276"/>
      <c r="H5" s="276"/>
    </row>
    <row r="6" spans="1:10" ht="15" x14ac:dyDescent="0.2">
      <c r="A6" s="255" t="s">
        <v>51</v>
      </c>
      <c r="B6" s="256" t="s">
        <v>295</v>
      </c>
      <c r="C6" s="277"/>
      <c r="D6" s="277"/>
      <c r="E6" s="277"/>
      <c r="F6" s="277"/>
      <c r="G6" s="277"/>
      <c r="H6" s="277"/>
      <c r="I6" s="277"/>
      <c r="J6" s="277"/>
    </row>
    <row r="7" spans="1:10" ht="15" x14ac:dyDescent="0.2">
      <c r="A7" s="255" t="s">
        <v>52</v>
      </c>
      <c r="B7" s="256" t="s">
        <v>268</v>
      </c>
      <c r="C7" s="277"/>
      <c r="D7" s="277"/>
      <c r="E7" s="277"/>
      <c r="F7" s="277"/>
      <c r="G7" s="277"/>
      <c r="H7" s="277"/>
      <c r="I7" s="277"/>
      <c r="J7" s="277"/>
    </row>
  </sheetData>
  <pageMargins left="0.78740157499999996" right="0.78740157499999996" top="0.984251969" bottom="0.984251969" header="0.4921259845" footer="0.4921259845"/>
  <pageSetup paperSize="9" scale="84" orientation="landscape" r:id="rId1"/>
  <headerFooter alignWithMargins="0">
    <oddFooter>&amp;Rpage 45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3">
    <pageSetUpPr fitToPage="1"/>
  </sheetPr>
  <dimension ref="A1:N45"/>
  <sheetViews>
    <sheetView view="pageLayout" zoomScaleNormal="100" zoomScaleSheetLayoutView="100" workbookViewId="0"/>
  </sheetViews>
  <sheetFormatPr baseColWidth="10" defaultRowHeight="12.75" x14ac:dyDescent="0.2"/>
  <cols>
    <col min="1" max="1" width="12.28515625" style="250" customWidth="1"/>
    <col min="2" max="8" width="11.28515625" style="250" customWidth="1"/>
    <col min="9" max="9" width="1.42578125" style="250" customWidth="1"/>
    <col min="10" max="13" width="11.28515625" style="250" customWidth="1"/>
    <col min="14" max="16384" width="11.42578125" style="250"/>
  </cols>
  <sheetData>
    <row r="1" spans="1:14" ht="18.75" x14ac:dyDescent="0.2">
      <c r="A1" s="247"/>
      <c r="B1" s="248" t="s">
        <v>133</v>
      </c>
      <c r="C1" s="248"/>
      <c r="D1" s="248"/>
      <c r="E1" s="248"/>
      <c r="F1" s="247"/>
    </row>
    <row r="2" spans="1:14" ht="18.75" x14ac:dyDescent="0.2">
      <c r="A2" s="247"/>
      <c r="B2" s="248" t="s">
        <v>185</v>
      </c>
      <c r="C2" s="248"/>
      <c r="D2" s="248"/>
      <c r="E2" s="248"/>
      <c r="F2" s="247"/>
    </row>
    <row r="3" spans="1:14" ht="15" x14ac:dyDescent="0.2">
      <c r="A3" s="247"/>
      <c r="B3" s="278"/>
      <c r="C3" s="247"/>
      <c r="D3" s="247"/>
      <c r="E3" s="247"/>
      <c r="F3" s="247"/>
    </row>
    <row r="4" spans="1:14" ht="15" x14ac:dyDescent="0.2">
      <c r="A4" s="252" t="s">
        <v>49</v>
      </c>
      <c r="B4" s="253" t="s">
        <v>141</v>
      </c>
      <c r="C4" s="279"/>
      <c r="D4" s="279"/>
      <c r="E4" s="279"/>
      <c r="F4" s="279"/>
    </row>
    <row r="5" spans="1:14" ht="15" x14ac:dyDescent="0.2">
      <c r="A5" s="252" t="s">
        <v>51</v>
      </c>
      <c r="B5" s="256" t="s">
        <v>295</v>
      </c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</row>
    <row r="6" spans="1:14" ht="15" x14ac:dyDescent="0.2">
      <c r="A6" s="255" t="s">
        <v>52</v>
      </c>
      <c r="B6" s="256" t="s">
        <v>268</v>
      </c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</row>
    <row r="7" spans="1:14" ht="13.5" thickBot="1" x14ac:dyDescent="0.25"/>
    <row r="8" spans="1:14" ht="76.5" customHeight="1" thickBot="1" x14ac:dyDescent="0.25">
      <c r="B8" s="281" t="s">
        <v>57</v>
      </c>
      <c r="C8" s="282" t="s">
        <v>58</v>
      </c>
      <c r="D8" s="283" t="s">
        <v>142</v>
      </c>
      <c r="E8" s="628" t="s">
        <v>258</v>
      </c>
      <c r="F8" s="629" t="s">
        <v>257</v>
      </c>
      <c r="G8" s="283" t="s">
        <v>143</v>
      </c>
      <c r="H8" s="284" t="s">
        <v>144</v>
      </c>
      <c r="I8" s="635"/>
      <c r="J8" s="281" t="s">
        <v>145</v>
      </c>
      <c r="K8" s="629" t="s">
        <v>285</v>
      </c>
      <c r="L8" s="634" t="s">
        <v>256</v>
      </c>
      <c r="M8" s="284" t="s">
        <v>146</v>
      </c>
      <c r="N8" s="283" t="s">
        <v>147</v>
      </c>
    </row>
    <row r="9" spans="1:14" x14ac:dyDescent="0.2">
      <c r="B9" s="285">
        <v>42430</v>
      </c>
      <c r="C9" s="286">
        <v>18897</v>
      </c>
      <c r="D9" s="287">
        <v>48683</v>
      </c>
      <c r="E9" s="630">
        <v>1646</v>
      </c>
      <c r="F9" s="631">
        <v>338</v>
      </c>
      <c r="G9" s="288">
        <v>67580</v>
      </c>
      <c r="H9" s="289">
        <v>0.32362459546926292</v>
      </c>
      <c r="I9" s="636"/>
      <c r="J9" s="638">
        <v>10725</v>
      </c>
      <c r="K9" s="639">
        <v>10187</v>
      </c>
      <c r="L9" s="640">
        <v>538</v>
      </c>
      <c r="M9" s="289">
        <v>3.4632452247733037</v>
      </c>
      <c r="N9" s="290">
        <f>J9+G9</f>
        <v>78305</v>
      </c>
    </row>
    <row r="10" spans="1:14" x14ac:dyDescent="0.2">
      <c r="B10" s="285">
        <v>42461</v>
      </c>
      <c r="C10" s="286">
        <v>19306</v>
      </c>
      <c r="D10" s="287">
        <v>49055</v>
      </c>
      <c r="E10" s="630">
        <v>1692</v>
      </c>
      <c r="F10" s="631">
        <v>379</v>
      </c>
      <c r="G10" s="288">
        <v>68361</v>
      </c>
      <c r="H10" s="289">
        <v>1.1556673572062692</v>
      </c>
      <c r="I10" s="636"/>
      <c r="J10" s="638">
        <v>11061</v>
      </c>
      <c r="K10" s="639">
        <v>10500</v>
      </c>
      <c r="L10" s="640">
        <v>561</v>
      </c>
      <c r="M10" s="289">
        <v>3.1328671328671343</v>
      </c>
      <c r="N10" s="290">
        <f t="shared" ref="N10:N45" si="0">J10+G10</f>
        <v>79422</v>
      </c>
    </row>
    <row r="11" spans="1:14" x14ac:dyDescent="0.2">
      <c r="B11" s="285">
        <v>42491</v>
      </c>
      <c r="C11" s="286">
        <v>19628</v>
      </c>
      <c r="D11" s="287">
        <v>49057</v>
      </c>
      <c r="E11" s="630">
        <v>1723</v>
      </c>
      <c r="F11" s="631">
        <v>352</v>
      </c>
      <c r="G11" s="288">
        <v>68685</v>
      </c>
      <c r="H11" s="289">
        <v>0.47395444771141104</v>
      </c>
      <c r="I11" s="636"/>
      <c r="J11" s="638">
        <v>11163</v>
      </c>
      <c r="K11" s="639">
        <v>10571</v>
      </c>
      <c r="L11" s="640">
        <v>592</v>
      </c>
      <c r="M11" s="289">
        <v>0.92215893680498429</v>
      </c>
      <c r="N11" s="290">
        <f t="shared" si="0"/>
        <v>79848</v>
      </c>
    </row>
    <row r="12" spans="1:14" x14ac:dyDescent="0.2">
      <c r="B12" s="285">
        <v>42522</v>
      </c>
      <c r="C12" s="286">
        <v>19547</v>
      </c>
      <c r="D12" s="287">
        <v>48995</v>
      </c>
      <c r="E12" s="630">
        <v>1765</v>
      </c>
      <c r="F12" s="631">
        <v>364</v>
      </c>
      <c r="G12" s="288">
        <v>68542</v>
      </c>
      <c r="H12" s="289">
        <v>-0.20819684064934396</v>
      </c>
      <c r="I12" s="636"/>
      <c r="J12" s="638">
        <v>11360</v>
      </c>
      <c r="K12" s="639">
        <v>10758</v>
      </c>
      <c r="L12" s="640">
        <v>602</v>
      </c>
      <c r="M12" s="289">
        <v>1.7647585774433372</v>
      </c>
      <c r="N12" s="290">
        <f t="shared" si="0"/>
        <v>79902</v>
      </c>
    </row>
    <row r="13" spans="1:14" x14ac:dyDescent="0.2">
      <c r="B13" s="285">
        <v>42552</v>
      </c>
      <c r="C13" s="286">
        <v>20035</v>
      </c>
      <c r="D13" s="287">
        <v>49340</v>
      </c>
      <c r="E13" s="630">
        <v>1825</v>
      </c>
      <c r="F13" s="631">
        <v>370</v>
      </c>
      <c r="G13" s="288">
        <v>69375</v>
      </c>
      <c r="H13" s="289">
        <v>1.2153132385982257</v>
      </c>
      <c r="I13" s="636"/>
      <c r="J13" s="638">
        <v>11530</v>
      </c>
      <c r="K13" s="639">
        <v>10957</v>
      </c>
      <c r="L13" s="640">
        <v>573</v>
      </c>
      <c r="M13" s="289">
        <v>1.4964788732394263</v>
      </c>
      <c r="N13" s="290">
        <f t="shared" si="0"/>
        <v>80905</v>
      </c>
    </row>
    <row r="14" spans="1:14" x14ac:dyDescent="0.2">
      <c r="B14" s="285">
        <v>42583</v>
      </c>
      <c r="C14" s="286">
        <v>19297</v>
      </c>
      <c r="D14" s="287">
        <v>49522</v>
      </c>
      <c r="E14" s="630">
        <v>1770</v>
      </c>
      <c r="F14" s="631">
        <v>363</v>
      </c>
      <c r="G14" s="288">
        <v>68819</v>
      </c>
      <c r="H14" s="289">
        <v>-0.80144144144144169</v>
      </c>
      <c r="I14" s="636"/>
      <c r="J14" s="638">
        <v>11204</v>
      </c>
      <c r="K14" s="639">
        <v>10654</v>
      </c>
      <c r="L14" s="640">
        <v>550</v>
      </c>
      <c r="M14" s="289">
        <v>-2.8274067649609713</v>
      </c>
      <c r="N14" s="290">
        <f t="shared" si="0"/>
        <v>80023</v>
      </c>
    </row>
    <row r="15" spans="1:14" x14ac:dyDescent="0.2">
      <c r="B15" s="285">
        <v>42614</v>
      </c>
      <c r="C15" s="286">
        <v>19384</v>
      </c>
      <c r="D15" s="287">
        <v>48869</v>
      </c>
      <c r="E15" s="630">
        <v>1646</v>
      </c>
      <c r="F15" s="631">
        <v>318</v>
      </c>
      <c r="G15" s="288">
        <v>68253</v>
      </c>
      <c r="H15" s="289">
        <v>-0.82244728926604838</v>
      </c>
      <c r="I15" s="636"/>
      <c r="J15" s="638">
        <v>10514</v>
      </c>
      <c r="K15" s="639">
        <v>9994</v>
      </c>
      <c r="L15" s="640">
        <v>520</v>
      </c>
      <c r="M15" s="289">
        <v>-6.1585148161370951</v>
      </c>
      <c r="N15" s="290">
        <f t="shared" si="0"/>
        <v>78767</v>
      </c>
    </row>
    <row r="16" spans="1:14" x14ac:dyDescent="0.2">
      <c r="B16" s="285">
        <v>42644</v>
      </c>
      <c r="C16" s="286">
        <v>19615</v>
      </c>
      <c r="D16" s="287">
        <v>48899</v>
      </c>
      <c r="E16" s="630">
        <v>1718</v>
      </c>
      <c r="F16" s="631">
        <v>363</v>
      </c>
      <c r="G16" s="288">
        <v>68514</v>
      </c>
      <c r="H16" s="289">
        <v>0.3824007735923729</v>
      </c>
      <c r="I16" s="636"/>
      <c r="J16" s="638">
        <v>10468</v>
      </c>
      <c r="K16" s="639">
        <v>9989</v>
      </c>
      <c r="L16" s="640">
        <v>479</v>
      </c>
      <c r="M16" s="289">
        <v>-0.4375118889100249</v>
      </c>
      <c r="N16" s="290">
        <f t="shared" si="0"/>
        <v>78982</v>
      </c>
    </row>
    <row r="17" spans="2:14" x14ac:dyDescent="0.2">
      <c r="B17" s="285">
        <v>42675</v>
      </c>
      <c r="C17" s="286">
        <v>19851</v>
      </c>
      <c r="D17" s="287">
        <v>48709</v>
      </c>
      <c r="E17" s="630">
        <v>1703</v>
      </c>
      <c r="F17" s="631">
        <v>338</v>
      </c>
      <c r="G17" s="288">
        <v>68560</v>
      </c>
      <c r="H17" s="289">
        <v>6.713956271711119E-2</v>
      </c>
      <c r="I17" s="636"/>
      <c r="J17" s="638">
        <v>10354</v>
      </c>
      <c r="K17" s="639">
        <v>9826</v>
      </c>
      <c r="L17" s="640">
        <v>528</v>
      </c>
      <c r="M17" s="289">
        <v>-1.0890332441727213</v>
      </c>
      <c r="N17" s="290">
        <f t="shared" si="0"/>
        <v>78914</v>
      </c>
    </row>
    <row r="18" spans="2:14" x14ac:dyDescent="0.2">
      <c r="B18" s="285">
        <v>42705</v>
      </c>
      <c r="C18" s="286">
        <v>19925</v>
      </c>
      <c r="D18" s="287">
        <v>49087</v>
      </c>
      <c r="E18" s="630">
        <v>1746</v>
      </c>
      <c r="F18" s="631">
        <v>367</v>
      </c>
      <c r="G18" s="288">
        <v>69012</v>
      </c>
      <c r="H18" s="289">
        <v>0.65927654609101438</v>
      </c>
      <c r="I18" s="636"/>
      <c r="J18" s="638">
        <v>10569</v>
      </c>
      <c r="K18" s="639">
        <v>10043</v>
      </c>
      <c r="L18" s="640">
        <v>526</v>
      </c>
      <c r="M18" s="289">
        <v>2.0764921769364397</v>
      </c>
      <c r="N18" s="290">
        <f t="shared" si="0"/>
        <v>79581</v>
      </c>
    </row>
    <row r="19" spans="2:14" x14ac:dyDescent="0.2">
      <c r="B19" s="285">
        <v>42736</v>
      </c>
      <c r="C19" s="286">
        <v>19498</v>
      </c>
      <c r="D19" s="287">
        <v>48934</v>
      </c>
      <c r="E19" s="630">
        <v>1659</v>
      </c>
      <c r="F19" s="631">
        <v>319</v>
      </c>
      <c r="G19" s="288">
        <v>68432</v>
      </c>
      <c r="H19" s="289">
        <v>-0.84043354778878809</v>
      </c>
      <c r="I19" s="636"/>
      <c r="J19" s="638">
        <v>10364</v>
      </c>
      <c r="K19" s="639">
        <v>9801</v>
      </c>
      <c r="L19" s="640">
        <v>563</v>
      </c>
      <c r="M19" s="289">
        <v>-1.9396347809631953</v>
      </c>
      <c r="N19" s="290">
        <f t="shared" si="0"/>
        <v>78796</v>
      </c>
    </row>
    <row r="20" spans="2:14" x14ac:dyDescent="0.2">
      <c r="B20" s="285">
        <v>42767</v>
      </c>
      <c r="C20" s="286">
        <v>20176</v>
      </c>
      <c r="D20" s="287">
        <v>48901</v>
      </c>
      <c r="E20" s="630">
        <v>1685</v>
      </c>
      <c r="F20" s="631">
        <v>382</v>
      </c>
      <c r="G20" s="288">
        <v>69077</v>
      </c>
      <c r="H20" s="289">
        <v>0.94254150105212986</v>
      </c>
      <c r="I20" s="636"/>
      <c r="J20" s="638">
        <v>10798</v>
      </c>
      <c r="K20" s="639">
        <v>10227</v>
      </c>
      <c r="L20" s="640">
        <v>571</v>
      </c>
      <c r="M20" s="289">
        <v>4.1875723658818975</v>
      </c>
      <c r="N20" s="290">
        <f t="shared" si="0"/>
        <v>79875</v>
      </c>
    </row>
    <row r="21" spans="2:14" x14ac:dyDescent="0.2">
      <c r="B21" s="285">
        <v>42795</v>
      </c>
      <c r="C21" s="286">
        <v>20273</v>
      </c>
      <c r="D21" s="287">
        <v>49157</v>
      </c>
      <c r="E21" s="630">
        <v>1739</v>
      </c>
      <c r="F21" s="631">
        <v>373</v>
      </c>
      <c r="G21" s="288">
        <v>69430</v>
      </c>
      <c r="H21" s="289">
        <v>0.5110239298174557</v>
      </c>
      <c r="I21" s="636"/>
      <c r="J21" s="638">
        <v>11123</v>
      </c>
      <c r="K21" s="639">
        <v>10520</v>
      </c>
      <c r="L21" s="640">
        <v>603</v>
      </c>
      <c r="M21" s="289">
        <v>3.0098166327097609</v>
      </c>
      <c r="N21" s="290">
        <f t="shared" si="0"/>
        <v>80553</v>
      </c>
    </row>
    <row r="22" spans="2:14" x14ac:dyDescent="0.2">
      <c r="B22" s="285">
        <v>42826</v>
      </c>
      <c r="C22" s="286">
        <v>20450</v>
      </c>
      <c r="D22" s="287">
        <v>49780</v>
      </c>
      <c r="E22" s="630">
        <v>1726</v>
      </c>
      <c r="F22" s="631">
        <v>376</v>
      </c>
      <c r="G22" s="288">
        <v>70230</v>
      </c>
      <c r="H22" s="289">
        <v>1.1522396658504963</v>
      </c>
      <c r="I22" s="636"/>
      <c r="J22" s="638">
        <v>11300</v>
      </c>
      <c r="K22" s="639">
        <v>10722</v>
      </c>
      <c r="L22" s="640">
        <v>578</v>
      </c>
      <c r="M22" s="289">
        <v>1.591297311876283</v>
      </c>
      <c r="N22" s="290">
        <f t="shared" si="0"/>
        <v>81530</v>
      </c>
    </row>
    <row r="23" spans="2:14" x14ac:dyDescent="0.2">
      <c r="B23" s="285">
        <v>42856</v>
      </c>
      <c r="C23" s="286">
        <v>20333</v>
      </c>
      <c r="D23" s="287">
        <v>49346</v>
      </c>
      <c r="E23" s="630">
        <v>1751</v>
      </c>
      <c r="F23" s="631">
        <v>371</v>
      </c>
      <c r="G23" s="288">
        <v>69679</v>
      </c>
      <c r="H23" s="289">
        <v>-0.78456500071194535</v>
      </c>
      <c r="I23" s="636"/>
      <c r="J23" s="638">
        <v>11341</v>
      </c>
      <c r="K23" s="639">
        <v>10756</v>
      </c>
      <c r="L23" s="640">
        <v>585</v>
      </c>
      <c r="M23" s="289">
        <v>0.36283185840708665</v>
      </c>
      <c r="N23" s="290">
        <f t="shared" si="0"/>
        <v>81020</v>
      </c>
    </row>
    <row r="24" spans="2:14" x14ac:dyDescent="0.2">
      <c r="B24" s="285">
        <v>42887</v>
      </c>
      <c r="C24" s="286">
        <v>20189</v>
      </c>
      <c r="D24" s="287">
        <v>49313</v>
      </c>
      <c r="E24" s="630">
        <v>1798</v>
      </c>
      <c r="F24" s="631">
        <v>381</v>
      </c>
      <c r="G24" s="288">
        <v>69502</v>
      </c>
      <c r="H24" s="289">
        <v>-0.25402201524131751</v>
      </c>
      <c r="I24" s="636"/>
      <c r="J24" s="638">
        <v>11516</v>
      </c>
      <c r="K24" s="639">
        <v>10920</v>
      </c>
      <c r="L24" s="640">
        <v>596</v>
      </c>
      <c r="M24" s="289">
        <v>1.5430738030156155</v>
      </c>
      <c r="N24" s="290">
        <f t="shared" si="0"/>
        <v>81018</v>
      </c>
    </row>
    <row r="25" spans="2:14" x14ac:dyDescent="0.2">
      <c r="B25" s="285">
        <v>42917</v>
      </c>
      <c r="C25" s="286">
        <v>20427</v>
      </c>
      <c r="D25" s="287">
        <v>49591</v>
      </c>
      <c r="E25" s="630">
        <v>1797</v>
      </c>
      <c r="F25" s="631">
        <v>385</v>
      </c>
      <c r="G25" s="288">
        <v>70018</v>
      </c>
      <c r="H25" s="289">
        <v>0.74242467842651205</v>
      </c>
      <c r="I25" s="636"/>
      <c r="J25" s="638">
        <v>11763</v>
      </c>
      <c r="K25" s="639">
        <v>11146</v>
      </c>
      <c r="L25" s="640">
        <v>617</v>
      </c>
      <c r="M25" s="289">
        <v>2.1448419590135437</v>
      </c>
      <c r="N25" s="290">
        <f t="shared" si="0"/>
        <v>81781</v>
      </c>
    </row>
    <row r="26" spans="2:14" x14ac:dyDescent="0.2">
      <c r="B26" s="285">
        <v>42948</v>
      </c>
      <c r="C26" s="286">
        <v>19472</v>
      </c>
      <c r="D26" s="287">
        <v>49654</v>
      </c>
      <c r="E26" s="630">
        <v>1789</v>
      </c>
      <c r="F26" s="631">
        <v>404</v>
      </c>
      <c r="G26" s="288">
        <v>69126</v>
      </c>
      <c r="H26" s="289">
        <v>-1.2739581250535537</v>
      </c>
      <c r="I26" s="636"/>
      <c r="J26" s="638">
        <v>11334</v>
      </c>
      <c r="K26" s="639">
        <v>10749</v>
      </c>
      <c r="L26" s="640">
        <v>585</v>
      </c>
      <c r="M26" s="289">
        <v>-3.647028819178777</v>
      </c>
      <c r="N26" s="290">
        <f t="shared" si="0"/>
        <v>80460</v>
      </c>
    </row>
    <row r="27" spans="2:14" x14ac:dyDescent="0.2">
      <c r="B27" s="285">
        <v>42979</v>
      </c>
      <c r="C27" s="287">
        <v>19433</v>
      </c>
      <c r="D27" s="291">
        <v>49131</v>
      </c>
      <c r="E27" s="630">
        <v>1653</v>
      </c>
      <c r="F27" s="631">
        <v>340</v>
      </c>
      <c r="G27" s="288">
        <v>68564</v>
      </c>
      <c r="H27" s="289">
        <v>-0.81300813008130524</v>
      </c>
      <c r="I27" s="636"/>
      <c r="J27" s="638">
        <v>10662</v>
      </c>
      <c r="K27" s="639">
        <v>10061</v>
      </c>
      <c r="L27" s="640">
        <v>601</v>
      </c>
      <c r="M27" s="289">
        <v>-5.9290629962943324</v>
      </c>
      <c r="N27" s="290">
        <f t="shared" si="0"/>
        <v>79226</v>
      </c>
    </row>
    <row r="28" spans="2:14" x14ac:dyDescent="0.2">
      <c r="B28" s="285">
        <v>43009</v>
      </c>
      <c r="C28" s="287">
        <v>19889</v>
      </c>
      <c r="D28" s="291">
        <v>48685</v>
      </c>
      <c r="E28" s="630">
        <v>1597</v>
      </c>
      <c r="F28" s="631">
        <v>343</v>
      </c>
      <c r="G28" s="288">
        <v>68574</v>
      </c>
      <c r="H28" s="289">
        <v>1.458491336561174E-2</v>
      </c>
      <c r="I28" s="636"/>
      <c r="J28" s="638">
        <v>10559</v>
      </c>
      <c r="K28" s="639">
        <v>9980</v>
      </c>
      <c r="L28" s="640">
        <v>579</v>
      </c>
      <c r="M28" s="289">
        <v>-0.96604764584505842</v>
      </c>
      <c r="N28" s="290">
        <f t="shared" si="0"/>
        <v>79133</v>
      </c>
    </row>
    <row r="29" spans="2:14" x14ac:dyDescent="0.2">
      <c r="B29" s="285">
        <v>43040</v>
      </c>
      <c r="C29" s="287">
        <v>20302</v>
      </c>
      <c r="D29" s="291">
        <v>49005</v>
      </c>
      <c r="E29" s="630">
        <v>1624</v>
      </c>
      <c r="F29" s="631">
        <v>345</v>
      </c>
      <c r="G29" s="288">
        <v>69307</v>
      </c>
      <c r="H29" s="289">
        <v>1.068918248899009</v>
      </c>
      <c r="I29" s="636"/>
      <c r="J29" s="638">
        <v>10692</v>
      </c>
      <c r="K29" s="639">
        <v>10124</v>
      </c>
      <c r="L29" s="640">
        <v>568</v>
      </c>
      <c r="M29" s="289">
        <v>1.2595889762288204</v>
      </c>
      <c r="N29" s="290">
        <f t="shared" si="0"/>
        <v>79999</v>
      </c>
    </row>
    <row r="30" spans="2:14" x14ac:dyDescent="0.2">
      <c r="B30" s="285">
        <v>43070</v>
      </c>
      <c r="C30" s="287">
        <v>20396</v>
      </c>
      <c r="D30" s="291">
        <v>49318</v>
      </c>
      <c r="E30" s="630">
        <v>1680</v>
      </c>
      <c r="F30" s="631">
        <v>325</v>
      </c>
      <c r="G30" s="288">
        <v>69714</v>
      </c>
      <c r="H30" s="289">
        <v>0.5872422699005897</v>
      </c>
      <c r="I30" s="636"/>
      <c r="J30" s="638">
        <v>11097</v>
      </c>
      <c r="K30" s="639">
        <v>10519</v>
      </c>
      <c r="L30" s="640">
        <v>578</v>
      </c>
      <c r="M30" s="289">
        <v>3.7878787878787845</v>
      </c>
      <c r="N30" s="290">
        <f t="shared" si="0"/>
        <v>80811</v>
      </c>
    </row>
    <row r="31" spans="2:14" x14ac:dyDescent="0.2">
      <c r="B31" s="285">
        <v>43101</v>
      </c>
      <c r="C31" s="287">
        <v>19815</v>
      </c>
      <c r="D31" s="291">
        <v>49159</v>
      </c>
      <c r="E31" s="630">
        <v>1623</v>
      </c>
      <c r="F31" s="631">
        <v>315</v>
      </c>
      <c r="G31" s="288">
        <v>68974</v>
      </c>
      <c r="H31" s="289">
        <v>-1.0614797601629533</v>
      </c>
      <c r="I31" s="636"/>
      <c r="J31" s="638">
        <v>10811</v>
      </c>
      <c r="K31" s="639">
        <v>10241</v>
      </c>
      <c r="L31" s="640">
        <v>570</v>
      </c>
      <c r="M31" s="289">
        <v>-2.5772731368838397</v>
      </c>
      <c r="N31" s="290">
        <f t="shared" si="0"/>
        <v>79785</v>
      </c>
    </row>
    <row r="32" spans="2:14" x14ac:dyDescent="0.2">
      <c r="B32" s="285">
        <v>43132</v>
      </c>
      <c r="C32" s="287">
        <v>20541</v>
      </c>
      <c r="D32" s="291">
        <v>49055</v>
      </c>
      <c r="E32" s="630">
        <v>1636</v>
      </c>
      <c r="F32" s="631">
        <v>339</v>
      </c>
      <c r="G32" s="288">
        <v>69596</v>
      </c>
      <c r="H32" s="289">
        <v>0.90178907994316049</v>
      </c>
      <c r="I32" s="636"/>
      <c r="J32" s="638">
        <v>11297</v>
      </c>
      <c r="K32" s="639">
        <v>10712</v>
      </c>
      <c r="L32" s="640">
        <v>585</v>
      </c>
      <c r="M32" s="289">
        <v>4.4954213301267254</v>
      </c>
      <c r="N32" s="290">
        <f t="shared" si="0"/>
        <v>80893</v>
      </c>
    </row>
    <row r="33" spans="2:14" x14ac:dyDescent="0.2">
      <c r="B33" s="285">
        <v>43160</v>
      </c>
      <c r="C33" s="287">
        <v>20788</v>
      </c>
      <c r="D33" s="291">
        <v>49091</v>
      </c>
      <c r="E33" s="630">
        <v>1684</v>
      </c>
      <c r="F33" s="631">
        <v>363</v>
      </c>
      <c r="G33" s="288">
        <v>69879</v>
      </c>
      <c r="H33" s="289">
        <v>0.40663256508994827</v>
      </c>
      <c r="I33" s="636"/>
      <c r="J33" s="638">
        <v>11498</v>
      </c>
      <c r="K33" s="639">
        <v>10907</v>
      </c>
      <c r="L33" s="640">
        <v>591</v>
      </c>
      <c r="M33" s="289">
        <v>1.7792334248030395</v>
      </c>
      <c r="N33" s="290">
        <f t="shared" si="0"/>
        <v>81377</v>
      </c>
    </row>
    <row r="34" spans="2:14" x14ac:dyDescent="0.2">
      <c r="B34" s="285">
        <v>43191</v>
      </c>
      <c r="C34" s="287">
        <v>20852</v>
      </c>
      <c r="D34" s="291">
        <v>49515</v>
      </c>
      <c r="E34" s="630">
        <v>1654</v>
      </c>
      <c r="F34" s="631">
        <v>325</v>
      </c>
      <c r="G34" s="288">
        <v>70367</v>
      </c>
      <c r="H34" s="289">
        <v>0.69835000500866329</v>
      </c>
      <c r="I34" s="636"/>
      <c r="J34" s="638">
        <v>11719</v>
      </c>
      <c r="K34" s="639">
        <v>11129</v>
      </c>
      <c r="L34" s="640">
        <v>590</v>
      </c>
      <c r="M34" s="289">
        <v>1.9220734040702681</v>
      </c>
      <c r="N34" s="290">
        <f t="shared" si="0"/>
        <v>82086</v>
      </c>
    </row>
    <row r="35" spans="2:14" x14ac:dyDescent="0.2">
      <c r="B35" s="285">
        <v>43221</v>
      </c>
      <c r="C35" s="287">
        <v>20939</v>
      </c>
      <c r="D35" s="291">
        <v>49694</v>
      </c>
      <c r="E35" s="630">
        <v>1707</v>
      </c>
      <c r="F35" s="631">
        <v>314</v>
      </c>
      <c r="G35" s="288">
        <v>70633</v>
      </c>
      <c r="H35" s="289">
        <v>0.37801810507767097</v>
      </c>
      <c r="I35" s="636"/>
      <c r="J35" s="638">
        <v>12030</v>
      </c>
      <c r="K35" s="639">
        <v>11439</v>
      </c>
      <c r="L35" s="640">
        <v>591</v>
      </c>
      <c r="M35" s="289">
        <v>2.6538100520522301</v>
      </c>
      <c r="N35" s="290">
        <f t="shared" si="0"/>
        <v>82663</v>
      </c>
    </row>
    <row r="36" spans="2:14" x14ac:dyDescent="0.2">
      <c r="B36" s="285">
        <v>43252</v>
      </c>
      <c r="C36" s="287">
        <v>20753</v>
      </c>
      <c r="D36" s="291">
        <v>49655</v>
      </c>
      <c r="E36" s="630">
        <v>1729</v>
      </c>
      <c r="F36" s="631">
        <v>326</v>
      </c>
      <c r="G36" s="288">
        <v>70408</v>
      </c>
      <c r="H36" s="289">
        <v>-0.31854798748460755</v>
      </c>
      <c r="I36" s="636"/>
      <c r="J36" s="638">
        <v>12174</v>
      </c>
      <c r="K36" s="639">
        <v>11584</v>
      </c>
      <c r="L36" s="640">
        <v>590</v>
      </c>
      <c r="M36" s="289">
        <v>1.1970074812967635</v>
      </c>
      <c r="N36" s="290">
        <f t="shared" si="0"/>
        <v>82582</v>
      </c>
    </row>
    <row r="37" spans="2:14" x14ac:dyDescent="0.2">
      <c r="B37" s="285">
        <v>43282</v>
      </c>
      <c r="C37" s="287">
        <v>21007</v>
      </c>
      <c r="D37" s="291">
        <v>49703</v>
      </c>
      <c r="E37" s="630">
        <v>1767</v>
      </c>
      <c r="F37" s="631">
        <v>320</v>
      </c>
      <c r="G37" s="288">
        <v>70710</v>
      </c>
      <c r="H37" s="289">
        <v>0.42892853084877114</v>
      </c>
      <c r="I37" s="636"/>
      <c r="J37" s="638">
        <v>12233</v>
      </c>
      <c r="K37" s="639">
        <v>11615</v>
      </c>
      <c r="L37" s="640">
        <v>618</v>
      </c>
      <c r="M37" s="289">
        <v>0.48463939543288426</v>
      </c>
      <c r="N37" s="290">
        <f t="shared" si="0"/>
        <v>82943</v>
      </c>
    </row>
    <row r="38" spans="2:14" x14ac:dyDescent="0.2">
      <c r="B38" s="285">
        <v>43313</v>
      </c>
      <c r="C38" s="287">
        <v>20336</v>
      </c>
      <c r="D38" s="291">
        <v>50183</v>
      </c>
      <c r="E38" s="630">
        <v>1675</v>
      </c>
      <c r="F38" s="631">
        <v>303</v>
      </c>
      <c r="G38" s="288">
        <v>70519</v>
      </c>
      <c r="H38" s="289">
        <v>-0.27011738085136461</v>
      </c>
      <c r="I38" s="636"/>
      <c r="J38" s="638">
        <v>11989</v>
      </c>
      <c r="K38" s="639">
        <v>11378</v>
      </c>
      <c r="L38" s="640">
        <v>611</v>
      </c>
      <c r="M38" s="289">
        <v>-1.9946047576228199</v>
      </c>
      <c r="N38" s="290">
        <f t="shared" si="0"/>
        <v>82508</v>
      </c>
    </row>
    <row r="39" spans="2:14" x14ac:dyDescent="0.2">
      <c r="B39" s="285">
        <v>43344</v>
      </c>
      <c r="C39" s="287">
        <v>20302</v>
      </c>
      <c r="D39" s="291">
        <v>49862</v>
      </c>
      <c r="E39" s="630">
        <v>1734</v>
      </c>
      <c r="F39" s="631">
        <v>275</v>
      </c>
      <c r="G39" s="288">
        <v>70164</v>
      </c>
      <c r="H39" s="289">
        <v>-0.50341042839517902</v>
      </c>
      <c r="I39" s="636"/>
      <c r="J39" s="638">
        <v>11172</v>
      </c>
      <c r="K39" s="639">
        <v>10590</v>
      </c>
      <c r="L39" s="640">
        <v>582</v>
      </c>
      <c r="M39" s="289">
        <v>-6.8145800316957157</v>
      </c>
      <c r="N39" s="290">
        <f t="shared" si="0"/>
        <v>81336</v>
      </c>
    </row>
    <row r="40" spans="2:14" x14ac:dyDescent="0.2">
      <c r="B40" s="285">
        <v>43374</v>
      </c>
      <c r="C40" s="287">
        <v>20915</v>
      </c>
      <c r="D40" s="291">
        <v>49799</v>
      </c>
      <c r="E40" s="630">
        <v>1704</v>
      </c>
      <c r="F40" s="631">
        <v>292</v>
      </c>
      <c r="G40" s="288">
        <v>70714</v>
      </c>
      <c r="H40" s="289">
        <v>0.78387777207684639</v>
      </c>
      <c r="I40" s="636"/>
      <c r="J40" s="638">
        <v>11170</v>
      </c>
      <c r="K40" s="639">
        <v>10627</v>
      </c>
      <c r="L40" s="640">
        <v>543</v>
      </c>
      <c r="M40" s="289">
        <v>-1.790189760114691E-2</v>
      </c>
      <c r="N40" s="290">
        <f t="shared" si="0"/>
        <v>81884</v>
      </c>
    </row>
    <row r="41" spans="2:14" x14ac:dyDescent="0.2">
      <c r="B41" s="285">
        <v>43405</v>
      </c>
      <c r="C41" s="287">
        <v>20554</v>
      </c>
      <c r="D41" s="291">
        <v>50154</v>
      </c>
      <c r="E41" s="630">
        <v>1762</v>
      </c>
      <c r="F41" s="631">
        <v>320</v>
      </c>
      <c r="G41" s="288">
        <v>70708</v>
      </c>
      <c r="H41" s="289">
        <v>-8.4848827672012739E-3</v>
      </c>
      <c r="I41" s="636"/>
      <c r="J41" s="638">
        <v>11344</v>
      </c>
      <c r="K41" s="639">
        <v>10767</v>
      </c>
      <c r="L41" s="640">
        <v>577</v>
      </c>
      <c r="M41" s="289">
        <v>1.5577439570277463</v>
      </c>
      <c r="N41" s="290">
        <f t="shared" si="0"/>
        <v>82052</v>
      </c>
    </row>
    <row r="42" spans="2:14" x14ac:dyDescent="0.2">
      <c r="B42" s="285">
        <v>43435</v>
      </c>
      <c r="C42" s="287">
        <v>20883</v>
      </c>
      <c r="D42" s="291">
        <v>50178</v>
      </c>
      <c r="E42" s="630">
        <v>1821</v>
      </c>
      <c r="F42" s="631">
        <v>330</v>
      </c>
      <c r="G42" s="288">
        <v>71061</v>
      </c>
      <c r="H42" s="289">
        <v>0.49923629575154838</v>
      </c>
      <c r="I42" s="636"/>
      <c r="J42" s="638">
        <v>11573</v>
      </c>
      <c r="K42" s="639">
        <v>10988</v>
      </c>
      <c r="L42" s="640">
        <v>585</v>
      </c>
      <c r="M42" s="289">
        <v>2.0186882933709516</v>
      </c>
      <c r="N42" s="290">
        <f t="shared" si="0"/>
        <v>82634</v>
      </c>
    </row>
    <row r="43" spans="2:14" x14ac:dyDescent="0.2">
      <c r="B43" s="285">
        <v>43466</v>
      </c>
      <c r="C43" s="287">
        <v>20343</v>
      </c>
      <c r="D43" s="291">
        <v>49716</v>
      </c>
      <c r="E43" s="630">
        <v>1751</v>
      </c>
      <c r="F43" s="631">
        <v>323</v>
      </c>
      <c r="G43" s="288">
        <v>70059</v>
      </c>
      <c r="H43" s="289">
        <v>-1.4100561489424623</v>
      </c>
      <c r="I43" s="636"/>
      <c r="J43" s="638">
        <v>11191</v>
      </c>
      <c r="K43" s="639">
        <v>10620</v>
      </c>
      <c r="L43" s="640">
        <v>571</v>
      </c>
      <c r="M43" s="289">
        <v>-3.3007863129698389</v>
      </c>
      <c r="N43" s="290">
        <f t="shared" si="0"/>
        <v>81250</v>
      </c>
    </row>
    <row r="44" spans="2:14" x14ac:dyDescent="0.2">
      <c r="B44" s="285">
        <v>43497</v>
      </c>
      <c r="C44" s="287">
        <v>20776</v>
      </c>
      <c r="D44" s="291">
        <v>49876</v>
      </c>
      <c r="E44" s="630">
        <v>1803</v>
      </c>
      <c r="F44" s="631">
        <v>343</v>
      </c>
      <c r="G44" s="288">
        <v>70652</v>
      </c>
      <c r="H44" s="289">
        <v>0.84642943804507098</v>
      </c>
      <c r="I44" s="636"/>
      <c r="J44" s="638">
        <v>11554</v>
      </c>
      <c r="K44" s="639">
        <v>10982</v>
      </c>
      <c r="L44" s="640">
        <v>572</v>
      </c>
      <c r="M44" s="289">
        <v>3.2436779554999573</v>
      </c>
      <c r="N44" s="290">
        <f t="shared" si="0"/>
        <v>82206</v>
      </c>
    </row>
    <row r="45" spans="2:14" ht="13.5" thickBot="1" x14ac:dyDescent="0.25">
      <c r="B45" s="292">
        <v>43525</v>
      </c>
      <c r="C45" s="293">
        <v>20475</v>
      </c>
      <c r="D45" s="294">
        <v>50562</v>
      </c>
      <c r="E45" s="632">
        <v>1869</v>
      </c>
      <c r="F45" s="633">
        <v>325</v>
      </c>
      <c r="G45" s="295">
        <v>71037</v>
      </c>
      <c r="H45" s="296">
        <v>0.5449244182754942</v>
      </c>
      <c r="I45" s="637"/>
      <c r="J45" s="641">
        <v>11817</v>
      </c>
      <c r="K45" s="642">
        <v>11208</v>
      </c>
      <c r="L45" s="643">
        <v>609</v>
      </c>
      <c r="M45" s="296">
        <v>2.2762679591483481</v>
      </c>
      <c r="N45" s="297">
        <f t="shared" si="0"/>
        <v>82854</v>
      </c>
    </row>
  </sheetData>
  <pageMargins left="0.78740157499999996" right="0.78740157499999996" top="0.984251969" bottom="0.984251969" header="0.4921259845" footer="0.4921259845"/>
  <pageSetup paperSize="9" scale="70" orientation="landscape" r:id="rId1"/>
  <headerFooter alignWithMargins="0">
    <oddFooter>&amp;Rpage 46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4">
    <pageSetUpPr fitToPage="1"/>
  </sheetPr>
  <dimension ref="A1:AJ4001"/>
  <sheetViews>
    <sheetView view="pageBreakPreview" zoomScaleNormal="85" zoomScaleSheetLayoutView="100" workbookViewId="0"/>
  </sheetViews>
  <sheetFormatPr baseColWidth="10" defaultRowHeight="12.75" x14ac:dyDescent="0.2"/>
  <cols>
    <col min="1" max="1" width="12.28515625" style="250" customWidth="1"/>
    <col min="2" max="2" width="3.7109375" style="250" customWidth="1"/>
    <col min="3" max="3" width="15.28515625" style="250" customWidth="1"/>
    <col min="4" max="4" width="9.5703125" style="250" customWidth="1"/>
    <col min="5" max="5" width="26.5703125" style="250" customWidth="1"/>
    <col min="6" max="6" width="11.42578125" style="250"/>
    <col min="7" max="7" width="13.42578125" style="250" customWidth="1"/>
    <col min="8" max="8" width="11.85546875" style="250" customWidth="1"/>
    <col min="9" max="9" width="11.7109375" style="528" customWidth="1"/>
    <col min="10" max="10" width="19.85546875" style="250" customWidth="1"/>
    <col min="11" max="16384" width="11.42578125" style="250"/>
  </cols>
  <sheetData>
    <row r="1" spans="1:36" ht="18.75" x14ac:dyDescent="0.2">
      <c r="A1" s="247"/>
      <c r="B1" s="248" t="s">
        <v>240</v>
      </c>
      <c r="C1" s="248"/>
      <c r="D1" s="248"/>
      <c r="E1" s="247"/>
      <c r="F1" s="247"/>
    </row>
    <row r="2" spans="1:36" ht="18.75" x14ac:dyDescent="0.2">
      <c r="A2" s="247"/>
      <c r="B2" s="248" t="s">
        <v>270</v>
      </c>
      <c r="C2" s="248"/>
      <c r="D2" s="248"/>
      <c r="E2" s="247"/>
      <c r="F2" s="247"/>
    </row>
    <row r="3" spans="1:36" ht="15" x14ac:dyDescent="0.2">
      <c r="A3" s="247"/>
      <c r="B3" s="247"/>
      <c r="C3" s="247"/>
      <c r="D3" s="247"/>
      <c r="E3" s="298"/>
      <c r="F3" s="247"/>
    </row>
    <row r="4" spans="1:36" ht="15" x14ac:dyDescent="0.2">
      <c r="A4" s="252" t="s">
        <v>49</v>
      </c>
      <c r="B4" s="253" t="s">
        <v>141</v>
      </c>
      <c r="C4" s="254"/>
      <c r="D4" s="254"/>
      <c r="E4" s="254"/>
      <c r="F4" s="254"/>
    </row>
    <row r="5" spans="1:36" ht="15" x14ac:dyDescent="0.2">
      <c r="A5" s="255" t="s">
        <v>51</v>
      </c>
      <c r="B5" s="256" t="s">
        <v>295</v>
      </c>
      <c r="C5" s="257"/>
      <c r="D5" s="257"/>
      <c r="E5" s="257"/>
      <c r="F5" s="257"/>
      <c r="G5" s="277"/>
      <c r="H5" s="277"/>
      <c r="I5" s="529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5"/>
      <c r="AJ5" s="275"/>
    </row>
    <row r="6" spans="1:36" ht="15" x14ac:dyDescent="0.2">
      <c r="A6" s="255" t="s">
        <v>52</v>
      </c>
      <c r="B6" s="256" t="s">
        <v>268</v>
      </c>
      <c r="C6" s="257"/>
      <c r="D6" s="257"/>
      <c r="E6" s="257"/>
      <c r="F6" s="257"/>
      <c r="G6" s="277"/>
      <c r="H6" s="277"/>
      <c r="I6" s="529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5"/>
    </row>
    <row r="7" spans="1:36" ht="15" x14ac:dyDescent="0.2">
      <c r="A7" s="299" t="s">
        <v>65</v>
      </c>
      <c r="B7" s="256" t="s">
        <v>295</v>
      </c>
      <c r="C7" s="257"/>
      <c r="D7" s="257"/>
      <c r="E7" s="257"/>
      <c r="F7" s="257"/>
      <c r="G7" s="277"/>
      <c r="H7" s="623" t="s">
        <v>282</v>
      </c>
      <c r="I7" s="529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</row>
    <row r="8" spans="1:36" ht="15" x14ac:dyDescent="0.25">
      <c r="A8" s="249"/>
      <c r="C8" s="249"/>
      <c r="D8" s="249"/>
      <c r="E8" s="301"/>
      <c r="F8" s="249"/>
      <c r="H8" s="614" t="s">
        <v>165</v>
      </c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</row>
    <row r="9" spans="1:36" ht="15" x14ac:dyDescent="0.25">
      <c r="A9" s="249"/>
      <c r="C9" s="592" t="str">
        <f>"Soit "&amp;L11&amp;" établissements ou quartiers d'établissement et "&amp;K11&amp;" détenus concernés."</f>
        <v>Soit 98 établissements ou quartiers d'établissement et 40859 détenus concernés.</v>
      </c>
      <c r="D9" s="249"/>
      <c r="E9" s="301"/>
      <c r="F9" s="249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</row>
    <row r="10" spans="1:36" ht="27" x14ac:dyDescent="0.25">
      <c r="A10" s="249"/>
      <c r="B10" s="300"/>
      <c r="C10" s="315" t="s">
        <v>148</v>
      </c>
      <c r="D10" s="315" t="s">
        <v>149</v>
      </c>
      <c r="E10" s="315" t="s">
        <v>150</v>
      </c>
      <c r="F10" s="315" t="s">
        <v>151</v>
      </c>
      <c r="G10" s="315" t="s">
        <v>152</v>
      </c>
      <c r="H10" s="316" t="s">
        <v>153</v>
      </c>
      <c r="I10" s="530" t="s">
        <v>154</v>
      </c>
      <c r="J10" s="302"/>
    </row>
    <row r="11" spans="1:36" x14ac:dyDescent="0.2">
      <c r="C11" s="677" t="s">
        <v>102</v>
      </c>
      <c r="D11" s="678" t="s">
        <v>334</v>
      </c>
      <c r="E11" s="678" t="s">
        <v>337</v>
      </c>
      <c r="F11" s="681" t="s">
        <v>557</v>
      </c>
      <c r="G11" s="681" t="s">
        <v>557</v>
      </c>
      <c r="H11" s="681">
        <v>100</v>
      </c>
      <c r="I11" s="683">
        <f t="shared" ref="I11" si="0">H11/G11</f>
        <v>1.3333333333333333</v>
      </c>
      <c r="J11" s="303">
        <v>98</v>
      </c>
      <c r="K11" s="483">
        <v>40859</v>
      </c>
      <c r="L11" s="483">
        <v>98</v>
      </c>
    </row>
    <row r="12" spans="1:36" x14ac:dyDescent="0.2">
      <c r="A12"/>
      <c r="B12"/>
      <c r="C12" s="679" t="s">
        <v>102</v>
      </c>
      <c r="D12" s="680" t="s">
        <v>346</v>
      </c>
      <c r="E12" s="680" t="s">
        <v>347</v>
      </c>
      <c r="F12" s="682" t="s">
        <v>558</v>
      </c>
      <c r="G12" s="682" t="s">
        <v>559</v>
      </c>
      <c r="H12" s="682">
        <v>628</v>
      </c>
      <c r="I12" s="684">
        <f t="shared" ref="I12:I75" si="1">H12/G12</f>
        <v>1.7942857142857143</v>
      </c>
    </row>
    <row r="13" spans="1:36" x14ac:dyDescent="0.2">
      <c r="A13"/>
      <c r="B13"/>
      <c r="C13" s="679" t="s">
        <v>102</v>
      </c>
      <c r="D13" s="680" t="s">
        <v>334</v>
      </c>
      <c r="E13" s="680" t="s">
        <v>339</v>
      </c>
      <c r="F13" s="682" t="s">
        <v>560</v>
      </c>
      <c r="G13" s="682" t="s">
        <v>560</v>
      </c>
      <c r="H13" s="682">
        <v>145</v>
      </c>
      <c r="I13" s="684">
        <f t="shared" si="1"/>
        <v>1.7469879518072289</v>
      </c>
    </row>
    <row r="14" spans="1:36" x14ac:dyDescent="0.2">
      <c r="A14"/>
      <c r="B14"/>
      <c r="C14" s="679" t="s">
        <v>102</v>
      </c>
      <c r="D14" s="680" t="s">
        <v>334</v>
      </c>
      <c r="E14" s="680" t="s">
        <v>340</v>
      </c>
      <c r="F14" s="682" t="s">
        <v>561</v>
      </c>
      <c r="G14" s="682" t="s">
        <v>561</v>
      </c>
      <c r="H14" s="682">
        <v>100</v>
      </c>
      <c r="I14" s="684">
        <f t="shared" si="1"/>
        <v>1.5151515151515151</v>
      </c>
    </row>
    <row r="15" spans="1:36" x14ac:dyDescent="0.2">
      <c r="A15"/>
      <c r="B15"/>
      <c r="C15" s="679" t="s">
        <v>102</v>
      </c>
      <c r="D15" s="680" t="s">
        <v>346</v>
      </c>
      <c r="E15" s="680" t="s">
        <v>349</v>
      </c>
      <c r="F15" s="682" t="s">
        <v>562</v>
      </c>
      <c r="G15" s="682" t="s">
        <v>562</v>
      </c>
      <c r="H15" s="682">
        <v>409</v>
      </c>
      <c r="I15" s="684">
        <f t="shared" si="1"/>
        <v>1.340983606557377</v>
      </c>
    </row>
    <row r="16" spans="1:36" x14ac:dyDescent="0.2">
      <c r="A16"/>
      <c r="B16"/>
      <c r="C16" s="679" t="s">
        <v>102</v>
      </c>
      <c r="D16" s="680" t="s">
        <v>334</v>
      </c>
      <c r="E16" s="680" t="s">
        <v>343</v>
      </c>
      <c r="F16" s="682" t="s">
        <v>563</v>
      </c>
      <c r="G16" s="682" t="s">
        <v>563</v>
      </c>
      <c r="H16" s="682">
        <v>83</v>
      </c>
      <c r="I16" s="684">
        <f t="shared" si="1"/>
        <v>1.5961538461538463</v>
      </c>
    </row>
    <row r="17" spans="1:9" x14ac:dyDescent="0.2">
      <c r="A17"/>
      <c r="B17"/>
      <c r="C17" s="679" t="s">
        <v>102</v>
      </c>
      <c r="D17" s="680" t="s">
        <v>334</v>
      </c>
      <c r="E17" s="680" t="s">
        <v>344</v>
      </c>
      <c r="F17" s="682" t="s">
        <v>564</v>
      </c>
      <c r="G17" s="682" t="s">
        <v>564</v>
      </c>
      <c r="H17" s="682">
        <v>114</v>
      </c>
      <c r="I17" s="684">
        <f t="shared" si="1"/>
        <v>1.3411764705882352</v>
      </c>
    </row>
    <row r="18" spans="1:9" x14ac:dyDescent="0.2">
      <c r="A18"/>
      <c r="B18"/>
      <c r="C18" s="679" t="s">
        <v>102</v>
      </c>
      <c r="D18" s="680" t="s">
        <v>334</v>
      </c>
      <c r="E18" s="680" t="s">
        <v>345</v>
      </c>
      <c r="F18" s="682" t="s">
        <v>565</v>
      </c>
      <c r="G18" s="682" t="s">
        <v>565</v>
      </c>
      <c r="H18" s="682">
        <v>63</v>
      </c>
      <c r="I18" s="684">
        <f t="shared" si="1"/>
        <v>1.3404255319148937</v>
      </c>
    </row>
    <row r="19" spans="1:9" x14ac:dyDescent="0.2">
      <c r="A19"/>
      <c r="B19"/>
      <c r="C19" s="356" t="s">
        <v>103</v>
      </c>
      <c r="D19" s="357" t="s">
        <v>334</v>
      </c>
      <c r="E19" s="357" t="s">
        <v>365</v>
      </c>
      <c r="F19" s="360" t="s">
        <v>566</v>
      </c>
      <c r="G19" s="360" t="s">
        <v>566</v>
      </c>
      <c r="H19" s="360">
        <v>182</v>
      </c>
      <c r="I19" s="615">
        <f t="shared" si="1"/>
        <v>1.801980198019802</v>
      </c>
    </row>
    <row r="20" spans="1:9" x14ac:dyDescent="0.2">
      <c r="A20"/>
      <c r="B20"/>
      <c r="C20" s="356" t="s">
        <v>103</v>
      </c>
      <c r="D20" s="357" t="s">
        <v>334</v>
      </c>
      <c r="E20" s="357" t="s">
        <v>366</v>
      </c>
      <c r="F20" s="360" t="s">
        <v>567</v>
      </c>
      <c r="G20" s="360" t="s">
        <v>567</v>
      </c>
      <c r="H20" s="360">
        <v>50</v>
      </c>
      <c r="I20" s="615">
        <f t="shared" si="1"/>
        <v>1.2820512820512822</v>
      </c>
    </row>
    <row r="21" spans="1:9" x14ac:dyDescent="0.2">
      <c r="A21"/>
      <c r="B21"/>
      <c r="C21" s="356" t="s">
        <v>103</v>
      </c>
      <c r="D21" s="357" t="s">
        <v>334</v>
      </c>
      <c r="E21" s="357" t="s">
        <v>367</v>
      </c>
      <c r="F21" s="360" t="s">
        <v>568</v>
      </c>
      <c r="G21" s="360" t="s">
        <v>568</v>
      </c>
      <c r="H21" s="360">
        <v>392</v>
      </c>
      <c r="I21" s="615">
        <f t="shared" si="1"/>
        <v>1.4254545454545455</v>
      </c>
    </row>
    <row r="22" spans="1:9" x14ac:dyDescent="0.2">
      <c r="A22"/>
      <c r="B22"/>
      <c r="C22" s="356" t="s">
        <v>103</v>
      </c>
      <c r="D22" s="357" t="s">
        <v>334</v>
      </c>
      <c r="E22" s="357" t="s">
        <v>368</v>
      </c>
      <c r="F22" s="360" t="s">
        <v>569</v>
      </c>
      <c r="G22" s="360" t="s">
        <v>569</v>
      </c>
      <c r="H22" s="360">
        <v>147</v>
      </c>
      <c r="I22" s="615">
        <f t="shared" si="1"/>
        <v>1.2894736842105263</v>
      </c>
    </row>
    <row r="23" spans="1:9" x14ac:dyDescent="0.2">
      <c r="A23"/>
      <c r="B23"/>
      <c r="C23" s="356" t="s">
        <v>103</v>
      </c>
      <c r="D23" s="357" t="s">
        <v>334</v>
      </c>
      <c r="E23" s="357" t="s">
        <v>369</v>
      </c>
      <c r="F23" s="360" t="s">
        <v>570</v>
      </c>
      <c r="G23" s="360" t="s">
        <v>570</v>
      </c>
      <c r="H23" s="360">
        <v>162</v>
      </c>
      <c r="I23" s="615">
        <f t="shared" si="1"/>
        <v>1.396551724137931</v>
      </c>
    </row>
    <row r="24" spans="1:9" x14ac:dyDescent="0.2">
      <c r="A24"/>
      <c r="B24"/>
      <c r="C24" s="356" t="s">
        <v>103</v>
      </c>
      <c r="D24" s="357" t="s">
        <v>346</v>
      </c>
      <c r="E24" s="357" t="s">
        <v>375</v>
      </c>
      <c r="F24" s="360" t="s">
        <v>571</v>
      </c>
      <c r="G24" s="360" t="s">
        <v>571</v>
      </c>
      <c r="H24" s="360">
        <v>132</v>
      </c>
      <c r="I24" s="615">
        <f t="shared" si="1"/>
        <v>1.2571428571428571</v>
      </c>
    </row>
    <row r="25" spans="1:9" x14ac:dyDescent="0.2">
      <c r="A25"/>
      <c r="B25"/>
      <c r="C25" s="356" t="s">
        <v>103</v>
      </c>
      <c r="D25" s="357" t="s">
        <v>334</v>
      </c>
      <c r="E25" s="357" t="s">
        <v>103</v>
      </c>
      <c r="F25" s="360" t="s">
        <v>572</v>
      </c>
      <c r="G25" s="360" t="s">
        <v>572</v>
      </c>
      <c r="H25" s="360">
        <v>295</v>
      </c>
      <c r="I25" s="615">
        <f t="shared" si="1"/>
        <v>1.586021505376344</v>
      </c>
    </row>
    <row r="26" spans="1:9" x14ac:dyDescent="0.2">
      <c r="A26"/>
      <c r="B26"/>
      <c r="C26" s="356" t="s">
        <v>103</v>
      </c>
      <c r="D26" s="357" t="s">
        <v>334</v>
      </c>
      <c r="E26" s="357" t="s">
        <v>370</v>
      </c>
      <c r="F26" s="360" t="s">
        <v>567</v>
      </c>
      <c r="G26" s="360" t="s">
        <v>567</v>
      </c>
      <c r="H26" s="360">
        <v>54</v>
      </c>
      <c r="I26" s="615">
        <f t="shared" si="1"/>
        <v>1.3846153846153846</v>
      </c>
    </row>
    <row r="27" spans="1:9" x14ac:dyDescent="0.2">
      <c r="A27"/>
      <c r="B27"/>
      <c r="C27" s="356" t="s">
        <v>103</v>
      </c>
      <c r="D27" s="357" t="s">
        <v>334</v>
      </c>
      <c r="E27" s="357" t="s">
        <v>371</v>
      </c>
      <c r="F27" s="360" t="s">
        <v>573</v>
      </c>
      <c r="G27" s="360" t="s">
        <v>573</v>
      </c>
      <c r="H27" s="360">
        <v>56</v>
      </c>
      <c r="I27" s="615">
        <f t="shared" si="1"/>
        <v>1.3658536585365855</v>
      </c>
    </row>
    <row r="28" spans="1:9" x14ac:dyDescent="0.2">
      <c r="A28"/>
      <c r="B28"/>
      <c r="C28" s="356" t="s">
        <v>103</v>
      </c>
      <c r="D28" s="357" t="s">
        <v>334</v>
      </c>
      <c r="E28" s="357" t="s">
        <v>373</v>
      </c>
      <c r="F28" s="360" t="s">
        <v>574</v>
      </c>
      <c r="G28" s="360" t="s">
        <v>574</v>
      </c>
      <c r="H28" s="360">
        <v>231</v>
      </c>
      <c r="I28" s="615">
        <f t="shared" si="1"/>
        <v>1.5931034482758621</v>
      </c>
    </row>
    <row r="29" spans="1:9" x14ac:dyDescent="0.2">
      <c r="A29"/>
      <c r="B29"/>
      <c r="C29" s="356" t="s">
        <v>103</v>
      </c>
      <c r="D29" s="357" t="s">
        <v>346</v>
      </c>
      <c r="E29" s="357" t="s">
        <v>377</v>
      </c>
      <c r="F29" s="360" t="s">
        <v>575</v>
      </c>
      <c r="G29" s="360" t="s">
        <v>575</v>
      </c>
      <c r="H29" s="360">
        <v>295</v>
      </c>
      <c r="I29" s="615">
        <f t="shared" si="1"/>
        <v>1.528497409326425</v>
      </c>
    </row>
    <row r="30" spans="1:9" x14ac:dyDescent="0.2">
      <c r="A30"/>
      <c r="B30"/>
      <c r="C30" s="356" t="s">
        <v>103</v>
      </c>
      <c r="D30" s="357" t="s">
        <v>334</v>
      </c>
      <c r="E30" s="357" t="s">
        <v>374</v>
      </c>
      <c r="F30" s="360" t="s">
        <v>576</v>
      </c>
      <c r="G30" s="360" t="s">
        <v>576</v>
      </c>
      <c r="H30" s="360">
        <v>77</v>
      </c>
      <c r="I30" s="615">
        <f t="shared" si="1"/>
        <v>1.54</v>
      </c>
    </row>
    <row r="31" spans="1:9" x14ac:dyDescent="0.2">
      <c r="A31"/>
      <c r="B31"/>
      <c r="C31" s="679" t="s">
        <v>104</v>
      </c>
      <c r="D31" s="680" t="s">
        <v>334</v>
      </c>
      <c r="E31" s="680" t="s">
        <v>384</v>
      </c>
      <c r="F31" s="682" t="s">
        <v>577</v>
      </c>
      <c r="G31" s="682" t="s">
        <v>578</v>
      </c>
      <c r="H31" s="682">
        <v>359</v>
      </c>
      <c r="I31" s="684">
        <f t="shared" si="1"/>
        <v>1.3296296296296297</v>
      </c>
    </row>
    <row r="32" spans="1:9" x14ac:dyDescent="0.2">
      <c r="A32"/>
      <c r="B32"/>
      <c r="C32" s="679" t="s">
        <v>104</v>
      </c>
      <c r="D32" s="680" t="s">
        <v>334</v>
      </c>
      <c r="E32" s="680" t="s">
        <v>386</v>
      </c>
      <c r="F32" s="682" t="s">
        <v>579</v>
      </c>
      <c r="G32" s="682" t="s">
        <v>579</v>
      </c>
      <c r="H32" s="682">
        <v>381</v>
      </c>
      <c r="I32" s="684">
        <f t="shared" si="1"/>
        <v>2.1166666666666667</v>
      </c>
    </row>
    <row r="33" spans="1:9" x14ac:dyDescent="0.2">
      <c r="A33"/>
      <c r="B33"/>
      <c r="C33" s="679" t="s">
        <v>104</v>
      </c>
      <c r="D33" s="680" t="s">
        <v>334</v>
      </c>
      <c r="E33" s="680" t="s">
        <v>387</v>
      </c>
      <c r="F33" s="682" t="s">
        <v>580</v>
      </c>
      <c r="G33" s="682" t="s">
        <v>581</v>
      </c>
      <c r="H33" s="682">
        <v>581</v>
      </c>
      <c r="I33" s="684">
        <f t="shared" si="1"/>
        <v>1.5788043478260869</v>
      </c>
    </row>
    <row r="34" spans="1:9" x14ac:dyDescent="0.2">
      <c r="A34"/>
      <c r="B34"/>
      <c r="C34" s="679" t="s">
        <v>104</v>
      </c>
      <c r="D34" s="680" t="s">
        <v>346</v>
      </c>
      <c r="E34" s="680" t="s">
        <v>391</v>
      </c>
      <c r="F34" s="682" t="s">
        <v>582</v>
      </c>
      <c r="G34" s="682" t="s">
        <v>582</v>
      </c>
      <c r="H34" s="682">
        <v>304</v>
      </c>
      <c r="I34" s="684">
        <f t="shared" si="1"/>
        <v>1.6084656084656084</v>
      </c>
    </row>
    <row r="35" spans="1:9" x14ac:dyDescent="0.2">
      <c r="A35"/>
      <c r="B35"/>
      <c r="C35" s="679" t="s">
        <v>104</v>
      </c>
      <c r="D35" s="680" t="s">
        <v>346</v>
      </c>
      <c r="E35" s="680" t="s">
        <v>393</v>
      </c>
      <c r="F35" s="682" t="s">
        <v>583</v>
      </c>
      <c r="G35" s="682" t="s">
        <v>583</v>
      </c>
      <c r="H35" s="682">
        <v>620</v>
      </c>
      <c r="I35" s="684">
        <f t="shared" si="1"/>
        <v>1.29979035639413</v>
      </c>
    </row>
    <row r="36" spans="1:9" x14ac:dyDescent="0.2">
      <c r="A36"/>
      <c r="B36"/>
      <c r="C36" s="679" t="s">
        <v>104</v>
      </c>
      <c r="D36" s="680" t="s">
        <v>346</v>
      </c>
      <c r="E36" s="680" t="s">
        <v>394</v>
      </c>
      <c r="F36" s="682" t="s">
        <v>584</v>
      </c>
      <c r="G36" s="682" t="s">
        <v>584</v>
      </c>
      <c r="H36" s="682">
        <v>862</v>
      </c>
      <c r="I36" s="684">
        <f t="shared" si="1"/>
        <v>1.476027397260274</v>
      </c>
    </row>
    <row r="37" spans="1:9" x14ac:dyDescent="0.2">
      <c r="A37"/>
      <c r="B37"/>
      <c r="C37" s="679" t="s">
        <v>104</v>
      </c>
      <c r="D37" s="680" t="s">
        <v>346</v>
      </c>
      <c r="E37" s="680" t="s">
        <v>395</v>
      </c>
      <c r="F37" s="682" t="s">
        <v>575</v>
      </c>
      <c r="G37" s="682" t="s">
        <v>575</v>
      </c>
      <c r="H37" s="682">
        <v>321</v>
      </c>
      <c r="I37" s="684">
        <f t="shared" si="1"/>
        <v>1.6632124352331605</v>
      </c>
    </row>
    <row r="38" spans="1:9" x14ac:dyDescent="0.2">
      <c r="A38"/>
      <c r="B38"/>
      <c r="C38" s="679" t="s">
        <v>104</v>
      </c>
      <c r="D38" s="680" t="s">
        <v>346</v>
      </c>
      <c r="E38" s="680" t="s">
        <v>396</v>
      </c>
      <c r="F38" s="682" t="s">
        <v>585</v>
      </c>
      <c r="G38" s="682" t="s">
        <v>585</v>
      </c>
      <c r="H38" s="682">
        <v>248</v>
      </c>
      <c r="I38" s="684">
        <f t="shared" si="1"/>
        <v>1.2338308457711442</v>
      </c>
    </row>
    <row r="39" spans="1:9" x14ac:dyDescent="0.2">
      <c r="A39"/>
      <c r="B39"/>
      <c r="C39" s="679" t="s">
        <v>104</v>
      </c>
      <c r="D39" s="680" t="s">
        <v>334</v>
      </c>
      <c r="E39" s="680" t="s">
        <v>389</v>
      </c>
      <c r="F39" s="682" t="s">
        <v>586</v>
      </c>
      <c r="G39" s="682" t="s">
        <v>586</v>
      </c>
      <c r="H39" s="682">
        <v>342</v>
      </c>
      <c r="I39" s="684">
        <f t="shared" si="1"/>
        <v>1.6132075471698113</v>
      </c>
    </row>
    <row r="40" spans="1:9" x14ac:dyDescent="0.2">
      <c r="A40"/>
      <c r="B40"/>
      <c r="C40" s="356" t="s">
        <v>105</v>
      </c>
      <c r="D40" s="357" t="s">
        <v>346</v>
      </c>
      <c r="E40" s="357" t="s">
        <v>414</v>
      </c>
      <c r="F40" s="360" t="s">
        <v>587</v>
      </c>
      <c r="G40" s="360" t="s">
        <v>587</v>
      </c>
      <c r="H40" s="360">
        <v>304</v>
      </c>
      <c r="I40" s="615">
        <f t="shared" si="1"/>
        <v>1.3881278538812785</v>
      </c>
    </row>
    <row r="41" spans="1:9" x14ac:dyDescent="0.2">
      <c r="A41"/>
      <c r="B41"/>
      <c r="C41" s="356" t="s">
        <v>105</v>
      </c>
      <c r="D41" s="357" t="s">
        <v>334</v>
      </c>
      <c r="E41" s="357" t="s">
        <v>408</v>
      </c>
      <c r="F41" s="360" t="s">
        <v>588</v>
      </c>
      <c r="G41" s="360" t="s">
        <v>589</v>
      </c>
      <c r="H41" s="360">
        <v>259</v>
      </c>
      <c r="I41" s="615">
        <f t="shared" si="1"/>
        <v>1.5146198830409356</v>
      </c>
    </row>
    <row r="42" spans="1:9" x14ac:dyDescent="0.2">
      <c r="A42"/>
      <c r="B42"/>
      <c r="C42" s="356" t="s">
        <v>105</v>
      </c>
      <c r="D42" s="357" t="s">
        <v>334</v>
      </c>
      <c r="E42" s="357" t="s">
        <v>409</v>
      </c>
      <c r="F42" s="360" t="s">
        <v>590</v>
      </c>
      <c r="G42" s="360" t="s">
        <v>590</v>
      </c>
      <c r="H42" s="360">
        <v>129</v>
      </c>
      <c r="I42" s="615">
        <f t="shared" si="1"/>
        <v>1.3870967741935485</v>
      </c>
    </row>
    <row r="43" spans="1:9" x14ac:dyDescent="0.2">
      <c r="A43"/>
      <c r="B43"/>
      <c r="C43" s="356" t="s">
        <v>105</v>
      </c>
      <c r="D43" s="357" t="s">
        <v>346</v>
      </c>
      <c r="E43" s="357" t="s">
        <v>416</v>
      </c>
      <c r="F43" s="360" t="s">
        <v>591</v>
      </c>
      <c r="G43" s="360" t="s">
        <v>591</v>
      </c>
      <c r="H43" s="360">
        <v>356</v>
      </c>
      <c r="I43" s="615">
        <f t="shared" si="1"/>
        <v>1.5344827586206897</v>
      </c>
    </row>
    <row r="44" spans="1:9" x14ac:dyDescent="0.2">
      <c r="A44"/>
      <c r="B44"/>
      <c r="C44" s="356" t="s">
        <v>105</v>
      </c>
      <c r="D44" s="357" t="s">
        <v>334</v>
      </c>
      <c r="E44" s="357" t="s">
        <v>410</v>
      </c>
      <c r="F44" s="360" t="s">
        <v>592</v>
      </c>
      <c r="G44" s="360" t="s">
        <v>592</v>
      </c>
      <c r="H44" s="360">
        <v>44</v>
      </c>
      <c r="I44" s="615">
        <f t="shared" si="1"/>
        <v>1.2571428571428571</v>
      </c>
    </row>
    <row r="45" spans="1:9" x14ac:dyDescent="0.2">
      <c r="A45"/>
      <c r="B45"/>
      <c r="C45" s="356" t="s">
        <v>105</v>
      </c>
      <c r="D45" s="357" t="s">
        <v>334</v>
      </c>
      <c r="E45" s="357" t="s">
        <v>411</v>
      </c>
      <c r="F45" s="360" t="s">
        <v>593</v>
      </c>
      <c r="G45" s="360" t="s">
        <v>593</v>
      </c>
      <c r="H45" s="360">
        <v>941</v>
      </c>
      <c r="I45" s="615">
        <f t="shared" si="1"/>
        <v>1.367732558139535</v>
      </c>
    </row>
    <row r="46" spans="1:9" x14ac:dyDescent="0.2">
      <c r="A46"/>
      <c r="B46"/>
      <c r="C46" s="356" t="s">
        <v>105</v>
      </c>
      <c r="D46" s="357" t="s">
        <v>334</v>
      </c>
      <c r="E46" s="357" t="s">
        <v>412</v>
      </c>
      <c r="F46" s="360" t="s">
        <v>594</v>
      </c>
      <c r="G46" s="360" t="s">
        <v>594</v>
      </c>
      <c r="H46" s="360">
        <v>34</v>
      </c>
      <c r="I46" s="615">
        <f t="shared" si="1"/>
        <v>1.5454545454545454</v>
      </c>
    </row>
    <row r="47" spans="1:9" x14ac:dyDescent="0.2">
      <c r="A47"/>
      <c r="B47"/>
      <c r="C47" s="356" t="s">
        <v>105</v>
      </c>
      <c r="D47" s="357" t="s">
        <v>346</v>
      </c>
      <c r="E47" s="357" t="s">
        <v>417</v>
      </c>
      <c r="F47" s="360" t="s">
        <v>595</v>
      </c>
      <c r="G47" s="360" t="s">
        <v>595</v>
      </c>
      <c r="H47" s="360">
        <v>164</v>
      </c>
      <c r="I47" s="615">
        <f t="shared" si="1"/>
        <v>1.2058823529411764</v>
      </c>
    </row>
    <row r="48" spans="1:9" x14ac:dyDescent="0.2">
      <c r="A48"/>
      <c r="B48"/>
      <c r="C48" s="356" t="s">
        <v>105</v>
      </c>
      <c r="D48" s="357" t="s">
        <v>346</v>
      </c>
      <c r="E48" s="357" t="s">
        <v>419</v>
      </c>
      <c r="F48" s="360" t="s">
        <v>596</v>
      </c>
      <c r="G48" s="360" t="s">
        <v>596</v>
      </c>
      <c r="H48" s="360">
        <v>352</v>
      </c>
      <c r="I48" s="615">
        <f t="shared" si="1"/>
        <v>1.2264808362369337</v>
      </c>
    </row>
    <row r="49" spans="1:9" x14ac:dyDescent="0.2">
      <c r="A49"/>
      <c r="B49"/>
      <c r="C49" s="356" t="s">
        <v>105</v>
      </c>
      <c r="D49" s="357" t="s">
        <v>346</v>
      </c>
      <c r="E49" s="357" t="s">
        <v>420</v>
      </c>
      <c r="F49" s="360" t="s">
        <v>597</v>
      </c>
      <c r="G49" s="360" t="s">
        <v>597</v>
      </c>
      <c r="H49" s="360">
        <v>351</v>
      </c>
      <c r="I49" s="615">
        <f t="shared" si="1"/>
        <v>1.481012658227848</v>
      </c>
    </row>
    <row r="50" spans="1:9" x14ac:dyDescent="0.2">
      <c r="A50"/>
      <c r="B50"/>
      <c r="C50" s="679" t="s">
        <v>106</v>
      </c>
      <c r="D50" s="680" t="s">
        <v>346</v>
      </c>
      <c r="E50" s="680" t="s">
        <v>432</v>
      </c>
      <c r="F50" s="682" t="s">
        <v>598</v>
      </c>
      <c r="G50" s="682" t="s">
        <v>598</v>
      </c>
      <c r="H50" s="682">
        <v>1334</v>
      </c>
      <c r="I50" s="684">
        <f t="shared" si="1"/>
        <v>1.2007200720072007</v>
      </c>
    </row>
    <row r="51" spans="1:9" x14ac:dyDescent="0.2">
      <c r="A51"/>
      <c r="B51"/>
      <c r="C51" s="679" t="s">
        <v>106</v>
      </c>
      <c r="D51" s="680" t="s">
        <v>334</v>
      </c>
      <c r="E51" s="680" t="s">
        <v>426</v>
      </c>
      <c r="F51" s="682" t="s">
        <v>599</v>
      </c>
      <c r="G51" s="682" t="s">
        <v>599</v>
      </c>
      <c r="H51" s="682">
        <v>70</v>
      </c>
      <c r="I51" s="684">
        <f t="shared" si="1"/>
        <v>1.320754716981132</v>
      </c>
    </row>
    <row r="52" spans="1:9" x14ac:dyDescent="0.2">
      <c r="A52"/>
      <c r="B52"/>
      <c r="C52" s="679" t="s">
        <v>106</v>
      </c>
      <c r="D52" s="680" t="s">
        <v>346</v>
      </c>
      <c r="E52" s="680" t="s">
        <v>433</v>
      </c>
      <c r="F52" s="682" t="s">
        <v>600</v>
      </c>
      <c r="G52" s="682" t="s">
        <v>600</v>
      </c>
      <c r="H52" s="682">
        <v>572</v>
      </c>
      <c r="I52" s="684">
        <f t="shared" si="1"/>
        <v>1.4517766497461928</v>
      </c>
    </row>
    <row r="53" spans="1:9" x14ac:dyDescent="0.2">
      <c r="A53"/>
      <c r="B53"/>
      <c r="C53" s="679" t="s">
        <v>106</v>
      </c>
      <c r="D53" s="680" t="s">
        <v>334</v>
      </c>
      <c r="E53" s="680" t="s">
        <v>430</v>
      </c>
      <c r="F53" s="682" t="s">
        <v>601</v>
      </c>
      <c r="G53" s="682" t="s">
        <v>601</v>
      </c>
      <c r="H53" s="682">
        <v>693</v>
      </c>
      <c r="I53" s="684">
        <f t="shared" si="1"/>
        <v>1.2073170731707317</v>
      </c>
    </row>
    <row r="54" spans="1:9" x14ac:dyDescent="0.2">
      <c r="A54"/>
      <c r="B54"/>
      <c r="C54" s="679" t="s">
        <v>106</v>
      </c>
      <c r="D54" s="680" t="s">
        <v>360</v>
      </c>
      <c r="E54" s="680" t="s">
        <v>435</v>
      </c>
      <c r="F54" s="682" t="s">
        <v>602</v>
      </c>
      <c r="G54" s="682" t="s">
        <v>602</v>
      </c>
      <c r="H54" s="682">
        <v>42</v>
      </c>
      <c r="I54" s="684">
        <f t="shared" si="1"/>
        <v>1.75</v>
      </c>
    </row>
    <row r="55" spans="1:9" x14ac:dyDescent="0.2">
      <c r="A55"/>
      <c r="B55"/>
      <c r="C55" s="679" t="s">
        <v>106</v>
      </c>
      <c r="D55" s="680" t="s">
        <v>346</v>
      </c>
      <c r="E55" s="680" t="s">
        <v>435</v>
      </c>
      <c r="F55" s="682" t="s">
        <v>603</v>
      </c>
      <c r="G55" s="682" t="s">
        <v>603</v>
      </c>
      <c r="H55" s="682">
        <v>888</v>
      </c>
      <c r="I55" s="684">
        <f t="shared" si="1"/>
        <v>1.4462540716612378</v>
      </c>
    </row>
    <row r="56" spans="1:9" x14ac:dyDescent="0.2">
      <c r="A56"/>
      <c r="B56"/>
      <c r="C56" s="679" t="s">
        <v>106</v>
      </c>
      <c r="D56" s="680" t="s">
        <v>334</v>
      </c>
      <c r="E56" s="680" t="s">
        <v>431</v>
      </c>
      <c r="F56" s="682" t="s">
        <v>604</v>
      </c>
      <c r="G56" s="682" t="s">
        <v>604</v>
      </c>
      <c r="H56" s="682">
        <v>519</v>
      </c>
      <c r="I56" s="684">
        <f t="shared" si="1"/>
        <v>1.4297520661157024</v>
      </c>
    </row>
    <row r="57" spans="1:9" x14ac:dyDescent="0.2">
      <c r="A57"/>
      <c r="B57"/>
      <c r="C57" s="679" t="s">
        <v>106</v>
      </c>
      <c r="D57" s="680" t="s">
        <v>346</v>
      </c>
      <c r="E57" s="680" t="s">
        <v>436</v>
      </c>
      <c r="F57" s="682" t="s">
        <v>600</v>
      </c>
      <c r="G57" s="682" t="s">
        <v>600</v>
      </c>
      <c r="H57" s="682">
        <v>518</v>
      </c>
      <c r="I57" s="684">
        <f t="shared" si="1"/>
        <v>1.3147208121827412</v>
      </c>
    </row>
    <row r="58" spans="1:9" x14ac:dyDescent="0.2">
      <c r="A58"/>
      <c r="B58"/>
      <c r="C58" s="356" t="s">
        <v>107</v>
      </c>
      <c r="D58" s="357" t="s">
        <v>346</v>
      </c>
      <c r="E58" s="357" t="s">
        <v>447</v>
      </c>
      <c r="F58" s="360" t="s">
        <v>605</v>
      </c>
      <c r="G58" s="360" t="s">
        <v>605</v>
      </c>
      <c r="H58" s="360">
        <v>927</v>
      </c>
      <c r="I58" s="615">
        <f t="shared" si="1"/>
        <v>1.8429423459244534</v>
      </c>
    </row>
    <row r="59" spans="1:9" x14ac:dyDescent="0.2">
      <c r="A59"/>
      <c r="B59"/>
      <c r="C59" s="356" t="s">
        <v>107</v>
      </c>
      <c r="D59" s="357" t="s">
        <v>334</v>
      </c>
      <c r="E59" s="357" t="s">
        <v>442</v>
      </c>
      <c r="F59" s="360" t="s">
        <v>606</v>
      </c>
      <c r="G59" s="360" t="s">
        <v>606</v>
      </c>
      <c r="H59" s="360">
        <v>4033</v>
      </c>
      <c r="I59" s="615">
        <f t="shared" si="1"/>
        <v>1.3643437077131257</v>
      </c>
    </row>
    <row r="60" spans="1:9" x14ac:dyDescent="0.2">
      <c r="A60"/>
      <c r="B60"/>
      <c r="C60" s="356" t="s">
        <v>107</v>
      </c>
      <c r="D60" s="357" t="s">
        <v>346</v>
      </c>
      <c r="E60" s="357" t="s">
        <v>448</v>
      </c>
      <c r="F60" s="360" t="s">
        <v>607</v>
      </c>
      <c r="G60" s="360" t="s">
        <v>607</v>
      </c>
      <c r="H60" s="360">
        <v>2460</v>
      </c>
      <c r="I60" s="615">
        <f t="shared" si="1"/>
        <v>1.7521367521367521</v>
      </c>
    </row>
    <row r="61" spans="1:9" x14ac:dyDescent="0.2">
      <c r="A61"/>
      <c r="B61"/>
      <c r="C61" s="356" t="s">
        <v>107</v>
      </c>
      <c r="D61" s="357" t="s">
        <v>381</v>
      </c>
      <c r="E61" s="357" t="s">
        <v>456</v>
      </c>
      <c r="F61" s="360" t="s">
        <v>608</v>
      </c>
      <c r="G61" s="360" t="s">
        <v>608</v>
      </c>
      <c r="H61" s="360">
        <v>82</v>
      </c>
      <c r="I61" s="615">
        <f t="shared" si="1"/>
        <v>1.7083333333333333</v>
      </c>
    </row>
    <row r="62" spans="1:9" x14ac:dyDescent="0.2">
      <c r="A62"/>
      <c r="B62"/>
      <c r="C62" s="356" t="s">
        <v>107</v>
      </c>
      <c r="D62" s="357" t="s">
        <v>346</v>
      </c>
      <c r="E62" s="357" t="s">
        <v>449</v>
      </c>
      <c r="F62" s="360" t="s">
        <v>609</v>
      </c>
      <c r="G62" s="360" t="s">
        <v>609</v>
      </c>
      <c r="H62" s="360">
        <v>779</v>
      </c>
      <c r="I62" s="615">
        <f t="shared" si="1"/>
        <v>2.0233766233766235</v>
      </c>
    </row>
    <row r="63" spans="1:9" x14ac:dyDescent="0.2">
      <c r="A63"/>
      <c r="B63"/>
      <c r="C63" s="356" t="s">
        <v>107</v>
      </c>
      <c r="D63" s="357" t="s">
        <v>334</v>
      </c>
      <c r="E63" s="357" t="s">
        <v>443</v>
      </c>
      <c r="F63" s="360" t="s">
        <v>610</v>
      </c>
      <c r="G63" s="360" t="s">
        <v>610</v>
      </c>
      <c r="H63" s="360">
        <v>1051</v>
      </c>
      <c r="I63" s="615">
        <f t="shared" si="1"/>
        <v>1.7753378378378379</v>
      </c>
    </row>
    <row r="64" spans="1:9" x14ac:dyDescent="0.2">
      <c r="A64"/>
      <c r="B64"/>
      <c r="C64" s="356" t="s">
        <v>107</v>
      </c>
      <c r="D64" s="357" t="s">
        <v>334</v>
      </c>
      <c r="E64" s="357" t="s">
        <v>444</v>
      </c>
      <c r="F64" s="360" t="s">
        <v>611</v>
      </c>
      <c r="G64" s="360" t="s">
        <v>611</v>
      </c>
      <c r="H64" s="360">
        <v>877</v>
      </c>
      <c r="I64" s="615">
        <f t="shared" si="1"/>
        <v>1.5146804835924006</v>
      </c>
    </row>
    <row r="65" spans="1:10" x14ac:dyDescent="0.2">
      <c r="A65"/>
      <c r="B65"/>
      <c r="C65" s="356" t="s">
        <v>107</v>
      </c>
      <c r="D65" s="357" t="s">
        <v>361</v>
      </c>
      <c r="E65" s="357" t="s">
        <v>450</v>
      </c>
      <c r="F65" s="360" t="s">
        <v>612</v>
      </c>
      <c r="G65" s="360" t="s">
        <v>612</v>
      </c>
      <c r="H65" s="360">
        <v>121</v>
      </c>
      <c r="I65" s="615">
        <f t="shared" si="1"/>
        <v>1.21</v>
      </c>
    </row>
    <row r="66" spans="1:10" x14ac:dyDescent="0.2">
      <c r="A66"/>
      <c r="B66"/>
      <c r="C66" s="356" t="s">
        <v>107</v>
      </c>
      <c r="D66" s="357" t="s">
        <v>334</v>
      </c>
      <c r="E66" s="357" t="s">
        <v>446</v>
      </c>
      <c r="F66" s="360" t="s">
        <v>613</v>
      </c>
      <c r="G66" s="360" t="s">
        <v>613</v>
      </c>
      <c r="H66" s="360">
        <v>1103</v>
      </c>
      <c r="I66" s="615">
        <f t="shared" si="1"/>
        <v>1.8919382504288165</v>
      </c>
    </row>
    <row r="67" spans="1:10" x14ac:dyDescent="0.2">
      <c r="A67"/>
      <c r="B67"/>
      <c r="C67" s="679" t="s">
        <v>108</v>
      </c>
      <c r="D67" s="680" t="s">
        <v>334</v>
      </c>
      <c r="E67" s="680" t="s">
        <v>459</v>
      </c>
      <c r="F67" s="682" t="s">
        <v>614</v>
      </c>
      <c r="G67" s="682" t="s">
        <v>614</v>
      </c>
      <c r="H67" s="682">
        <v>380</v>
      </c>
      <c r="I67" s="684">
        <f t="shared" si="1"/>
        <v>1.4285714285714286</v>
      </c>
    </row>
    <row r="68" spans="1:10" x14ac:dyDescent="0.2">
      <c r="A68"/>
      <c r="B68"/>
      <c r="C68" s="679" t="s">
        <v>108</v>
      </c>
      <c r="D68" s="680" t="s">
        <v>334</v>
      </c>
      <c r="E68" s="680" t="s">
        <v>460</v>
      </c>
      <c r="F68" s="682" t="s">
        <v>615</v>
      </c>
      <c r="G68" s="682" t="s">
        <v>615</v>
      </c>
      <c r="H68" s="682">
        <v>387</v>
      </c>
      <c r="I68" s="684">
        <f t="shared" si="1"/>
        <v>1.5236220472440944</v>
      </c>
    </row>
    <row r="69" spans="1:10" x14ac:dyDescent="0.2">
      <c r="A69"/>
      <c r="B69"/>
      <c r="C69" s="679" t="s">
        <v>108</v>
      </c>
      <c r="D69" s="680" t="s">
        <v>334</v>
      </c>
      <c r="E69" s="680" t="s">
        <v>461</v>
      </c>
      <c r="F69" s="682" t="s">
        <v>616</v>
      </c>
      <c r="G69" s="682" t="s">
        <v>616</v>
      </c>
      <c r="H69" s="682">
        <v>442</v>
      </c>
      <c r="I69" s="684">
        <f t="shared" si="1"/>
        <v>1.6431226765799256</v>
      </c>
    </row>
    <row r="70" spans="1:10" x14ac:dyDescent="0.2">
      <c r="A70"/>
      <c r="B70"/>
      <c r="C70" s="679" t="s">
        <v>108</v>
      </c>
      <c r="D70" s="680" t="s">
        <v>334</v>
      </c>
      <c r="E70" s="680" t="s">
        <v>463</v>
      </c>
      <c r="F70" s="682" t="s">
        <v>608</v>
      </c>
      <c r="G70" s="682" t="s">
        <v>608</v>
      </c>
      <c r="H70" s="682">
        <v>60</v>
      </c>
      <c r="I70" s="684">
        <f t="shared" si="1"/>
        <v>1.25</v>
      </c>
    </row>
    <row r="71" spans="1:10" x14ac:dyDescent="0.2">
      <c r="A71"/>
      <c r="B71"/>
      <c r="C71" s="679" t="s">
        <v>108</v>
      </c>
      <c r="D71" s="680" t="s">
        <v>334</v>
      </c>
      <c r="E71" s="680" t="s">
        <v>464</v>
      </c>
      <c r="F71" s="682" t="s">
        <v>617</v>
      </c>
      <c r="G71" s="682" t="s">
        <v>617</v>
      </c>
      <c r="H71" s="682">
        <v>244</v>
      </c>
      <c r="I71" s="684">
        <f t="shared" si="1"/>
        <v>1.5061728395061729</v>
      </c>
    </row>
    <row r="72" spans="1:10" x14ac:dyDescent="0.2">
      <c r="A72"/>
      <c r="B72"/>
      <c r="C72" s="679" t="s">
        <v>108</v>
      </c>
      <c r="D72" s="680" t="s">
        <v>334</v>
      </c>
      <c r="E72" s="680" t="s">
        <v>465</v>
      </c>
      <c r="F72" s="682" t="s">
        <v>567</v>
      </c>
      <c r="G72" s="682" t="s">
        <v>567</v>
      </c>
      <c r="H72" s="682">
        <v>77</v>
      </c>
      <c r="I72" s="684">
        <f t="shared" si="1"/>
        <v>1.9743589743589745</v>
      </c>
    </row>
    <row r="73" spans="1:10" x14ac:dyDescent="0.2">
      <c r="A73"/>
      <c r="B73"/>
      <c r="C73" s="679" t="s">
        <v>108</v>
      </c>
      <c r="D73" s="680" t="s">
        <v>334</v>
      </c>
      <c r="E73" s="680" t="s">
        <v>466</v>
      </c>
      <c r="F73" s="682" t="s">
        <v>567</v>
      </c>
      <c r="G73" s="682" t="s">
        <v>567</v>
      </c>
      <c r="H73" s="682">
        <v>79</v>
      </c>
      <c r="I73" s="684">
        <f t="shared" si="1"/>
        <v>2.0256410256410255</v>
      </c>
    </row>
    <row r="74" spans="1:10" x14ac:dyDescent="0.2">
      <c r="A74"/>
      <c r="B74"/>
      <c r="C74" s="679" t="s">
        <v>108</v>
      </c>
      <c r="D74" s="680" t="s">
        <v>334</v>
      </c>
      <c r="E74" s="680" t="s">
        <v>467</v>
      </c>
      <c r="F74" s="682" t="s">
        <v>618</v>
      </c>
      <c r="G74" s="682" t="s">
        <v>619</v>
      </c>
      <c r="H74" s="682">
        <v>104</v>
      </c>
      <c r="I74" s="684">
        <f t="shared" si="1"/>
        <v>1.8571428571428572</v>
      </c>
    </row>
    <row r="75" spans="1:10" x14ac:dyDescent="0.2">
      <c r="A75"/>
      <c r="B75"/>
      <c r="C75" s="679" t="s">
        <v>108</v>
      </c>
      <c r="D75" s="680" t="s">
        <v>334</v>
      </c>
      <c r="E75" s="680" t="s">
        <v>468</v>
      </c>
      <c r="F75" s="682" t="s">
        <v>620</v>
      </c>
      <c r="G75" s="682" t="s">
        <v>620</v>
      </c>
      <c r="H75" s="682">
        <v>527</v>
      </c>
      <c r="I75" s="684">
        <f t="shared" si="1"/>
        <v>1.3208020050125313</v>
      </c>
    </row>
    <row r="76" spans="1:10" x14ac:dyDescent="0.2">
      <c r="A76"/>
      <c r="B76"/>
      <c r="C76" s="679" t="s">
        <v>108</v>
      </c>
      <c r="D76" s="680" t="s">
        <v>346</v>
      </c>
      <c r="E76" s="680" t="s">
        <v>474</v>
      </c>
      <c r="F76" s="682" t="s">
        <v>588</v>
      </c>
      <c r="G76" s="682" t="s">
        <v>588</v>
      </c>
      <c r="H76" s="682">
        <v>282</v>
      </c>
      <c r="I76" s="684">
        <f t="shared" ref="I76:I108" si="2">H76/G76</f>
        <v>1.5080213903743316</v>
      </c>
    </row>
    <row r="77" spans="1:10" x14ac:dyDescent="0.2">
      <c r="A77"/>
      <c r="B77"/>
      <c r="C77" s="679" t="s">
        <v>108</v>
      </c>
      <c r="D77" s="680" t="s">
        <v>346</v>
      </c>
      <c r="E77" s="680" t="s">
        <v>475</v>
      </c>
      <c r="F77" s="682" t="s">
        <v>621</v>
      </c>
      <c r="G77" s="682" t="s">
        <v>621</v>
      </c>
      <c r="H77" s="682">
        <v>734</v>
      </c>
      <c r="I77" s="684">
        <f t="shared" si="2"/>
        <v>1.287719298245614</v>
      </c>
    </row>
    <row r="78" spans="1:10" x14ac:dyDescent="0.2">
      <c r="A78"/>
      <c r="B78"/>
      <c r="C78" s="679" t="s">
        <v>108</v>
      </c>
      <c r="D78" s="680" t="s">
        <v>346</v>
      </c>
      <c r="E78" s="680" t="s">
        <v>476</v>
      </c>
      <c r="F78" s="682" t="s">
        <v>583</v>
      </c>
      <c r="G78" s="682" t="s">
        <v>583</v>
      </c>
      <c r="H78" s="682">
        <v>639</v>
      </c>
      <c r="I78" s="684">
        <f t="shared" si="2"/>
        <v>1.3396226415094339</v>
      </c>
    </row>
    <row r="79" spans="1:10" x14ac:dyDescent="0.2">
      <c r="A79"/>
      <c r="B79"/>
      <c r="C79" s="679" t="s">
        <v>108</v>
      </c>
      <c r="D79" s="680" t="s">
        <v>334</v>
      </c>
      <c r="E79" s="680" t="s">
        <v>470</v>
      </c>
      <c r="F79" s="682" t="s">
        <v>622</v>
      </c>
      <c r="G79" s="682" t="s">
        <v>622</v>
      </c>
      <c r="H79" s="682">
        <v>116</v>
      </c>
      <c r="I79" s="684">
        <f t="shared" si="2"/>
        <v>1.2608695652173914</v>
      </c>
    </row>
    <row r="80" spans="1:10" x14ac:dyDescent="0.2">
      <c r="A80"/>
      <c r="B80"/>
      <c r="C80" s="679" t="s">
        <v>108</v>
      </c>
      <c r="D80" s="680" t="s">
        <v>334</v>
      </c>
      <c r="E80" s="680" t="s">
        <v>471</v>
      </c>
      <c r="F80" s="682" t="s">
        <v>564</v>
      </c>
      <c r="G80" s="682" t="s">
        <v>564</v>
      </c>
      <c r="H80" s="682">
        <v>177</v>
      </c>
      <c r="I80" s="684">
        <f t="shared" si="2"/>
        <v>2.0823529411764707</v>
      </c>
      <c r="J80" s="304"/>
    </row>
    <row r="81" spans="1:9" x14ac:dyDescent="0.2">
      <c r="A81"/>
      <c r="B81"/>
      <c r="C81" s="679" t="s">
        <v>108</v>
      </c>
      <c r="D81" s="680" t="s">
        <v>334</v>
      </c>
      <c r="E81" s="680" t="s">
        <v>472</v>
      </c>
      <c r="F81" s="682" t="s">
        <v>563</v>
      </c>
      <c r="G81" s="682" t="s">
        <v>563</v>
      </c>
      <c r="H81" s="682">
        <v>88</v>
      </c>
      <c r="I81" s="684">
        <f t="shared" si="2"/>
        <v>1.6923076923076923</v>
      </c>
    </row>
    <row r="82" spans="1:9" x14ac:dyDescent="0.2">
      <c r="A82"/>
      <c r="B82"/>
      <c r="C82" s="356" t="s">
        <v>109</v>
      </c>
      <c r="D82" s="357" t="s">
        <v>334</v>
      </c>
      <c r="E82" s="357" t="s">
        <v>486</v>
      </c>
      <c r="F82" s="360" t="s">
        <v>623</v>
      </c>
      <c r="G82" s="360" t="s">
        <v>623</v>
      </c>
      <c r="H82" s="360">
        <v>145</v>
      </c>
      <c r="I82" s="615">
        <f t="shared" si="2"/>
        <v>1.2083333333333333</v>
      </c>
    </row>
    <row r="83" spans="1:9" x14ac:dyDescent="0.2">
      <c r="A83"/>
      <c r="B83"/>
      <c r="C83" s="356" t="s">
        <v>109</v>
      </c>
      <c r="D83" s="357" t="s">
        <v>346</v>
      </c>
      <c r="E83" s="357" t="s">
        <v>492</v>
      </c>
      <c r="F83" s="360" t="s">
        <v>624</v>
      </c>
      <c r="G83" s="360" t="s">
        <v>624</v>
      </c>
      <c r="H83" s="360">
        <v>575</v>
      </c>
      <c r="I83" s="615">
        <f t="shared" si="2"/>
        <v>1.4267990074441688</v>
      </c>
    </row>
    <row r="84" spans="1:9" x14ac:dyDescent="0.2">
      <c r="A84"/>
      <c r="B84"/>
      <c r="C84" s="356" t="s">
        <v>109</v>
      </c>
      <c r="D84" s="357" t="s">
        <v>334</v>
      </c>
      <c r="E84" s="357" t="s">
        <v>488</v>
      </c>
      <c r="F84" s="360" t="s">
        <v>625</v>
      </c>
      <c r="G84" s="360" t="s">
        <v>625</v>
      </c>
      <c r="H84" s="360">
        <v>472</v>
      </c>
      <c r="I84" s="615">
        <f t="shared" si="2"/>
        <v>1.703971119133574</v>
      </c>
    </row>
    <row r="85" spans="1:9" x14ac:dyDescent="0.2">
      <c r="A85"/>
      <c r="B85"/>
      <c r="C85" s="356" t="s">
        <v>109</v>
      </c>
      <c r="D85" s="357" t="s">
        <v>346</v>
      </c>
      <c r="E85" s="357" t="s">
        <v>493</v>
      </c>
      <c r="F85" s="360" t="s">
        <v>626</v>
      </c>
      <c r="G85" s="360" t="s">
        <v>626</v>
      </c>
      <c r="H85" s="360">
        <v>620</v>
      </c>
      <c r="I85" s="615">
        <f t="shared" si="2"/>
        <v>1.3686534216335542</v>
      </c>
    </row>
    <row r="86" spans="1:9" x14ac:dyDescent="0.2">
      <c r="A86"/>
      <c r="B86"/>
      <c r="C86" s="356" t="s">
        <v>109</v>
      </c>
      <c r="D86" s="357" t="s">
        <v>334</v>
      </c>
      <c r="E86" s="357" t="s">
        <v>490</v>
      </c>
      <c r="F86" s="360" t="s">
        <v>618</v>
      </c>
      <c r="G86" s="360" t="s">
        <v>618</v>
      </c>
      <c r="H86" s="360">
        <v>110</v>
      </c>
      <c r="I86" s="615">
        <f t="shared" si="2"/>
        <v>1.5492957746478873</v>
      </c>
    </row>
    <row r="87" spans="1:9" x14ac:dyDescent="0.2">
      <c r="A87"/>
      <c r="B87"/>
      <c r="C87" s="356" t="s">
        <v>109</v>
      </c>
      <c r="D87" s="357" t="s">
        <v>334</v>
      </c>
      <c r="E87" s="357" t="s">
        <v>109</v>
      </c>
      <c r="F87" s="360" t="s">
        <v>627</v>
      </c>
      <c r="G87" s="360" t="s">
        <v>627</v>
      </c>
      <c r="H87" s="360">
        <v>649</v>
      </c>
      <c r="I87" s="615">
        <f t="shared" si="2"/>
        <v>1.4584269662921348</v>
      </c>
    </row>
    <row r="88" spans="1:9" x14ac:dyDescent="0.2">
      <c r="A88"/>
      <c r="B88"/>
      <c r="C88" s="679" t="s">
        <v>110</v>
      </c>
      <c r="D88" s="680" t="s">
        <v>334</v>
      </c>
      <c r="E88" s="680" t="s">
        <v>506</v>
      </c>
      <c r="F88" s="682" t="s">
        <v>571</v>
      </c>
      <c r="G88" s="682" t="s">
        <v>571</v>
      </c>
      <c r="H88" s="682">
        <v>175</v>
      </c>
      <c r="I88" s="684">
        <f t="shared" si="2"/>
        <v>1.6666666666666667</v>
      </c>
    </row>
    <row r="89" spans="1:9" x14ac:dyDescent="0.2">
      <c r="A89"/>
      <c r="B89"/>
      <c r="C89" s="679" t="s">
        <v>110</v>
      </c>
      <c r="D89" s="680" t="s">
        <v>346</v>
      </c>
      <c r="E89" s="680" t="s">
        <v>514</v>
      </c>
      <c r="F89" s="682" t="s">
        <v>628</v>
      </c>
      <c r="G89" s="682" t="s">
        <v>628</v>
      </c>
      <c r="H89" s="682">
        <v>629</v>
      </c>
      <c r="I89" s="684">
        <f t="shared" si="2"/>
        <v>1.6169665809768639</v>
      </c>
    </row>
    <row r="90" spans="1:9" x14ac:dyDescent="0.2">
      <c r="A90"/>
      <c r="B90"/>
      <c r="C90" s="679" t="s">
        <v>110</v>
      </c>
      <c r="D90" s="680" t="s">
        <v>334</v>
      </c>
      <c r="E90" s="680" t="s">
        <v>507</v>
      </c>
      <c r="F90" s="682" t="s">
        <v>629</v>
      </c>
      <c r="G90" s="682" t="s">
        <v>629</v>
      </c>
      <c r="H90" s="682">
        <v>129</v>
      </c>
      <c r="I90" s="684">
        <f t="shared" si="2"/>
        <v>2.015625</v>
      </c>
    </row>
    <row r="91" spans="1:9" x14ac:dyDescent="0.2">
      <c r="A91"/>
      <c r="B91"/>
      <c r="C91" s="679" t="s">
        <v>110</v>
      </c>
      <c r="D91" s="680" t="s">
        <v>334</v>
      </c>
      <c r="E91" s="680" t="s">
        <v>508</v>
      </c>
      <c r="F91" s="682" t="s">
        <v>630</v>
      </c>
      <c r="G91" s="682" t="s">
        <v>631</v>
      </c>
      <c r="H91" s="682">
        <v>115</v>
      </c>
      <c r="I91" s="684">
        <f t="shared" si="2"/>
        <v>1.7692307692307692</v>
      </c>
    </row>
    <row r="92" spans="1:9" x14ac:dyDescent="0.2">
      <c r="A92"/>
      <c r="B92"/>
      <c r="C92" s="679" t="s">
        <v>110</v>
      </c>
      <c r="D92" s="680" t="s">
        <v>334</v>
      </c>
      <c r="E92" s="680" t="s">
        <v>509</v>
      </c>
      <c r="F92" s="682" t="s">
        <v>632</v>
      </c>
      <c r="G92" s="682" t="s">
        <v>632</v>
      </c>
      <c r="H92" s="682">
        <v>61</v>
      </c>
      <c r="I92" s="684">
        <f t="shared" si="2"/>
        <v>1.2448979591836735</v>
      </c>
    </row>
    <row r="93" spans="1:9" x14ac:dyDescent="0.2">
      <c r="A93"/>
      <c r="B93"/>
      <c r="C93" s="679" t="s">
        <v>110</v>
      </c>
      <c r="D93" s="680" t="s">
        <v>334</v>
      </c>
      <c r="E93" s="680" t="s">
        <v>510</v>
      </c>
      <c r="F93" s="682" t="s">
        <v>633</v>
      </c>
      <c r="G93" s="682" t="s">
        <v>633</v>
      </c>
      <c r="H93" s="682">
        <v>220</v>
      </c>
      <c r="I93" s="684">
        <f t="shared" si="2"/>
        <v>1.5277777777777777</v>
      </c>
    </row>
    <row r="94" spans="1:9" x14ac:dyDescent="0.2">
      <c r="A94"/>
      <c r="B94"/>
      <c r="C94" s="679" t="s">
        <v>110</v>
      </c>
      <c r="D94" s="680" t="s">
        <v>334</v>
      </c>
      <c r="E94" s="680" t="s">
        <v>511</v>
      </c>
      <c r="F94" s="682" t="s">
        <v>634</v>
      </c>
      <c r="G94" s="682" t="s">
        <v>634</v>
      </c>
      <c r="H94" s="682">
        <v>433</v>
      </c>
      <c r="I94" s="684">
        <f t="shared" si="2"/>
        <v>2.165</v>
      </c>
    </row>
    <row r="95" spans="1:9" x14ac:dyDescent="0.2">
      <c r="A95"/>
      <c r="B95"/>
      <c r="C95" s="679" t="s">
        <v>110</v>
      </c>
      <c r="D95" s="680" t="s">
        <v>346</v>
      </c>
      <c r="E95" s="680" t="s">
        <v>515</v>
      </c>
      <c r="F95" s="682" t="s">
        <v>635</v>
      </c>
      <c r="G95" s="682" t="s">
        <v>635</v>
      </c>
      <c r="H95" s="682">
        <v>381</v>
      </c>
      <c r="I95" s="684">
        <f t="shared" si="2"/>
        <v>1.9438775510204083</v>
      </c>
    </row>
    <row r="96" spans="1:9" x14ac:dyDescent="0.2">
      <c r="A96"/>
      <c r="B96"/>
      <c r="C96" s="679" t="s">
        <v>110</v>
      </c>
      <c r="D96" s="680" t="s">
        <v>334</v>
      </c>
      <c r="E96" s="680" t="s">
        <v>512</v>
      </c>
      <c r="F96" s="682" t="s">
        <v>636</v>
      </c>
      <c r="G96" s="682" t="s">
        <v>636</v>
      </c>
      <c r="H96" s="682">
        <v>142</v>
      </c>
      <c r="I96" s="684">
        <f t="shared" si="2"/>
        <v>1.4343434343434343</v>
      </c>
    </row>
    <row r="97" spans="1:9" x14ac:dyDescent="0.2">
      <c r="A97"/>
      <c r="B97"/>
      <c r="C97" s="679" t="s">
        <v>110</v>
      </c>
      <c r="D97" s="680" t="s">
        <v>334</v>
      </c>
      <c r="E97" s="680" t="s">
        <v>513</v>
      </c>
      <c r="F97" s="682" t="s">
        <v>637</v>
      </c>
      <c r="G97" s="682" t="s">
        <v>637</v>
      </c>
      <c r="H97" s="682">
        <v>117</v>
      </c>
      <c r="I97" s="684">
        <f t="shared" si="2"/>
        <v>1.625</v>
      </c>
    </row>
    <row r="98" spans="1:9" x14ac:dyDescent="0.2">
      <c r="A98"/>
      <c r="B98"/>
      <c r="C98" s="679" t="s">
        <v>110</v>
      </c>
      <c r="D98" s="680" t="s">
        <v>346</v>
      </c>
      <c r="E98" s="680" t="s">
        <v>516</v>
      </c>
      <c r="F98" s="682" t="s">
        <v>638</v>
      </c>
      <c r="G98" s="682" t="s">
        <v>638</v>
      </c>
      <c r="H98" s="682">
        <v>1212</v>
      </c>
      <c r="I98" s="684">
        <f t="shared" si="2"/>
        <v>1.8503816793893131</v>
      </c>
    </row>
    <row r="99" spans="1:9" x14ac:dyDescent="0.2">
      <c r="A99"/>
      <c r="B99"/>
      <c r="C99" s="679" t="s">
        <v>110</v>
      </c>
      <c r="D99" s="680" t="s">
        <v>346</v>
      </c>
      <c r="E99" s="680" t="s">
        <v>517</v>
      </c>
      <c r="F99" s="682" t="s">
        <v>639</v>
      </c>
      <c r="G99" s="682" t="s">
        <v>639</v>
      </c>
      <c r="H99" s="682">
        <v>835</v>
      </c>
      <c r="I99" s="684">
        <f t="shared" si="2"/>
        <v>1.3756177924217463</v>
      </c>
    </row>
    <row r="100" spans="1:9" x14ac:dyDescent="0.2">
      <c r="A100"/>
      <c r="B100"/>
      <c r="C100" s="356" t="s">
        <v>553</v>
      </c>
      <c r="D100" s="357" t="s">
        <v>346</v>
      </c>
      <c r="E100" s="357" t="s">
        <v>523</v>
      </c>
      <c r="F100" s="360" t="s">
        <v>640</v>
      </c>
      <c r="G100" s="360" t="s">
        <v>640</v>
      </c>
      <c r="H100" s="360">
        <v>514</v>
      </c>
      <c r="I100" s="615">
        <f t="shared" si="2"/>
        <v>1.939622641509434</v>
      </c>
    </row>
    <row r="101" spans="1:9" x14ac:dyDescent="0.2">
      <c r="A101"/>
      <c r="B101"/>
      <c r="C101" s="356" t="s">
        <v>553</v>
      </c>
      <c r="D101" s="357" t="s">
        <v>334</v>
      </c>
      <c r="E101" s="357" t="s">
        <v>522</v>
      </c>
      <c r="F101" s="360" t="s">
        <v>641</v>
      </c>
      <c r="G101" s="360" t="s">
        <v>641</v>
      </c>
      <c r="H101" s="360">
        <v>215</v>
      </c>
      <c r="I101" s="615">
        <f t="shared" si="2"/>
        <v>1.6666666666666667</v>
      </c>
    </row>
    <row r="102" spans="1:9" x14ac:dyDescent="0.2">
      <c r="A102"/>
      <c r="B102"/>
      <c r="C102" s="356" t="s">
        <v>553</v>
      </c>
      <c r="D102" s="357" t="s">
        <v>346</v>
      </c>
      <c r="E102" s="357" t="s">
        <v>524</v>
      </c>
      <c r="F102" s="360" t="s">
        <v>642</v>
      </c>
      <c r="G102" s="360" t="s">
        <v>642</v>
      </c>
      <c r="H102" s="360">
        <v>510</v>
      </c>
      <c r="I102" s="615">
        <f t="shared" si="2"/>
        <v>1.3746630727762803</v>
      </c>
    </row>
    <row r="103" spans="1:9" x14ac:dyDescent="0.2">
      <c r="A103"/>
      <c r="B103"/>
      <c r="C103" s="356" t="s">
        <v>553</v>
      </c>
      <c r="D103" s="357" t="s">
        <v>357</v>
      </c>
      <c r="E103" s="357" t="s">
        <v>531</v>
      </c>
      <c r="F103" s="360" t="s">
        <v>643</v>
      </c>
      <c r="G103" s="360" t="s">
        <v>643</v>
      </c>
      <c r="H103" s="360">
        <v>11</v>
      </c>
      <c r="I103" s="615">
        <f t="shared" si="2"/>
        <v>1.5714285714285714</v>
      </c>
    </row>
    <row r="104" spans="1:9" x14ac:dyDescent="0.2">
      <c r="A104"/>
      <c r="B104"/>
      <c r="C104" s="356" t="s">
        <v>553</v>
      </c>
      <c r="D104" s="357" t="s">
        <v>346</v>
      </c>
      <c r="E104" s="357" t="s">
        <v>531</v>
      </c>
      <c r="F104" s="360" t="s">
        <v>644</v>
      </c>
      <c r="G104" s="360" t="s">
        <v>644</v>
      </c>
      <c r="H104" s="360">
        <v>250</v>
      </c>
      <c r="I104" s="615">
        <f t="shared" si="2"/>
        <v>1.5923566878980893</v>
      </c>
    </row>
    <row r="105" spans="1:9" x14ac:dyDescent="0.2">
      <c r="A105"/>
      <c r="B105"/>
      <c r="C105" s="356" t="s">
        <v>553</v>
      </c>
      <c r="D105" s="357" t="s">
        <v>346</v>
      </c>
      <c r="E105" s="357" t="s">
        <v>525</v>
      </c>
      <c r="F105" s="360" t="s">
        <v>645</v>
      </c>
      <c r="G105" s="360" t="s">
        <v>645</v>
      </c>
      <c r="H105" s="360">
        <v>490</v>
      </c>
      <c r="I105" s="615">
        <f t="shared" si="2"/>
        <v>1.6723549488054608</v>
      </c>
    </row>
    <row r="106" spans="1:9" x14ac:dyDescent="0.2">
      <c r="A106"/>
      <c r="B106"/>
      <c r="C106" s="356" t="s">
        <v>553</v>
      </c>
      <c r="D106" s="357" t="s">
        <v>346</v>
      </c>
      <c r="E106" s="357" t="s">
        <v>529</v>
      </c>
      <c r="F106" s="360" t="s">
        <v>646</v>
      </c>
      <c r="G106" s="360" t="s">
        <v>646</v>
      </c>
      <c r="H106" s="360">
        <v>198</v>
      </c>
      <c r="I106" s="615">
        <f t="shared" si="2"/>
        <v>1.2073170731707317</v>
      </c>
    </row>
    <row r="107" spans="1:9" x14ac:dyDescent="0.2">
      <c r="A107"/>
      <c r="B107"/>
      <c r="C107" s="356" t="s">
        <v>553</v>
      </c>
      <c r="D107" s="357" t="s">
        <v>357</v>
      </c>
      <c r="E107" s="357" t="s">
        <v>532</v>
      </c>
      <c r="F107" s="360" t="s">
        <v>647</v>
      </c>
      <c r="G107" s="360" t="s">
        <v>647</v>
      </c>
      <c r="H107" s="360">
        <v>319</v>
      </c>
      <c r="I107" s="615">
        <f t="shared" si="2"/>
        <v>1.463302752293578</v>
      </c>
    </row>
    <row r="108" spans="1:9" x14ac:dyDescent="0.2">
      <c r="A108"/>
      <c r="B108"/>
      <c r="C108" s="358" t="s">
        <v>553</v>
      </c>
      <c r="D108" s="359" t="s">
        <v>346</v>
      </c>
      <c r="E108" s="359" t="s">
        <v>532</v>
      </c>
      <c r="F108" s="361" t="s">
        <v>635</v>
      </c>
      <c r="G108" s="361" t="s">
        <v>635</v>
      </c>
      <c r="H108" s="361">
        <v>260</v>
      </c>
      <c r="I108" s="616">
        <f t="shared" si="2"/>
        <v>1.3265306122448979</v>
      </c>
    </row>
    <row r="109" spans="1:9" x14ac:dyDescent="0.2">
      <c r="A109"/>
      <c r="B109" s="362" t="s">
        <v>293</v>
      </c>
      <c r="C109"/>
      <c r="D109"/>
      <c r="E109"/>
      <c r="F109"/>
      <c r="G109"/>
      <c r="H109"/>
      <c r="I109"/>
    </row>
    <row r="110" spans="1:9" x14ac:dyDescent="0.2">
      <c r="A110"/>
      <c r="B110" s="363" t="s">
        <v>165</v>
      </c>
      <c r="C110"/>
      <c r="D110"/>
      <c r="E110"/>
      <c r="F110"/>
      <c r="G110"/>
      <c r="H110"/>
      <c r="I110"/>
    </row>
    <row r="111" spans="1:9" x14ac:dyDescent="0.2">
      <c r="A111"/>
      <c r="B111"/>
      <c r="C111"/>
      <c r="D111"/>
      <c r="E111"/>
      <c r="F111"/>
      <c r="G111"/>
      <c r="H111"/>
      <c r="I111"/>
    </row>
    <row r="112" spans="1:9" x14ac:dyDescent="0.2">
      <c r="A112"/>
      <c r="B112"/>
      <c r="C112"/>
      <c r="D112"/>
      <c r="E112"/>
      <c r="F112"/>
      <c r="G112"/>
      <c r="H112"/>
      <c r="I112"/>
    </row>
    <row r="113" spans="1:9" x14ac:dyDescent="0.2">
      <c r="A113"/>
      <c r="B113"/>
      <c r="C113"/>
      <c r="D113"/>
      <c r="E113"/>
      <c r="F113"/>
      <c r="G113"/>
      <c r="H113"/>
      <c r="I113"/>
    </row>
    <row r="114" spans="1:9" x14ac:dyDescent="0.2">
      <c r="A114"/>
      <c r="B114"/>
      <c r="C114"/>
      <c r="D114"/>
      <c r="E114"/>
      <c r="F114"/>
      <c r="G114"/>
      <c r="H114"/>
      <c r="I114"/>
    </row>
    <row r="115" spans="1:9" x14ac:dyDescent="0.2">
      <c r="A115"/>
      <c r="B115"/>
      <c r="C115"/>
      <c r="D115"/>
      <c r="E115"/>
      <c r="F115"/>
      <c r="G115"/>
      <c r="H115"/>
      <c r="I115"/>
    </row>
    <row r="116" spans="1:9" x14ac:dyDescent="0.2">
      <c r="A116"/>
      <c r="B116"/>
      <c r="C116"/>
      <c r="D116"/>
      <c r="E116"/>
      <c r="F116"/>
      <c r="G116"/>
      <c r="H116"/>
      <c r="I116"/>
    </row>
    <row r="117" spans="1:9" x14ac:dyDescent="0.2">
      <c r="A117"/>
      <c r="B117"/>
      <c r="C117"/>
      <c r="D117"/>
      <c r="E117"/>
      <c r="F117"/>
      <c r="G117"/>
      <c r="H117"/>
      <c r="I117"/>
    </row>
    <row r="118" spans="1:9" x14ac:dyDescent="0.2">
      <c r="A118"/>
      <c r="B118"/>
      <c r="C118"/>
      <c r="D118"/>
      <c r="E118"/>
      <c r="F118"/>
      <c r="G118"/>
      <c r="H118"/>
      <c r="I118"/>
    </row>
    <row r="119" spans="1:9" x14ac:dyDescent="0.2">
      <c r="A119"/>
      <c r="B119"/>
      <c r="C119"/>
      <c r="D119"/>
      <c r="E119"/>
      <c r="F119"/>
      <c r="G119"/>
      <c r="H119"/>
      <c r="I119"/>
    </row>
    <row r="120" spans="1:9" x14ac:dyDescent="0.2">
      <c r="A120"/>
      <c r="B120"/>
      <c r="C120"/>
      <c r="D120"/>
      <c r="E120"/>
      <c r="F120"/>
      <c r="G120"/>
      <c r="H120"/>
      <c r="I120"/>
    </row>
    <row r="121" spans="1:9" x14ac:dyDescent="0.2">
      <c r="A121"/>
      <c r="B121"/>
      <c r="C121"/>
      <c r="D121"/>
      <c r="E121"/>
      <c r="F121"/>
      <c r="G121"/>
      <c r="H121"/>
      <c r="I121"/>
    </row>
    <row r="122" spans="1:9" x14ac:dyDescent="0.2">
      <c r="A122"/>
      <c r="B122"/>
      <c r="C122"/>
      <c r="D122"/>
      <c r="E122"/>
      <c r="F122"/>
      <c r="G122"/>
      <c r="H122"/>
      <c r="I122"/>
    </row>
    <row r="123" spans="1:9" x14ac:dyDescent="0.2">
      <c r="A123"/>
      <c r="B123"/>
      <c r="C123"/>
      <c r="D123"/>
      <c r="E123"/>
      <c r="F123"/>
      <c r="G123"/>
      <c r="H123"/>
      <c r="I123"/>
    </row>
    <row r="124" spans="1:9" x14ac:dyDescent="0.2">
      <c r="A124"/>
      <c r="B124"/>
      <c r="C124"/>
      <c r="D124"/>
      <c r="E124"/>
      <c r="F124"/>
      <c r="G124"/>
      <c r="H124"/>
      <c r="I124"/>
    </row>
    <row r="125" spans="1:9" x14ac:dyDescent="0.2">
      <c r="A125"/>
      <c r="B125"/>
      <c r="C125"/>
      <c r="D125"/>
      <c r="E125"/>
      <c r="F125"/>
      <c r="G125"/>
      <c r="H125"/>
      <c r="I125"/>
    </row>
    <row r="126" spans="1:9" x14ac:dyDescent="0.2">
      <c r="A126"/>
      <c r="B126"/>
      <c r="C126"/>
      <c r="D126"/>
      <c r="E126"/>
      <c r="F126"/>
      <c r="G126"/>
      <c r="H126"/>
      <c r="I126"/>
    </row>
    <row r="127" spans="1:9" x14ac:dyDescent="0.2">
      <c r="A127"/>
      <c r="B127"/>
      <c r="C127"/>
      <c r="D127"/>
      <c r="E127"/>
      <c r="F127"/>
      <c r="G127"/>
      <c r="H127"/>
      <c r="I127"/>
    </row>
    <row r="128" spans="1:9" x14ac:dyDescent="0.2">
      <c r="A128"/>
      <c r="B128"/>
      <c r="C128"/>
      <c r="D128"/>
      <c r="E128"/>
      <c r="F128"/>
      <c r="G128"/>
      <c r="H128"/>
      <c r="I128"/>
    </row>
    <row r="129" spans="1:9" x14ac:dyDescent="0.2">
      <c r="A129"/>
      <c r="B129"/>
      <c r="C129"/>
      <c r="D129"/>
      <c r="E129"/>
      <c r="F129"/>
      <c r="G129"/>
      <c r="H129"/>
      <c r="I129"/>
    </row>
    <row r="130" spans="1:9" x14ac:dyDescent="0.2">
      <c r="A130"/>
      <c r="B130"/>
      <c r="C130"/>
      <c r="D130"/>
      <c r="E130"/>
      <c r="F130"/>
      <c r="G130"/>
      <c r="H130"/>
      <c r="I130"/>
    </row>
    <row r="131" spans="1:9" x14ac:dyDescent="0.2">
      <c r="A131"/>
      <c r="B131"/>
      <c r="C131"/>
      <c r="D131"/>
      <c r="E131"/>
      <c r="F131"/>
      <c r="G131"/>
      <c r="H131"/>
      <c r="I131"/>
    </row>
    <row r="132" spans="1:9" x14ac:dyDescent="0.2">
      <c r="A132"/>
      <c r="B132"/>
      <c r="C132"/>
      <c r="D132"/>
      <c r="E132"/>
      <c r="F132"/>
      <c r="G132"/>
      <c r="H132"/>
      <c r="I132"/>
    </row>
    <row r="133" spans="1:9" x14ac:dyDescent="0.2">
      <c r="A133"/>
      <c r="B133"/>
      <c r="C133"/>
      <c r="D133"/>
      <c r="E133"/>
      <c r="F133"/>
      <c r="G133"/>
      <c r="H133"/>
      <c r="I133"/>
    </row>
    <row r="134" spans="1:9" x14ac:dyDescent="0.2">
      <c r="A134"/>
      <c r="B134"/>
      <c r="C134"/>
      <c r="D134"/>
      <c r="E134"/>
      <c r="F134"/>
      <c r="G134"/>
      <c r="H134"/>
      <c r="I134"/>
    </row>
    <row r="135" spans="1:9" x14ac:dyDescent="0.2">
      <c r="A135"/>
      <c r="B135"/>
      <c r="C135"/>
      <c r="D135"/>
      <c r="E135"/>
      <c r="F135"/>
      <c r="G135"/>
      <c r="H135"/>
      <c r="I135"/>
    </row>
    <row r="136" spans="1:9" x14ac:dyDescent="0.2">
      <c r="A136"/>
      <c r="B136"/>
      <c r="C136"/>
      <c r="D136"/>
      <c r="E136"/>
      <c r="F136"/>
      <c r="G136"/>
      <c r="H136"/>
      <c r="I136"/>
    </row>
    <row r="137" spans="1:9" x14ac:dyDescent="0.2">
      <c r="A137"/>
      <c r="B137"/>
      <c r="C137"/>
      <c r="D137"/>
      <c r="E137"/>
      <c r="F137"/>
      <c r="G137"/>
      <c r="H137"/>
      <c r="I137"/>
    </row>
    <row r="138" spans="1:9" x14ac:dyDescent="0.2">
      <c r="A138"/>
      <c r="B138"/>
      <c r="C138"/>
      <c r="D138"/>
      <c r="E138"/>
      <c r="F138"/>
      <c r="G138"/>
      <c r="H138"/>
      <c r="I138"/>
    </row>
    <row r="139" spans="1:9" x14ac:dyDescent="0.2">
      <c r="A139"/>
      <c r="B139"/>
      <c r="C139"/>
      <c r="D139"/>
      <c r="E139"/>
      <c r="F139"/>
      <c r="G139"/>
      <c r="H139"/>
      <c r="I139"/>
    </row>
    <row r="140" spans="1:9" x14ac:dyDescent="0.2">
      <c r="A140"/>
      <c r="B140"/>
      <c r="C140"/>
      <c r="D140"/>
      <c r="E140"/>
      <c r="F140"/>
      <c r="G140"/>
      <c r="H140"/>
      <c r="I140"/>
    </row>
    <row r="141" spans="1:9" x14ac:dyDescent="0.2">
      <c r="A141"/>
      <c r="B141"/>
      <c r="C141"/>
      <c r="D141"/>
      <c r="E141"/>
      <c r="F141"/>
      <c r="G141"/>
      <c r="H141"/>
      <c r="I141"/>
    </row>
    <row r="142" spans="1:9" x14ac:dyDescent="0.2">
      <c r="A142"/>
      <c r="B142"/>
      <c r="C142"/>
      <c r="D142"/>
      <c r="E142"/>
      <c r="F142"/>
      <c r="G142"/>
      <c r="H142"/>
      <c r="I142"/>
    </row>
    <row r="143" spans="1:9" x14ac:dyDescent="0.2">
      <c r="A143"/>
      <c r="B143"/>
      <c r="C143"/>
      <c r="D143"/>
      <c r="E143"/>
      <c r="F143"/>
      <c r="G143"/>
      <c r="H143"/>
      <c r="I143"/>
    </row>
    <row r="144" spans="1:9" x14ac:dyDescent="0.2">
      <c r="A144"/>
      <c r="B144"/>
      <c r="C144"/>
      <c r="D144"/>
      <c r="E144"/>
      <c r="F144"/>
      <c r="G144"/>
      <c r="H144"/>
      <c r="I144"/>
    </row>
    <row r="145" spans="1:9" x14ac:dyDescent="0.2">
      <c r="A145"/>
      <c r="B145"/>
      <c r="C145"/>
      <c r="D145"/>
      <c r="E145"/>
      <c r="F145"/>
      <c r="G145"/>
      <c r="H145"/>
      <c r="I145"/>
    </row>
    <row r="146" spans="1:9" x14ac:dyDescent="0.2">
      <c r="A146"/>
      <c r="B146"/>
      <c r="C146"/>
      <c r="D146"/>
      <c r="E146"/>
      <c r="F146"/>
      <c r="G146"/>
      <c r="H146"/>
      <c r="I146"/>
    </row>
    <row r="147" spans="1:9" x14ac:dyDescent="0.2">
      <c r="A147"/>
      <c r="B147"/>
      <c r="C147"/>
      <c r="D147"/>
      <c r="E147"/>
      <c r="F147"/>
      <c r="G147"/>
      <c r="H147"/>
      <c r="I147"/>
    </row>
    <row r="148" spans="1:9" x14ac:dyDescent="0.2">
      <c r="A148"/>
      <c r="B148"/>
      <c r="C148"/>
      <c r="D148"/>
      <c r="E148"/>
      <c r="F148"/>
      <c r="G148"/>
      <c r="H148"/>
      <c r="I148"/>
    </row>
    <row r="149" spans="1:9" x14ac:dyDescent="0.2">
      <c r="A149"/>
      <c r="B149"/>
      <c r="C149"/>
      <c r="D149"/>
      <c r="E149"/>
      <c r="F149"/>
      <c r="G149"/>
      <c r="H149"/>
      <c r="I149"/>
    </row>
    <row r="150" spans="1:9" x14ac:dyDescent="0.2">
      <c r="A150"/>
      <c r="B150"/>
      <c r="C150"/>
      <c r="D150"/>
      <c r="E150"/>
      <c r="F150"/>
      <c r="G150"/>
      <c r="H150"/>
      <c r="I150"/>
    </row>
    <row r="151" spans="1:9" x14ac:dyDescent="0.2">
      <c r="A151"/>
      <c r="B151"/>
      <c r="C151"/>
      <c r="D151"/>
      <c r="E151"/>
      <c r="F151"/>
      <c r="G151"/>
      <c r="H151"/>
      <c r="I151"/>
    </row>
    <row r="152" spans="1:9" x14ac:dyDescent="0.2">
      <c r="A152"/>
      <c r="B152"/>
      <c r="C152"/>
      <c r="D152"/>
      <c r="E152"/>
      <c r="F152"/>
      <c r="G152"/>
      <c r="H152"/>
      <c r="I152"/>
    </row>
    <row r="153" spans="1:9" x14ac:dyDescent="0.2">
      <c r="A153"/>
      <c r="B153"/>
      <c r="C153"/>
      <c r="D153"/>
      <c r="E153"/>
      <c r="F153"/>
      <c r="G153"/>
      <c r="H153"/>
      <c r="I153"/>
    </row>
    <row r="154" spans="1:9" x14ac:dyDescent="0.2">
      <c r="A154"/>
      <c r="B154"/>
      <c r="C154"/>
      <c r="D154"/>
      <c r="E154"/>
      <c r="F154"/>
      <c r="G154"/>
      <c r="H154"/>
      <c r="I154"/>
    </row>
    <row r="155" spans="1:9" x14ac:dyDescent="0.2">
      <c r="A155"/>
      <c r="B155"/>
      <c r="C155"/>
      <c r="D155"/>
      <c r="E155"/>
      <c r="F155"/>
      <c r="G155"/>
      <c r="H155"/>
      <c r="I155"/>
    </row>
    <row r="156" spans="1:9" x14ac:dyDescent="0.2">
      <c r="A156"/>
      <c r="B156"/>
      <c r="C156"/>
      <c r="D156"/>
      <c r="E156"/>
      <c r="F156"/>
      <c r="G156"/>
      <c r="H156"/>
      <c r="I156"/>
    </row>
    <row r="157" spans="1:9" x14ac:dyDescent="0.2">
      <c r="A157"/>
      <c r="B157"/>
      <c r="C157"/>
      <c r="D157"/>
      <c r="E157"/>
      <c r="F157"/>
      <c r="G157"/>
      <c r="H157"/>
      <c r="I157"/>
    </row>
    <row r="158" spans="1:9" x14ac:dyDescent="0.2">
      <c r="A158"/>
      <c r="B158"/>
      <c r="C158"/>
      <c r="D158"/>
      <c r="E158"/>
      <c r="F158"/>
      <c r="G158"/>
      <c r="H158"/>
      <c r="I158"/>
    </row>
    <row r="159" spans="1:9" x14ac:dyDescent="0.2">
      <c r="A159"/>
      <c r="B159"/>
      <c r="C159"/>
      <c r="D159"/>
      <c r="E159"/>
      <c r="F159"/>
      <c r="G159"/>
      <c r="H159"/>
      <c r="I159"/>
    </row>
    <row r="160" spans="1:9" x14ac:dyDescent="0.2">
      <c r="A160"/>
      <c r="B160"/>
      <c r="C160"/>
      <c r="D160"/>
      <c r="E160"/>
      <c r="F160"/>
      <c r="G160"/>
      <c r="H160"/>
      <c r="I160"/>
    </row>
    <row r="161" spans="1:9" x14ac:dyDescent="0.2">
      <c r="A161"/>
      <c r="B161"/>
      <c r="C161"/>
      <c r="D161"/>
      <c r="E161"/>
      <c r="F161"/>
      <c r="G161"/>
      <c r="H161"/>
      <c r="I161"/>
    </row>
    <row r="162" spans="1:9" x14ac:dyDescent="0.2">
      <c r="A162"/>
      <c r="B162"/>
      <c r="C162"/>
      <c r="D162"/>
      <c r="E162"/>
      <c r="F162"/>
      <c r="G162"/>
      <c r="H162"/>
      <c r="I162"/>
    </row>
    <row r="163" spans="1:9" x14ac:dyDescent="0.2">
      <c r="A163"/>
      <c r="B163"/>
      <c r="C163"/>
      <c r="D163"/>
      <c r="E163"/>
      <c r="F163"/>
      <c r="G163"/>
      <c r="H163"/>
      <c r="I163"/>
    </row>
    <row r="164" spans="1:9" x14ac:dyDescent="0.2">
      <c r="A164"/>
      <c r="B164"/>
      <c r="C164"/>
      <c r="D164"/>
      <c r="E164"/>
      <c r="F164"/>
      <c r="G164"/>
      <c r="H164"/>
      <c r="I164"/>
    </row>
    <row r="165" spans="1:9" x14ac:dyDescent="0.2">
      <c r="A165"/>
      <c r="B165"/>
      <c r="C165"/>
      <c r="D165"/>
      <c r="E165"/>
      <c r="F165"/>
      <c r="G165"/>
      <c r="H165"/>
      <c r="I165"/>
    </row>
    <row r="166" spans="1:9" x14ac:dyDescent="0.2">
      <c r="A166"/>
      <c r="B166"/>
      <c r="C166"/>
      <c r="D166"/>
      <c r="E166"/>
      <c r="F166"/>
      <c r="G166"/>
      <c r="H166"/>
      <c r="I166"/>
    </row>
    <row r="167" spans="1:9" x14ac:dyDescent="0.2">
      <c r="A167"/>
      <c r="B167"/>
      <c r="C167"/>
      <c r="D167"/>
      <c r="E167"/>
      <c r="F167"/>
      <c r="G167"/>
      <c r="H167"/>
      <c r="I167"/>
    </row>
    <row r="168" spans="1:9" x14ac:dyDescent="0.2">
      <c r="A168"/>
      <c r="B168"/>
      <c r="C168"/>
      <c r="D168"/>
      <c r="E168"/>
      <c r="F168"/>
      <c r="G168"/>
      <c r="H168"/>
      <c r="I168"/>
    </row>
    <row r="169" spans="1:9" x14ac:dyDescent="0.2">
      <c r="A169"/>
      <c r="B169"/>
      <c r="C169"/>
      <c r="D169"/>
      <c r="E169"/>
      <c r="F169"/>
      <c r="G169"/>
      <c r="H169"/>
      <c r="I169"/>
    </row>
    <row r="170" spans="1:9" x14ac:dyDescent="0.2">
      <c r="A170"/>
      <c r="B170"/>
      <c r="C170"/>
      <c r="D170"/>
      <c r="E170"/>
      <c r="F170"/>
      <c r="G170"/>
      <c r="H170"/>
      <c r="I170"/>
    </row>
    <row r="171" spans="1:9" x14ac:dyDescent="0.2">
      <c r="A171"/>
      <c r="B171"/>
      <c r="C171"/>
      <c r="D171"/>
      <c r="E171"/>
      <c r="F171"/>
      <c r="G171"/>
      <c r="H171"/>
      <c r="I171"/>
    </row>
    <row r="172" spans="1:9" x14ac:dyDescent="0.2">
      <c r="A172"/>
      <c r="B172"/>
      <c r="C172"/>
      <c r="D172"/>
      <c r="E172"/>
      <c r="F172"/>
      <c r="G172"/>
      <c r="H172"/>
      <c r="I172"/>
    </row>
    <row r="173" spans="1:9" x14ac:dyDescent="0.2">
      <c r="A173"/>
      <c r="B173"/>
      <c r="C173"/>
      <c r="D173"/>
      <c r="E173"/>
      <c r="F173"/>
      <c r="G173"/>
      <c r="H173"/>
      <c r="I173"/>
    </row>
    <row r="174" spans="1:9" x14ac:dyDescent="0.2">
      <c r="A174"/>
      <c r="B174"/>
      <c r="C174"/>
      <c r="D174"/>
      <c r="E174"/>
      <c r="F174"/>
      <c r="G174"/>
      <c r="H174"/>
      <c r="I174"/>
    </row>
    <row r="175" spans="1:9" x14ac:dyDescent="0.2">
      <c r="A175"/>
      <c r="B175"/>
      <c r="C175"/>
      <c r="D175"/>
      <c r="E175"/>
      <c r="F175"/>
      <c r="G175"/>
      <c r="H175"/>
      <c r="I175"/>
    </row>
    <row r="176" spans="1:9" x14ac:dyDescent="0.2">
      <c r="A176"/>
      <c r="B176"/>
      <c r="C176"/>
      <c r="D176"/>
      <c r="E176"/>
      <c r="F176"/>
      <c r="G176"/>
      <c r="H176"/>
      <c r="I176"/>
    </row>
    <row r="177" spans="1:9" x14ac:dyDescent="0.2">
      <c r="A177"/>
      <c r="B177"/>
      <c r="C177"/>
      <c r="D177"/>
      <c r="E177"/>
      <c r="F177"/>
      <c r="G177"/>
      <c r="H177"/>
      <c r="I177"/>
    </row>
    <row r="178" spans="1:9" x14ac:dyDescent="0.2">
      <c r="A178"/>
      <c r="B178"/>
      <c r="C178"/>
      <c r="D178"/>
      <c r="E178"/>
      <c r="F178"/>
      <c r="G178"/>
      <c r="H178"/>
      <c r="I178"/>
    </row>
    <row r="179" spans="1:9" x14ac:dyDescent="0.2">
      <c r="A179"/>
      <c r="B179"/>
      <c r="C179"/>
      <c r="D179"/>
      <c r="E179"/>
      <c r="F179"/>
      <c r="G179"/>
      <c r="H179"/>
      <c r="I179"/>
    </row>
    <row r="180" spans="1:9" x14ac:dyDescent="0.2">
      <c r="A180"/>
      <c r="B180"/>
      <c r="C180"/>
      <c r="D180"/>
      <c r="E180"/>
      <c r="F180"/>
      <c r="G180"/>
      <c r="H180"/>
      <c r="I180"/>
    </row>
    <row r="181" spans="1:9" x14ac:dyDescent="0.2">
      <c r="A181"/>
      <c r="B181"/>
      <c r="C181"/>
      <c r="D181"/>
      <c r="E181"/>
      <c r="F181"/>
      <c r="G181"/>
      <c r="H181"/>
      <c r="I181"/>
    </row>
    <row r="182" spans="1:9" x14ac:dyDescent="0.2">
      <c r="A182"/>
      <c r="B182"/>
      <c r="C182"/>
      <c r="D182"/>
      <c r="E182"/>
      <c r="F182"/>
      <c r="G182"/>
      <c r="H182"/>
      <c r="I182"/>
    </row>
    <row r="183" spans="1:9" x14ac:dyDescent="0.2">
      <c r="A183"/>
      <c r="B183"/>
      <c r="C183"/>
      <c r="D183"/>
      <c r="E183"/>
      <c r="F183"/>
      <c r="G183"/>
      <c r="H183"/>
      <c r="I183"/>
    </row>
    <row r="184" spans="1:9" x14ac:dyDescent="0.2">
      <c r="A184"/>
      <c r="B184"/>
      <c r="C184"/>
      <c r="D184"/>
      <c r="E184"/>
      <c r="F184"/>
      <c r="G184"/>
      <c r="H184"/>
      <c r="I184"/>
    </row>
    <row r="185" spans="1:9" x14ac:dyDescent="0.2">
      <c r="A185"/>
      <c r="B185"/>
      <c r="C185"/>
      <c r="D185"/>
      <c r="E185"/>
      <c r="F185"/>
      <c r="G185"/>
      <c r="H185"/>
      <c r="I185"/>
    </row>
    <row r="186" spans="1:9" x14ac:dyDescent="0.2">
      <c r="A186"/>
      <c r="B186"/>
      <c r="C186"/>
      <c r="D186"/>
      <c r="E186"/>
      <c r="F186"/>
      <c r="G186"/>
      <c r="H186"/>
      <c r="I186"/>
    </row>
    <row r="187" spans="1:9" x14ac:dyDescent="0.2">
      <c r="A187"/>
      <c r="B187"/>
      <c r="C187"/>
      <c r="D187"/>
      <c r="E187"/>
      <c r="F187"/>
      <c r="G187"/>
      <c r="H187"/>
      <c r="I187"/>
    </row>
    <row r="188" spans="1:9" x14ac:dyDescent="0.2">
      <c r="A188"/>
      <c r="B188"/>
      <c r="C188"/>
      <c r="D188"/>
      <c r="E188"/>
      <c r="F188"/>
      <c r="G188"/>
      <c r="H188"/>
      <c r="I188"/>
    </row>
    <row r="189" spans="1:9" x14ac:dyDescent="0.2">
      <c r="A189"/>
      <c r="B189"/>
      <c r="C189"/>
      <c r="D189"/>
      <c r="E189"/>
      <c r="F189"/>
      <c r="G189"/>
      <c r="H189"/>
      <c r="I189"/>
    </row>
    <row r="190" spans="1:9" x14ac:dyDescent="0.2">
      <c r="A190"/>
      <c r="B190"/>
      <c r="C190"/>
      <c r="D190"/>
      <c r="E190"/>
      <c r="F190"/>
      <c r="G190"/>
      <c r="H190"/>
      <c r="I190"/>
    </row>
    <row r="191" spans="1:9" x14ac:dyDescent="0.2">
      <c r="A191"/>
      <c r="B191"/>
      <c r="C191"/>
      <c r="D191"/>
      <c r="E191"/>
      <c r="F191"/>
      <c r="G191"/>
      <c r="H191"/>
      <c r="I191"/>
    </row>
    <row r="192" spans="1:9" x14ac:dyDescent="0.2">
      <c r="A192"/>
      <c r="B192"/>
      <c r="C192"/>
      <c r="D192"/>
      <c r="E192"/>
      <c r="F192"/>
      <c r="G192"/>
      <c r="H192"/>
      <c r="I192"/>
    </row>
    <row r="193" spans="1:9" x14ac:dyDescent="0.2">
      <c r="A193"/>
      <c r="B193"/>
      <c r="C193"/>
      <c r="D193"/>
      <c r="E193"/>
      <c r="F193"/>
      <c r="G193"/>
      <c r="H193"/>
      <c r="I193"/>
    </row>
    <row r="194" spans="1:9" x14ac:dyDescent="0.2">
      <c r="A194"/>
      <c r="B194"/>
      <c r="C194"/>
      <c r="D194"/>
      <c r="E194"/>
      <c r="F194"/>
      <c r="G194"/>
      <c r="H194"/>
      <c r="I194"/>
    </row>
    <row r="195" spans="1:9" x14ac:dyDescent="0.2">
      <c r="A195"/>
      <c r="B195"/>
      <c r="C195"/>
      <c r="D195"/>
      <c r="E195"/>
      <c r="F195"/>
      <c r="G195"/>
      <c r="H195"/>
      <c r="I195"/>
    </row>
    <row r="196" spans="1:9" x14ac:dyDescent="0.2">
      <c r="A196"/>
      <c r="B196"/>
      <c r="C196"/>
      <c r="D196"/>
      <c r="E196"/>
      <c r="F196"/>
      <c r="G196"/>
      <c r="H196"/>
      <c r="I196"/>
    </row>
    <row r="197" spans="1:9" x14ac:dyDescent="0.2">
      <c r="A197"/>
      <c r="B197"/>
      <c r="C197"/>
      <c r="D197"/>
      <c r="E197"/>
      <c r="F197"/>
      <c r="G197"/>
      <c r="H197"/>
      <c r="I197"/>
    </row>
    <row r="198" spans="1:9" x14ac:dyDescent="0.2">
      <c r="A198"/>
      <c r="B198"/>
      <c r="C198"/>
      <c r="D198"/>
      <c r="E198"/>
      <c r="F198"/>
      <c r="G198"/>
      <c r="H198"/>
      <c r="I198"/>
    </row>
    <row r="199" spans="1:9" x14ac:dyDescent="0.2">
      <c r="A199"/>
      <c r="B199"/>
      <c r="C199"/>
      <c r="D199"/>
      <c r="E199"/>
      <c r="F199"/>
      <c r="G199"/>
      <c r="H199"/>
      <c r="I199"/>
    </row>
    <row r="200" spans="1:9" x14ac:dyDescent="0.2">
      <c r="A200"/>
      <c r="B200"/>
      <c r="C200"/>
      <c r="D200"/>
      <c r="E200"/>
      <c r="F200"/>
      <c r="G200"/>
      <c r="H200"/>
      <c r="I200"/>
    </row>
    <row r="201" spans="1:9" x14ac:dyDescent="0.2">
      <c r="A201"/>
      <c r="B201"/>
      <c r="C201"/>
      <c r="D201"/>
      <c r="E201"/>
      <c r="F201"/>
      <c r="G201"/>
      <c r="H201"/>
      <c r="I201" s="531"/>
    </row>
    <row r="202" spans="1:9" x14ac:dyDescent="0.2">
      <c r="A202"/>
      <c r="B202"/>
      <c r="C202"/>
      <c r="D202"/>
      <c r="E202"/>
      <c r="F202"/>
      <c r="G202"/>
      <c r="H202"/>
      <c r="I202" s="531"/>
    </row>
    <row r="203" spans="1:9" x14ac:dyDescent="0.2">
      <c r="A203"/>
      <c r="B203"/>
      <c r="C203"/>
      <c r="D203"/>
      <c r="E203"/>
      <c r="F203"/>
      <c r="G203"/>
      <c r="H203"/>
      <c r="I203" s="531"/>
    </row>
    <row r="204" spans="1:9" x14ac:dyDescent="0.2">
      <c r="A204"/>
      <c r="B204"/>
      <c r="C204"/>
      <c r="D204"/>
      <c r="E204"/>
      <c r="F204"/>
      <c r="G204"/>
      <c r="H204"/>
      <c r="I204" s="531"/>
    </row>
    <row r="205" spans="1:9" x14ac:dyDescent="0.2">
      <c r="A205"/>
      <c r="B205"/>
      <c r="C205"/>
      <c r="D205"/>
      <c r="E205"/>
      <c r="F205"/>
      <c r="G205"/>
      <c r="H205"/>
      <c r="I205" s="531"/>
    </row>
    <row r="206" spans="1:9" x14ac:dyDescent="0.2">
      <c r="A206"/>
      <c r="B206"/>
      <c r="C206"/>
      <c r="D206"/>
      <c r="E206"/>
      <c r="F206"/>
      <c r="G206"/>
      <c r="H206"/>
      <c r="I206" s="531"/>
    </row>
    <row r="207" spans="1:9" x14ac:dyDescent="0.2">
      <c r="A207"/>
      <c r="B207"/>
      <c r="C207"/>
      <c r="D207"/>
      <c r="E207"/>
      <c r="F207"/>
      <c r="G207"/>
      <c r="H207"/>
      <c r="I207" s="531"/>
    </row>
    <row r="208" spans="1:9" x14ac:dyDescent="0.2">
      <c r="A208"/>
      <c r="B208"/>
      <c r="C208"/>
      <c r="D208"/>
      <c r="E208"/>
      <c r="F208"/>
      <c r="G208"/>
      <c r="H208"/>
      <c r="I208" s="531"/>
    </row>
    <row r="209" spans="1:9" x14ac:dyDescent="0.2">
      <c r="A209"/>
      <c r="B209"/>
      <c r="C209"/>
      <c r="D209"/>
      <c r="E209"/>
      <c r="F209"/>
      <c r="G209"/>
      <c r="H209"/>
      <c r="I209" s="531"/>
    </row>
    <row r="210" spans="1:9" x14ac:dyDescent="0.2">
      <c r="A210"/>
      <c r="B210"/>
      <c r="C210"/>
      <c r="D210"/>
      <c r="E210"/>
      <c r="F210"/>
      <c r="G210"/>
      <c r="H210"/>
      <c r="I210" s="531"/>
    </row>
    <row r="211" spans="1:9" x14ac:dyDescent="0.2">
      <c r="A211"/>
      <c r="B211"/>
      <c r="C211"/>
      <c r="D211"/>
      <c r="E211"/>
      <c r="F211"/>
      <c r="G211"/>
      <c r="H211"/>
      <c r="I211" s="531"/>
    </row>
    <row r="212" spans="1:9" x14ac:dyDescent="0.2">
      <c r="A212"/>
      <c r="B212"/>
      <c r="C212"/>
      <c r="D212"/>
      <c r="E212"/>
      <c r="F212"/>
      <c r="G212"/>
      <c r="H212"/>
      <c r="I212" s="531"/>
    </row>
    <row r="213" spans="1:9" x14ac:dyDescent="0.2">
      <c r="A213"/>
      <c r="B213"/>
      <c r="C213"/>
      <c r="D213"/>
      <c r="E213"/>
      <c r="F213"/>
      <c r="G213"/>
      <c r="H213"/>
      <c r="I213" s="531"/>
    </row>
    <row r="214" spans="1:9" x14ac:dyDescent="0.2">
      <c r="A214"/>
      <c r="B214"/>
      <c r="C214"/>
      <c r="D214"/>
      <c r="E214"/>
      <c r="F214"/>
      <c r="G214"/>
      <c r="H214"/>
      <c r="I214" s="531"/>
    </row>
    <row r="215" spans="1:9" x14ac:dyDescent="0.2">
      <c r="A215"/>
      <c r="B215"/>
      <c r="C215"/>
      <c r="D215"/>
      <c r="E215"/>
      <c r="F215"/>
      <c r="G215"/>
      <c r="H215"/>
      <c r="I215" s="531"/>
    </row>
    <row r="216" spans="1:9" x14ac:dyDescent="0.2">
      <c r="A216"/>
      <c r="B216"/>
      <c r="C216"/>
      <c r="D216"/>
      <c r="E216"/>
      <c r="F216"/>
      <c r="G216"/>
      <c r="H216"/>
      <c r="I216" s="531"/>
    </row>
    <row r="217" spans="1:9" x14ac:dyDescent="0.2">
      <c r="A217"/>
      <c r="B217"/>
      <c r="C217"/>
      <c r="D217"/>
      <c r="E217"/>
      <c r="F217"/>
      <c r="G217"/>
      <c r="H217"/>
      <c r="I217" s="531"/>
    </row>
    <row r="218" spans="1:9" x14ac:dyDescent="0.2">
      <c r="A218"/>
      <c r="B218"/>
      <c r="C218"/>
      <c r="D218"/>
      <c r="E218"/>
      <c r="F218"/>
      <c r="G218"/>
      <c r="H218"/>
      <c r="I218" s="531"/>
    </row>
    <row r="219" spans="1:9" x14ac:dyDescent="0.2">
      <c r="A219"/>
      <c r="B219"/>
      <c r="C219"/>
      <c r="D219"/>
      <c r="E219"/>
      <c r="F219"/>
      <c r="G219"/>
      <c r="H219"/>
      <c r="I219" s="531"/>
    </row>
    <row r="220" spans="1:9" x14ac:dyDescent="0.2">
      <c r="A220"/>
      <c r="B220"/>
      <c r="C220"/>
      <c r="D220"/>
      <c r="E220"/>
      <c r="F220"/>
      <c r="G220"/>
      <c r="H220"/>
      <c r="I220" s="531"/>
    </row>
    <row r="221" spans="1:9" x14ac:dyDescent="0.2">
      <c r="A221"/>
      <c r="B221"/>
      <c r="C221"/>
      <c r="D221"/>
      <c r="E221"/>
      <c r="F221"/>
      <c r="G221"/>
      <c r="H221"/>
      <c r="I221" s="531"/>
    </row>
    <row r="222" spans="1:9" x14ac:dyDescent="0.2">
      <c r="A222"/>
      <c r="B222"/>
      <c r="C222"/>
      <c r="D222"/>
      <c r="E222"/>
      <c r="F222"/>
      <c r="G222"/>
      <c r="H222"/>
      <c r="I222" s="531"/>
    </row>
    <row r="223" spans="1:9" x14ac:dyDescent="0.2">
      <c r="A223"/>
      <c r="B223"/>
      <c r="C223"/>
      <c r="D223"/>
      <c r="E223"/>
      <c r="F223"/>
      <c r="G223"/>
      <c r="H223"/>
      <c r="I223" s="531"/>
    </row>
    <row r="224" spans="1:9" x14ac:dyDescent="0.2">
      <c r="A224"/>
      <c r="B224"/>
      <c r="C224"/>
      <c r="D224"/>
      <c r="E224"/>
      <c r="F224"/>
      <c r="G224"/>
      <c r="H224"/>
      <c r="I224" s="531"/>
    </row>
    <row r="225" spans="1:9" x14ac:dyDescent="0.2">
      <c r="A225"/>
      <c r="B225"/>
      <c r="C225"/>
      <c r="D225"/>
      <c r="E225"/>
      <c r="F225"/>
      <c r="G225"/>
      <c r="H225"/>
      <c r="I225" s="531"/>
    </row>
    <row r="226" spans="1:9" x14ac:dyDescent="0.2">
      <c r="A226"/>
      <c r="B226"/>
      <c r="C226"/>
      <c r="D226"/>
      <c r="E226"/>
      <c r="F226"/>
      <c r="G226"/>
      <c r="H226"/>
      <c r="I226" s="531"/>
    </row>
    <row r="227" spans="1:9" x14ac:dyDescent="0.2">
      <c r="A227"/>
      <c r="B227"/>
      <c r="C227"/>
      <c r="D227"/>
      <c r="E227"/>
      <c r="F227"/>
      <c r="G227"/>
      <c r="H227"/>
      <c r="I227" s="531"/>
    </row>
    <row r="228" spans="1:9" x14ac:dyDescent="0.2">
      <c r="A228"/>
      <c r="B228"/>
      <c r="C228"/>
      <c r="D228"/>
      <c r="E228"/>
      <c r="F228"/>
      <c r="G228"/>
      <c r="H228"/>
      <c r="I228" s="531"/>
    </row>
    <row r="229" spans="1:9" x14ac:dyDescent="0.2">
      <c r="A229"/>
      <c r="B229"/>
      <c r="C229"/>
      <c r="D229"/>
      <c r="E229"/>
      <c r="F229"/>
      <c r="G229"/>
      <c r="H229"/>
      <c r="I229" s="531"/>
    </row>
    <row r="230" spans="1:9" x14ac:dyDescent="0.2">
      <c r="A230"/>
      <c r="B230"/>
      <c r="C230"/>
      <c r="D230"/>
      <c r="E230"/>
      <c r="F230"/>
      <c r="G230"/>
      <c r="H230"/>
      <c r="I230" s="531"/>
    </row>
    <row r="231" spans="1:9" x14ac:dyDescent="0.2">
      <c r="A231"/>
      <c r="B231"/>
      <c r="C231"/>
      <c r="D231"/>
      <c r="E231"/>
      <c r="F231"/>
      <c r="G231"/>
      <c r="H231"/>
      <c r="I231" s="531"/>
    </row>
    <row r="232" spans="1:9" x14ac:dyDescent="0.2">
      <c r="A232"/>
      <c r="B232"/>
      <c r="C232"/>
      <c r="D232"/>
      <c r="E232"/>
      <c r="F232"/>
      <c r="G232"/>
      <c r="H232"/>
      <c r="I232" s="531"/>
    </row>
    <row r="233" spans="1:9" x14ac:dyDescent="0.2">
      <c r="A233"/>
      <c r="B233"/>
      <c r="C233"/>
      <c r="D233"/>
      <c r="E233"/>
      <c r="F233"/>
      <c r="G233"/>
      <c r="H233"/>
      <c r="I233" s="531"/>
    </row>
    <row r="234" spans="1:9" x14ac:dyDescent="0.2">
      <c r="A234"/>
      <c r="B234"/>
      <c r="C234"/>
      <c r="D234"/>
      <c r="E234"/>
      <c r="F234"/>
      <c r="G234"/>
      <c r="H234"/>
      <c r="I234" s="531"/>
    </row>
    <row r="235" spans="1:9" x14ac:dyDescent="0.2">
      <c r="A235"/>
      <c r="B235"/>
      <c r="C235"/>
      <c r="D235"/>
      <c r="E235"/>
      <c r="F235"/>
      <c r="G235"/>
      <c r="H235"/>
      <c r="I235" s="531"/>
    </row>
    <row r="236" spans="1:9" x14ac:dyDescent="0.2">
      <c r="A236"/>
      <c r="B236"/>
      <c r="C236"/>
      <c r="D236"/>
      <c r="E236"/>
      <c r="F236"/>
      <c r="G236"/>
      <c r="H236"/>
      <c r="I236" s="531"/>
    </row>
    <row r="237" spans="1:9" x14ac:dyDescent="0.2">
      <c r="A237"/>
      <c r="B237"/>
      <c r="C237"/>
      <c r="D237"/>
      <c r="E237"/>
      <c r="F237"/>
      <c r="G237"/>
      <c r="H237"/>
      <c r="I237" s="531"/>
    </row>
    <row r="238" spans="1:9" x14ac:dyDescent="0.2">
      <c r="A238"/>
      <c r="B238"/>
      <c r="C238"/>
      <c r="D238"/>
      <c r="E238"/>
      <c r="F238"/>
      <c r="G238"/>
      <c r="H238"/>
      <c r="I238" s="531"/>
    </row>
    <row r="239" spans="1:9" x14ac:dyDescent="0.2">
      <c r="A239"/>
      <c r="B239"/>
      <c r="C239"/>
      <c r="D239"/>
      <c r="E239"/>
      <c r="F239"/>
      <c r="G239"/>
      <c r="H239"/>
      <c r="I239" s="531"/>
    </row>
    <row r="240" spans="1:9" x14ac:dyDescent="0.2">
      <c r="A240"/>
      <c r="B240"/>
      <c r="C240"/>
      <c r="D240"/>
      <c r="E240"/>
      <c r="F240"/>
      <c r="G240"/>
      <c r="H240"/>
      <c r="I240" s="531"/>
    </row>
    <row r="241" spans="1:9" x14ac:dyDescent="0.2">
      <c r="A241"/>
      <c r="B241"/>
      <c r="C241"/>
      <c r="D241"/>
      <c r="E241"/>
      <c r="F241"/>
      <c r="G241"/>
      <c r="H241"/>
      <c r="I241" s="531"/>
    </row>
    <row r="242" spans="1:9" x14ac:dyDescent="0.2">
      <c r="A242"/>
      <c r="B242"/>
      <c r="C242"/>
      <c r="D242"/>
      <c r="E242"/>
      <c r="F242"/>
      <c r="G242"/>
      <c r="H242"/>
      <c r="I242" s="531"/>
    </row>
    <row r="243" spans="1:9" x14ac:dyDescent="0.2">
      <c r="A243"/>
      <c r="B243"/>
      <c r="C243"/>
      <c r="D243"/>
      <c r="E243"/>
      <c r="F243"/>
      <c r="G243"/>
      <c r="H243"/>
      <c r="I243" s="531"/>
    </row>
    <row r="244" spans="1:9" x14ac:dyDescent="0.2">
      <c r="A244"/>
      <c r="B244"/>
      <c r="C244"/>
      <c r="D244"/>
      <c r="E244"/>
      <c r="F244"/>
      <c r="G244"/>
      <c r="H244"/>
      <c r="I244" s="531"/>
    </row>
    <row r="245" spans="1:9" x14ac:dyDescent="0.2">
      <c r="A245"/>
      <c r="B245"/>
      <c r="C245"/>
      <c r="D245"/>
      <c r="E245"/>
      <c r="F245"/>
      <c r="G245"/>
      <c r="H245"/>
      <c r="I245" s="531"/>
    </row>
    <row r="246" spans="1:9" x14ac:dyDescent="0.2">
      <c r="A246"/>
      <c r="B246"/>
      <c r="C246"/>
      <c r="D246"/>
      <c r="E246"/>
      <c r="F246"/>
      <c r="G246"/>
      <c r="H246"/>
      <c r="I246" s="531"/>
    </row>
    <row r="247" spans="1:9" x14ac:dyDescent="0.2">
      <c r="A247"/>
      <c r="B247"/>
      <c r="C247"/>
      <c r="D247"/>
      <c r="E247"/>
      <c r="F247"/>
      <c r="G247"/>
      <c r="H247"/>
      <c r="I247" s="531"/>
    </row>
    <row r="248" spans="1:9" x14ac:dyDescent="0.2">
      <c r="A248"/>
      <c r="B248"/>
      <c r="C248"/>
      <c r="D248"/>
      <c r="E248"/>
      <c r="F248"/>
      <c r="G248"/>
      <c r="H248"/>
      <c r="I248" s="531"/>
    </row>
    <row r="249" spans="1:9" x14ac:dyDescent="0.2">
      <c r="A249"/>
      <c r="B249"/>
      <c r="C249"/>
      <c r="D249"/>
      <c r="E249"/>
      <c r="F249"/>
      <c r="G249"/>
      <c r="H249"/>
      <c r="I249" s="531"/>
    </row>
    <row r="250" spans="1:9" x14ac:dyDescent="0.2">
      <c r="A250"/>
      <c r="B250"/>
      <c r="C250"/>
      <c r="D250"/>
      <c r="E250"/>
      <c r="F250"/>
      <c r="G250"/>
      <c r="H250"/>
      <c r="I250" s="531"/>
    </row>
    <row r="251" spans="1:9" x14ac:dyDescent="0.2">
      <c r="A251"/>
      <c r="B251"/>
      <c r="C251"/>
      <c r="D251"/>
      <c r="E251"/>
      <c r="F251"/>
      <c r="G251"/>
      <c r="H251"/>
      <c r="I251" s="531"/>
    </row>
    <row r="252" spans="1:9" x14ac:dyDescent="0.2">
      <c r="A252"/>
      <c r="B252"/>
      <c r="C252"/>
      <c r="D252"/>
      <c r="E252"/>
      <c r="F252"/>
      <c r="G252"/>
      <c r="H252"/>
      <c r="I252" s="531"/>
    </row>
    <row r="253" spans="1:9" x14ac:dyDescent="0.2">
      <c r="A253"/>
      <c r="B253"/>
      <c r="C253"/>
      <c r="D253"/>
      <c r="E253"/>
      <c r="F253"/>
      <c r="G253"/>
      <c r="H253"/>
      <c r="I253" s="531"/>
    </row>
    <row r="254" spans="1:9" x14ac:dyDescent="0.2">
      <c r="A254"/>
      <c r="B254"/>
      <c r="C254"/>
      <c r="D254"/>
      <c r="E254"/>
      <c r="F254"/>
      <c r="G254"/>
      <c r="H254"/>
      <c r="I254" s="531"/>
    </row>
    <row r="255" spans="1:9" x14ac:dyDescent="0.2">
      <c r="A255"/>
      <c r="B255"/>
      <c r="C255"/>
      <c r="D255"/>
      <c r="E255"/>
      <c r="F255"/>
      <c r="G255"/>
      <c r="H255"/>
      <c r="I255" s="531"/>
    </row>
    <row r="256" spans="1:9" x14ac:dyDescent="0.2">
      <c r="A256"/>
      <c r="B256"/>
      <c r="C256"/>
      <c r="D256"/>
      <c r="E256"/>
      <c r="F256"/>
      <c r="G256"/>
      <c r="H256"/>
      <c r="I256" s="531"/>
    </row>
    <row r="257" spans="1:9" x14ac:dyDescent="0.2">
      <c r="A257"/>
      <c r="B257"/>
      <c r="C257"/>
      <c r="D257"/>
      <c r="E257"/>
      <c r="F257"/>
      <c r="G257"/>
      <c r="H257"/>
      <c r="I257" s="531"/>
    </row>
    <row r="258" spans="1:9" x14ac:dyDescent="0.2">
      <c r="A258"/>
      <c r="B258"/>
      <c r="C258"/>
      <c r="D258"/>
      <c r="E258"/>
      <c r="F258"/>
      <c r="G258"/>
      <c r="H258"/>
      <c r="I258" s="531"/>
    </row>
    <row r="259" spans="1:9" x14ac:dyDescent="0.2">
      <c r="A259"/>
      <c r="B259"/>
      <c r="C259"/>
      <c r="D259"/>
      <c r="E259"/>
      <c r="F259"/>
      <c r="G259"/>
      <c r="H259"/>
      <c r="I259" s="531"/>
    </row>
    <row r="260" spans="1:9" x14ac:dyDescent="0.2">
      <c r="A260"/>
      <c r="B260"/>
      <c r="C260"/>
      <c r="D260"/>
      <c r="E260"/>
      <c r="F260"/>
      <c r="G260"/>
      <c r="H260"/>
      <c r="I260" s="531"/>
    </row>
    <row r="261" spans="1:9" x14ac:dyDescent="0.2">
      <c r="A261"/>
      <c r="B261"/>
      <c r="C261"/>
      <c r="D261"/>
      <c r="E261"/>
      <c r="F261"/>
      <c r="G261"/>
      <c r="H261"/>
      <c r="I261" s="531"/>
    </row>
    <row r="262" spans="1:9" x14ac:dyDescent="0.2">
      <c r="A262"/>
      <c r="B262"/>
      <c r="C262"/>
      <c r="D262"/>
      <c r="E262"/>
      <c r="F262"/>
      <c r="G262"/>
      <c r="H262"/>
      <c r="I262" s="531"/>
    </row>
    <row r="263" spans="1:9" x14ac:dyDescent="0.2">
      <c r="A263"/>
      <c r="B263"/>
      <c r="C263"/>
      <c r="D263"/>
      <c r="E263"/>
      <c r="F263"/>
      <c r="G263"/>
      <c r="H263"/>
      <c r="I263" s="531"/>
    </row>
    <row r="264" spans="1:9" x14ac:dyDescent="0.2">
      <c r="A264"/>
      <c r="B264"/>
      <c r="C264"/>
      <c r="D264"/>
      <c r="E264"/>
      <c r="F264"/>
      <c r="G264"/>
      <c r="H264"/>
      <c r="I264" s="531"/>
    </row>
    <row r="265" spans="1:9" x14ac:dyDescent="0.2">
      <c r="A265"/>
      <c r="B265"/>
      <c r="C265"/>
      <c r="D265"/>
      <c r="E265"/>
      <c r="F265"/>
      <c r="G265"/>
      <c r="H265"/>
      <c r="I265" s="531"/>
    </row>
    <row r="266" spans="1:9" x14ac:dyDescent="0.2">
      <c r="A266"/>
      <c r="B266"/>
      <c r="C266"/>
      <c r="D266"/>
      <c r="E266"/>
      <c r="F266"/>
      <c r="G266"/>
      <c r="H266"/>
      <c r="I266" s="531"/>
    </row>
    <row r="267" spans="1:9" x14ac:dyDescent="0.2">
      <c r="A267"/>
      <c r="B267"/>
      <c r="C267"/>
      <c r="D267"/>
      <c r="E267"/>
      <c r="F267"/>
      <c r="G267"/>
      <c r="H267"/>
      <c r="I267" s="531"/>
    </row>
    <row r="268" spans="1:9" x14ac:dyDescent="0.2">
      <c r="A268"/>
      <c r="B268"/>
      <c r="C268"/>
      <c r="D268"/>
      <c r="E268"/>
      <c r="F268"/>
      <c r="G268"/>
      <c r="H268"/>
      <c r="I268" s="531"/>
    </row>
    <row r="269" spans="1:9" x14ac:dyDescent="0.2">
      <c r="A269"/>
      <c r="B269"/>
      <c r="C269"/>
      <c r="D269"/>
      <c r="E269"/>
      <c r="F269"/>
      <c r="G269"/>
      <c r="H269"/>
      <c r="I269" s="531"/>
    </row>
    <row r="270" spans="1:9" x14ac:dyDescent="0.2">
      <c r="A270"/>
      <c r="B270"/>
      <c r="C270"/>
      <c r="D270"/>
      <c r="E270"/>
      <c r="F270"/>
      <c r="G270"/>
      <c r="H270"/>
      <c r="I270" s="531"/>
    </row>
    <row r="271" spans="1:9" x14ac:dyDescent="0.2">
      <c r="A271"/>
      <c r="B271"/>
      <c r="C271"/>
      <c r="D271"/>
      <c r="E271"/>
      <c r="F271"/>
      <c r="G271"/>
      <c r="H271"/>
      <c r="I271" s="531"/>
    </row>
    <row r="272" spans="1:9" x14ac:dyDescent="0.2">
      <c r="A272"/>
      <c r="B272"/>
      <c r="C272"/>
      <c r="D272"/>
      <c r="E272"/>
      <c r="F272"/>
      <c r="G272"/>
      <c r="H272"/>
      <c r="I272" s="531"/>
    </row>
    <row r="273" spans="1:9" x14ac:dyDescent="0.2">
      <c r="A273"/>
      <c r="B273"/>
      <c r="C273"/>
      <c r="D273"/>
      <c r="E273"/>
      <c r="F273"/>
      <c r="G273"/>
      <c r="H273"/>
      <c r="I273" s="531"/>
    </row>
    <row r="274" spans="1:9" x14ac:dyDescent="0.2">
      <c r="A274"/>
      <c r="B274"/>
      <c r="C274"/>
      <c r="D274"/>
      <c r="E274"/>
      <c r="F274"/>
      <c r="G274"/>
      <c r="H274"/>
      <c r="I274" s="531"/>
    </row>
    <row r="275" spans="1:9" x14ac:dyDescent="0.2">
      <c r="A275"/>
      <c r="B275"/>
      <c r="C275"/>
      <c r="D275"/>
      <c r="E275"/>
      <c r="F275"/>
      <c r="G275"/>
      <c r="H275"/>
      <c r="I275" s="531"/>
    </row>
    <row r="276" spans="1:9" x14ac:dyDescent="0.2">
      <c r="A276"/>
      <c r="B276"/>
      <c r="C276"/>
      <c r="D276"/>
      <c r="E276"/>
      <c r="F276"/>
      <c r="G276"/>
      <c r="H276"/>
      <c r="I276" s="531"/>
    </row>
    <row r="277" spans="1:9" x14ac:dyDescent="0.2">
      <c r="A277"/>
      <c r="B277"/>
      <c r="C277"/>
      <c r="D277"/>
      <c r="E277"/>
      <c r="F277"/>
      <c r="G277"/>
      <c r="H277"/>
      <c r="I277" s="531"/>
    </row>
    <row r="278" spans="1:9" x14ac:dyDescent="0.2">
      <c r="A278"/>
      <c r="B278"/>
      <c r="C278"/>
      <c r="D278"/>
      <c r="E278"/>
      <c r="F278"/>
      <c r="G278"/>
      <c r="H278"/>
      <c r="I278" s="531"/>
    </row>
    <row r="279" spans="1:9" x14ac:dyDescent="0.2">
      <c r="A279"/>
      <c r="B279"/>
      <c r="C279"/>
      <c r="D279"/>
      <c r="E279"/>
      <c r="F279"/>
      <c r="G279"/>
      <c r="H279"/>
      <c r="I279" s="531"/>
    </row>
    <row r="280" spans="1:9" x14ac:dyDescent="0.2">
      <c r="A280"/>
      <c r="B280"/>
      <c r="C280"/>
      <c r="D280"/>
      <c r="E280"/>
      <c r="F280"/>
      <c r="G280"/>
      <c r="H280"/>
      <c r="I280" s="531"/>
    </row>
    <row r="281" spans="1:9" x14ac:dyDescent="0.2">
      <c r="A281"/>
      <c r="B281"/>
      <c r="C281"/>
      <c r="D281"/>
      <c r="E281"/>
      <c r="F281"/>
      <c r="G281"/>
      <c r="H281"/>
      <c r="I281" s="531"/>
    </row>
    <row r="282" spans="1:9" x14ac:dyDescent="0.2">
      <c r="A282"/>
      <c r="B282"/>
      <c r="C282"/>
      <c r="D282"/>
      <c r="E282"/>
      <c r="F282"/>
      <c r="G282"/>
      <c r="H282"/>
      <c r="I282" s="531"/>
    </row>
    <row r="283" spans="1:9" x14ac:dyDescent="0.2">
      <c r="A283"/>
      <c r="B283"/>
      <c r="C283"/>
      <c r="D283"/>
      <c r="E283"/>
      <c r="F283"/>
      <c r="G283"/>
      <c r="H283"/>
      <c r="I283" s="531"/>
    </row>
    <row r="284" spans="1:9" x14ac:dyDescent="0.2">
      <c r="A284"/>
      <c r="B284"/>
      <c r="C284"/>
      <c r="D284"/>
      <c r="E284"/>
      <c r="F284"/>
      <c r="G284"/>
      <c r="H284"/>
      <c r="I284" s="531"/>
    </row>
    <row r="285" spans="1:9" x14ac:dyDescent="0.2">
      <c r="A285"/>
      <c r="B285"/>
      <c r="C285"/>
      <c r="D285"/>
      <c r="E285"/>
      <c r="F285"/>
      <c r="G285"/>
      <c r="H285"/>
      <c r="I285" s="531"/>
    </row>
    <row r="286" spans="1:9" x14ac:dyDescent="0.2">
      <c r="A286"/>
      <c r="B286"/>
      <c r="C286"/>
      <c r="D286"/>
      <c r="E286"/>
      <c r="F286"/>
      <c r="G286"/>
      <c r="H286"/>
      <c r="I286" s="531"/>
    </row>
    <row r="287" spans="1:9" x14ac:dyDescent="0.2">
      <c r="A287"/>
      <c r="B287"/>
      <c r="C287"/>
      <c r="D287"/>
      <c r="E287"/>
      <c r="F287"/>
      <c r="G287"/>
      <c r="H287"/>
      <c r="I287" s="531"/>
    </row>
    <row r="288" spans="1:9" x14ac:dyDescent="0.2">
      <c r="A288"/>
      <c r="B288"/>
      <c r="C288"/>
      <c r="D288"/>
      <c r="E288"/>
      <c r="F288"/>
      <c r="G288"/>
      <c r="H288"/>
      <c r="I288" s="531"/>
    </row>
    <row r="289" spans="1:9" x14ac:dyDescent="0.2">
      <c r="A289"/>
      <c r="B289"/>
      <c r="C289"/>
      <c r="D289"/>
      <c r="E289"/>
      <c r="F289"/>
      <c r="G289"/>
      <c r="H289"/>
      <c r="I289" s="531"/>
    </row>
    <row r="290" spans="1:9" x14ac:dyDescent="0.2">
      <c r="A290"/>
      <c r="B290"/>
      <c r="C290"/>
      <c r="D290"/>
      <c r="E290"/>
      <c r="F290"/>
      <c r="G290"/>
      <c r="H290"/>
      <c r="I290" s="531"/>
    </row>
    <row r="291" spans="1:9" x14ac:dyDescent="0.2">
      <c r="A291"/>
      <c r="B291"/>
      <c r="C291"/>
      <c r="D291"/>
      <c r="E291"/>
      <c r="F291"/>
      <c r="G291"/>
      <c r="H291"/>
      <c r="I291" s="531"/>
    </row>
    <row r="292" spans="1:9" x14ac:dyDescent="0.2">
      <c r="A292"/>
      <c r="B292"/>
      <c r="C292"/>
      <c r="D292"/>
      <c r="E292"/>
      <c r="F292"/>
      <c r="G292"/>
      <c r="H292"/>
      <c r="I292" s="531"/>
    </row>
    <row r="293" spans="1:9" x14ac:dyDescent="0.2">
      <c r="A293"/>
      <c r="B293"/>
      <c r="C293"/>
      <c r="D293"/>
      <c r="E293"/>
      <c r="F293"/>
      <c r="G293"/>
      <c r="H293"/>
      <c r="I293" s="531"/>
    </row>
    <row r="294" spans="1:9" x14ac:dyDescent="0.2">
      <c r="A294"/>
      <c r="B294"/>
      <c r="C294"/>
      <c r="D294"/>
      <c r="E294"/>
      <c r="F294"/>
      <c r="G294"/>
      <c r="H294"/>
      <c r="I294" s="531"/>
    </row>
    <row r="295" spans="1:9" x14ac:dyDescent="0.2">
      <c r="A295"/>
      <c r="B295"/>
      <c r="C295"/>
      <c r="D295"/>
      <c r="E295"/>
      <c r="F295"/>
      <c r="G295"/>
      <c r="H295"/>
      <c r="I295" s="531"/>
    </row>
    <row r="296" spans="1:9" x14ac:dyDescent="0.2">
      <c r="A296"/>
      <c r="B296"/>
      <c r="C296"/>
      <c r="D296"/>
      <c r="E296"/>
      <c r="F296"/>
      <c r="G296"/>
      <c r="H296"/>
      <c r="I296" s="531"/>
    </row>
    <row r="297" spans="1:9" x14ac:dyDescent="0.2">
      <c r="A297"/>
      <c r="B297"/>
      <c r="C297"/>
      <c r="D297"/>
      <c r="E297"/>
      <c r="F297"/>
      <c r="G297"/>
      <c r="H297"/>
      <c r="I297" s="531"/>
    </row>
    <row r="298" spans="1:9" x14ac:dyDescent="0.2">
      <c r="A298"/>
      <c r="B298"/>
      <c r="C298"/>
      <c r="D298"/>
      <c r="E298"/>
      <c r="F298"/>
      <c r="G298"/>
      <c r="H298"/>
      <c r="I298" s="531"/>
    </row>
    <row r="299" spans="1:9" x14ac:dyDescent="0.2">
      <c r="A299"/>
      <c r="B299"/>
      <c r="C299"/>
      <c r="D299"/>
      <c r="E299"/>
      <c r="F299"/>
      <c r="G299"/>
      <c r="H299"/>
      <c r="I299" s="531"/>
    </row>
    <row r="300" spans="1:9" x14ac:dyDescent="0.2">
      <c r="A300"/>
      <c r="B300"/>
      <c r="C300"/>
      <c r="D300"/>
      <c r="E300"/>
      <c r="F300"/>
      <c r="G300"/>
      <c r="H300"/>
      <c r="I300" s="531"/>
    </row>
    <row r="301" spans="1:9" x14ac:dyDescent="0.2">
      <c r="A301"/>
      <c r="B301"/>
      <c r="C301"/>
      <c r="D301"/>
      <c r="E301"/>
      <c r="F301"/>
      <c r="G301"/>
      <c r="H301"/>
      <c r="I301" s="531"/>
    </row>
    <row r="302" spans="1:9" x14ac:dyDescent="0.2">
      <c r="A302"/>
      <c r="B302"/>
      <c r="C302"/>
      <c r="D302"/>
      <c r="E302"/>
      <c r="F302"/>
      <c r="G302"/>
      <c r="H302"/>
      <c r="I302" s="531"/>
    </row>
    <row r="303" spans="1:9" x14ac:dyDescent="0.2">
      <c r="A303"/>
      <c r="B303"/>
      <c r="C303"/>
      <c r="D303"/>
      <c r="E303"/>
      <c r="F303"/>
      <c r="G303"/>
      <c r="H303"/>
      <c r="I303" s="531"/>
    </row>
    <row r="304" spans="1:9" x14ac:dyDescent="0.2">
      <c r="A304"/>
      <c r="B304"/>
      <c r="C304"/>
      <c r="D304"/>
      <c r="E304"/>
      <c r="F304"/>
      <c r="G304"/>
      <c r="H304"/>
      <c r="I304" s="531"/>
    </row>
    <row r="305" spans="1:9" x14ac:dyDescent="0.2">
      <c r="A305"/>
      <c r="B305"/>
      <c r="C305"/>
      <c r="D305"/>
      <c r="E305"/>
      <c r="F305"/>
      <c r="G305"/>
      <c r="H305"/>
      <c r="I305" s="531"/>
    </row>
    <row r="306" spans="1:9" x14ac:dyDescent="0.2">
      <c r="A306"/>
      <c r="B306"/>
      <c r="C306"/>
      <c r="D306"/>
      <c r="E306"/>
      <c r="F306"/>
      <c r="G306"/>
      <c r="H306"/>
      <c r="I306" s="531"/>
    </row>
    <row r="307" spans="1:9" x14ac:dyDescent="0.2">
      <c r="A307"/>
      <c r="B307"/>
      <c r="C307"/>
      <c r="D307"/>
      <c r="E307"/>
      <c r="F307"/>
      <c r="G307"/>
      <c r="H307"/>
      <c r="I307" s="531"/>
    </row>
    <row r="308" spans="1:9" x14ac:dyDescent="0.2">
      <c r="A308"/>
      <c r="B308"/>
      <c r="C308"/>
      <c r="D308"/>
      <c r="E308"/>
      <c r="F308"/>
      <c r="G308"/>
      <c r="H308"/>
      <c r="I308" s="531"/>
    </row>
    <row r="309" spans="1:9" x14ac:dyDescent="0.2">
      <c r="A309"/>
      <c r="B309"/>
      <c r="C309"/>
      <c r="D309"/>
      <c r="E309"/>
      <c r="F309"/>
      <c r="G309"/>
      <c r="H309"/>
      <c r="I309" s="531"/>
    </row>
    <row r="310" spans="1:9" x14ac:dyDescent="0.2">
      <c r="A310"/>
      <c r="B310"/>
      <c r="C310"/>
      <c r="D310"/>
      <c r="E310"/>
      <c r="F310"/>
      <c r="G310"/>
      <c r="H310"/>
      <c r="I310" s="531"/>
    </row>
    <row r="311" spans="1:9" x14ac:dyDescent="0.2">
      <c r="A311"/>
      <c r="B311"/>
      <c r="C311"/>
      <c r="D311"/>
      <c r="E311"/>
      <c r="F311"/>
      <c r="G311"/>
      <c r="H311"/>
      <c r="I311" s="531"/>
    </row>
    <row r="312" spans="1:9" x14ac:dyDescent="0.2">
      <c r="A312"/>
      <c r="B312"/>
      <c r="C312"/>
      <c r="D312"/>
      <c r="E312"/>
      <c r="F312"/>
      <c r="G312"/>
      <c r="H312"/>
      <c r="I312" s="531"/>
    </row>
    <row r="313" spans="1:9" x14ac:dyDescent="0.2">
      <c r="A313"/>
      <c r="B313"/>
      <c r="C313"/>
      <c r="D313"/>
      <c r="E313"/>
      <c r="F313"/>
      <c r="G313"/>
      <c r="H313"/>
      <c r="I313" s="531"/>
    </row>
    <row r="314" spans="1:9" x14ac:dyDescent="0.2">
      <c r="A314"/>
      <c r="B314"/>
      <c r="C314"/>
      <c r="D314"/>
      <c r="E314"/>
      <c r="F314"/>
      <c r="G314"/>
      <c r="H314"/>
      <c r="I314" s="531"/>
    </row>
    <row r="315" spans="1:9" x14ac:dyDescent="0.2">
      <c r="A315"/>
      <c r="B315"/>
      <c r="C315"/>
      <c r="D315"/>
      <c r="E315"/>
      <c r="F315"/>
      <c r="G315"/>
      <c r="H315"/>
      <c r="I315" s="531"/>
    </row>
    <row r="316" spans="1:9" x14ac:dyDescent="0.2">
      <c r="A316"/>
      <c r="B316"/>
      <c r="C316"/>
      <c r="D316"/>
      <c r="E316"/>
      <c r="F316"/>
      <c r="G316"/>
      <c r="H316"/>
      <c r="I316" s="531"/>
    </row>
    <row r="317" spans="1:9" x14ac:dyDescent="0.2">
      <c r="A317"/>
      <c r="B317"/>
      <c r="C317"/>
      <c r="D317"/>
      <c r="E317"/>
      <c r="F317"/>
      <c r="G317"/>
      <c r="H317"/>
      <c r="I317" s="531"/>
    </row>
    <row r="318" spans="1:9" x14ac:dyDescent="0.2">
      <c r="A318"/>
      <c r="B318"/>
      <c r="C318"/>
      <c r="D318"/>
      <c r="E318"/>
      <c r="F318"/>
      <c r="G318"/>
      <c r="H318"/>
      <c r="I318" s="531"/>
    </row>
    <row r="319" spans="1:9" x14ac:dyDescent="0.2">
      <c r="A319"/>
      <c r="B319"/>
      <c r="C319"/>
      <c r="D319"/>
      <c r="E319"/>
      <c r="F319"/>
      <c r="G319"/>
      <c r="H319"/>
      <c r="I319" s="531"/>
    </row>
    <row r="320" spans="1:9" x14ac:dyDescent="0.2">
      <c r="A320"/>
      <c r="B320"/>
      <c r="C320"/>
      <c r="D320"/>
      <c r="E320"/>
      <c r="F320"/>
      <c r="G320"/>
      <c r="H320"/>
      <c r="I320" s="531"/>
    </row>
    <row r="321" spans="1:9" x14ac:dyDescent="0.2">
      <c r="A321"/>
      <c r="B321"/>
      <c r="C321"/>
      <c r="D321"/>
      <c r="E321"/>
      <c r="F321"/>
      <c r="G321"/>
      <c r="H321"/>
      <c r="I321" s="531"/>
    </row>
    <row r="322" spans="1:9" x14ac:dyDescent="0.2">
      <c r="A322"/>
      <c r="B322"/>
      <c r="C322"/>
      <c r="D322"/>
      <c r="E322"/>
      <c r="F322"/>
      <c r="G322"/>
      <c r="H322"/>
      <c r="I322" s="531"/>
    </row>
    <row r="323" spans="1:9" x14ac:dyDescent="0.2">
      <c r="A323"/>
      <c r="B323"/>
      <c r="C323"/>
      <c r="D323"/>
      <c r="E323"/>
      <c r="F323"/>
      <c r="G323"/>
      <c r="H323"/>
      <c r="I323" s="531"/>
    </row>
    <row r="324" spans="1:9" x14ac:dyDescent="0.2">
      <c r="A324"/>
      <c r="B324"/>
      <c r="C324"/>
      <c r="D324"/>
      <c r="E324"/>
      <c r="F324"/>
      <c r="G324"/>
      <c r="H324"/>
      <c r="I324" s="531"/>
    </row>
    <row r="325" spans="1:9" x14ac:dyDescent="0.2">
      <c r="A325"/>
      <c r="B325"/>
      <c r="C325"/>
      <c r="D325"/>
      <c r="E325"/>
      <c r="F325"/>
      <c r="G325"/>
      <c r="H325"/>
      <c r="I325" s="531"/>
    </row>
    <row r="326" spans="1:9" x14ac:dyDescent="0.2">
      <c r="A326"/>
      <c r="B326"/>
      <c r="C326"/>
      <c r="D326"/>
      <c r="E326"/>
      <c r="F326"/>
      <c r="G326"/>
      <c r="H326"/>
      <c r="I326" s="531"/>
    </row>
    <row r="327" spans="1:9" x14ac:dyDescent="0.2">
      <c r="A327"/>
      <c r="B327"/>
      <c r="C327"/>
      <c r="D327"/>
      <c r="E327"/>
      <c r="F327"/>
      <c r="G327"/>
      <c r="H327"/>
      <c r="I327" s="531"/>
    </row>
    <row r="328" spans="1:9" x14ac:dyDescent="0.2">
      <c r="A328"/>
      <c r="B328"/>
      <c r="C328"/>
      <c r="D328"/>
      <c r="E328"/>
      <c r="F328"/>
      <c r="G328"/>
      <c r="H328"/>
      <c r="I328" s="531"/>
    </row>
    <row r="329" spans="1:9" x14ac:dyDescent="0.2">
      <c r="A329"/>
      <c r="B329"/>
      <c r="C329"/>
      <c r="D329"/>
      <c r="E329"/>
      <c r="F329"/>
      <c r="G329"/>
      <c r="H329"/>
      <c r="I329" s="531"/>
    </row>
    <row r="330" spans="1:9" x14ac:dyDescent="0.2">
      <c r="A330"/>
      <c r="B330"/>
      <c r="C330"/>
      <c r="D330"/>
      <c r="E330"/>
      <c r="F330"/>
      <c r="G330"/>
      <c r="H330"/>
      <c r="I330" s="531"/>
    </row>
    <row r="331" spans="1:9" x14ac:dyDescent="0.2">
      <c r="A331"/>
      <c r="B331"/>
      <c r="C331"/>
      <c r="D331"/>
      <c r="E331"/>
      <c r="F331"/>
      <c r="G331"/>
      <c r="H331"/>
      <c r="I331" s="531"/>
    </row>
    <row r="332" spans="1:9" x14ac:dyDescent="0.2">
      <c r="A332"/>
      <c r="B332"/>
      <c r="C332"/>
      <c r="D332"/>
      <c r="E332"/>
      <c r="F332"/>
      <c r="G332"/>
      <c r="H332"/>
      <c r="I332" s="531"/>
    </row>
    <row r="333" spans="1:9" x14ac:dyDescent="0.2">
      <c r="A333"/>
      <c r="B333"/>
      <c r="C333"/>
      <c r="D333"/>
      <c r="E333"/>
      <c r="F333"/>
      <c r="G333"/>
      <c r="H333"/>
      <c r="I333" s="531"/>
    </row>
    <row r="334" spans="1:9" x14ac:dyDescent="0.2">
      <c r="A334"/>
      <c r="B334"/>
      <c r="C334"/>
      <c r="D334"/>
      <c r="E334"/>
      <c r="F334"/>
      <c r="G334"/>
      <c r="H334"/>
      <c r="I334" s="531"/>
    </row>
    <row r="335" spans="1:9" x14ac:dyDescent="0.2">
      <c r="A335"/>
      <c r="B335"/>
      <c r="C335"/>
      <c r="D335"/>
      <c r="E335"/>
      <c r="F335"/>
      <c r="G335"/>
      <c r="H335"/>
      <c r="I335" s="531"/>
    </row>
    <row r="336" spans="1:9" x14ac:dyDescent="0.2">
      <c r="A336"/>
      <c r="B336"/>
      <c r="C336"/>
      <c r="D336"/>
      <c r="E336"/>
      <c r="F336"/>
      <c r="G336"/>
      <c r="H336"/>
      <c r="I336" s="531"/>
    </row>
    <row r="337" spans="1:9" x14ac:dyDescent="0.2">
      <c r="A337"/>
      <c r="B337"/>
      <c r="C337"/>
      <c r="D337"/>
      <c r="E337"/>
      <c r="F337"/>
      <c r="G337"/>
      <c r="H337"/>
      <c r="I337" s="531"/>
    </row>
    <row r="338" spans="1:9" x14ac:dyDescent="0.2">
      <c r="A338"/>
      <c r="B338"/>
      <c r="C338"/>
      <c r="D338"/>
      <c r="E338"/>
      <c r="F338"/>
      <c r="G338"/>
      <c r="H338"/>
      <c r="I338" s="531"/>
    </row>
    <row r="339" spans="1:9" x14ac:dyDescent="0.2">
      <c r="A339"/>
      <c r="B339"/>
      <c r="C339"/>
      <c r="D339"/>
      <c r="E339"/>
      <c r="F339"/>
      <c r="G339"/>
      <c r="H339"/>
      <c r="I339" s="531"/>
    </row>
    <row r="340" spans="1:9" x14ac:dyDescent="0.2">
      <c r="A340"/>
      <c r="B340"/>
      <c r="C340"/>
      <c r="D340"/>
      <c r="E340"/>
      <c r="F340"/>
      <c r="G340"/>
      <c r="H340"/>
      <c r="I340" s="531"/>
    </row>
    <row r="341" spans="1:9" x14ac:dyDescent="0.2">
      <c r="A341"/>
      <c r="B341"/>
      <c r="C341"/>
      <c r="D341"/>
      <c r="E341"/>
      <c r="F341"/>
      <c r="G341"/>
      <c r="H341"/>
      <c r="I341" s="531"/>
    </row>
    <row r="342" spans="1:9" x14ac:dyDescent="0.2">
      <c r="A342"/>
      <c r="B342"/>
      <c r="C342"/>
      <c r="D342"/>
      <c r="E342"/>
      <c r="F342"/>
      <c r="G342"/>
      <c r="H342"/>
      <c r="I342" s="531"/>
    </row>
    <row r="343" spans="1:9" x14ac:dyDescent="0.2">
      <c r="A343"/>
      <c r="B343"/>
      <c r="C343"/>
      <c r="D343"/>
      <c r="E343"/>
      <c r="F343"/>
      <c r="G343"/>
      <c r="H343"/>
      <c r="I343" s="531"/>
    </row>
    <row r="344" spans="1:9" x14ac:dyDescent="0.2">
      <c r="A344"/>
      <c r="B344"/>
      <c r="C344"/>
      <c r="D344"/>
      <c r="E344"/>
      <c r="F344"/>
      <c r="G344"/>
      <c r="H344"/>
      <c r="I344" s="531"/>
    </row>
    <row r="345" spans="1:9" x14ac:dyDescent="0.2">
      <c r="A345"/>
      <c r="B345"/>
      <c r="C345"/>
      <c r="D345"/>
      <c r="E345"/>
      <c r="F345"/>
      <c r="G345"/>
      <c r="H345"/>
      <c r="I345" s="531"/>
    </row>
    <row r="346" spans="1:9" x14ac:dyDescent="0.2">
      <c r="A346"/>
      <c r="B346"/>
      <c r="C346"/>
      <c r="D346"/>
      <c r="E346"/>
      <c r="F346"/>
      <c r="G346"/>
      <c r="H346"/>
      <c r="I346" s="531"/>
    </row>
    <row r="347" spans="1:9" x14ac:dyDescent="0.2">
      <c r="A347"/>
      <c r="B347"/>
      <c r="C347"/>
      <c r="D347"/>
      <c r="E347"/>
      <c r="F347"/>
      <c r="G347"/>
      <c r="H347"/>
      <c r="I347" s="531"/>
    </row>
    <row r="348" spans="1:9" x14ac:dyDescent="0.2">
      <c r="A348"/>
      <c r="B348"/>
      <c r="C348"/>
      <c r="D348"/>
      <c r="E348"/>
      <c r="F348"/>
      <c r="G348"/>
      <c r="H348"/>
      <c r="I348" s="531"/>
    </row>
    <row r="349" spans="1:9" x14ac:dyDescent="0.2">
      <c r="A349"/>
      <c r="B349"/>
      <c r="C349"/>
      <c r="D349"/>
      <c r="E349"/>
      <c r="F349"/>
      <c r="G349"/>
      <c r="H349"/>
      <c r="I349" s="531"/>
    </row>
    <row r="350" spans="1:9" x14ac:dyDescent="0.2">
      <c r="A350"/>
      <c r="B350"/>
      <c r="C350"/>
      <c r="D350"/>
      <c r="E350"/>
      <c r="F350"/>
      <c r="G350"/>
      <c r="H350"/>
      <c r="I350" s="531"/>
    </row>
    <row r="351" spans="1:9" x14ac:dyDescent="0.2">
      <c r="A351"/>
      <c r="B351"/>
      <c r="C351"/>
      <c r="D351"/>
      <c r="E351"/>
      <c r="F351"/>
      <c r="G351"/>
      <c r="H351"/>
      <c r="I351" s="531"/>
    </row>
    <row r="352" spans="1:9" x14ac:dyDescent="0.2">
      <c r="A352"/>
      <c r="B352"/>
      <c r="C352"/>
      <c r="D352"/>
      <c r="E352"/>
      <c r="F352"/>
      <c r="G352"/>
      <c r="H352"/>
      <c r="I352" s="531"/>
    </row>
    <row r="353" spans="1:9" x14ac:dyDescent="0.2">
      <c r="A353"/>
      <c r="B353"/>
      <c r="C353"/>
      <c r="D353"/>
      <c r="E353"/>
      <c r="F353"/>
      <c r="G353"/>
      <c r="H353"/>
      <c r="I353" s="531"/>
    </row>
    <row r="354" spans="1:9" x14ac:dyDescent="0.2">
      <c r="A354"/>
      <c r="B354"/>
      <c r="C354"/>
      <c r="D354"/>
      <c r="E354"/>
      <c r="F354"/>
      <c r="G354"/>
      <c r="H354"/>
      <c r="I354" s="531"/>
    </row>
    <row r="355" spans="1:9" x14ac:dyDescent="0.2">
      <c r="A355"/>
      <c r="B355"/>
      <c r="C355"/>
      <c r="D355"/>
      <c r="E355"/>
      <c r="F355"/>
      <c r="G355"/>
      <c r="H355"/>
      <c r="I355" s="531"/>
    </row>
    <row r="356" spans="1:9" x14ac:dyDescent="0.2">
      <c r="A356"/>
      <c r="B356"/>
      <c r="C356"/>
      <c r="D356"/>
      <c r="E356"/>
      <c r="F356"/>
      <c r="G356"/>
      <c r="H356"/>
      <c r="I356" s="531"/>
    </row>
    <row r="357" spans="1:9" x14ac:dyDescent="0.2">
      <c r="A357"/>
      <c r="B357"/>
      <c r="C357"/>
      <c r="D357"/>
      <c r="E357"/>
      <c r="F357"/>
      <c r="G357"/>
      <c r="H357"/>
      <c r="I357" s="531"/>
    </row>
    <row r="358" spans="1:9" x14ac:dyDescent="0.2">
      <c r="A358"/>
      <c r="B358"/>
      <c r="C358"/>
      <c r="D358"/>
      <c r="E358"/>
      <c r="F358"/>
      <c r="G358"/>
      <c r="H358"/>
      <c r="I358" s="531"/>
    </row>
    <row r="359" spans="1:9" x14ac:dyDescent="0.2">
      <c r="A359"/>
      <c r="B359"/>
      <c r="C359"/>
      <c r="D359"/>
      <c r="E359"/>
      <c r="F359"/>
      <c r="G359"/>
      <c r="H359"/>
      <c r="I359" s="531"/>
    </row>
    <row r="360" spans="1:9" x14ac:dyDescent="0.2">
      <c r="A360"/>
      <c r="B360"/>
      <c r="C360"/>
      <c r="D360"/>
      <c r="E360"/>
      <c r="F360"/>
      <c r="G360"/>
      <c r="H360"/>
      <c r="I360" s="531"/>
    </row>
    <row r="361" spans="1:9" x14ac:dyDescent="0.2">
      <c r="A361"/>
      <c r="B361"/>
      <c r="C361"/>
      <c r="D361"/>
      <c r="E361"/>
      <c r="F361"/>
      <c r="G361"/>
      <c r="H361"/>
      <c r="I361" s="531"/>
    </row>
    <row r="362" spans="1:9" x14ac:dyDescent="0.2">
      <c r="A362"/>
      <c r="B362"/>
      <c r="C362"/>
      <c r="D362"/>
      <c r="E362"/>
      <c r="F362"/>
      <c r="G362"/>
      <c r="H362"/>
      <c r="I362" s="531"/>
    </row>
    <row r="363" spans="1:9" x14ac:dyDescent="0.2">
      <c r="A363"/>
      <c r="B363"/>
      <c r="C363"/>
      <c r="D363"/>
      <c r="E363"/>
      <c r="F363"/>
      <c r="G363"/>
      <c r="H363"/>
      <c r="I363" s="531"/>
    </row>
    <row r="364" spans="1:9" x14ac:dyDescent="0.2">
      <c r="A364"/>
      <c r="B364"/>
      <c r="C364"/>
      <c r="D364"/>
      <c r="E364"/>
      <c r="F364"/>
      <c r="G364"/>
      <c r="H364"/>
      <c r="I364" s="531"/>
    </row>
    <row r="365" spans="1:9" x14ac:dyDescent="0.2">
      <c r="A365"/>
      <c r="B365"/>
      <c r="C365"/>
      <c r="D365"/>
      <c r="E365"/>
      <c r="F365"/>
      <c r="G365"/>
      <c r="H365"/>
      <c r="I365" s="531"/>
    </row>
    <row r="366" spans="1:9" x14ac:dyDescent="0.2">
      <c r="A366"/>
      <c r="B366"/>
      <c r="C366"/>
      <c r="D366"/>
      <c r="E366"/>
      <c r="F366"/>
      <c r="G366"/>
      <c r="H366"/>
      <c r="I366" s="531"/>
    </row>
    <row r="367" spans="1:9" x14ac:dyDescent="0.2">
      <c r="A367"/>
      <c r="B367"/>
      <c r="C367"/>
      <c r="D367"/>
      <c r="E367"/>
      <c r="F367"/>
      <c r="G367"/>
      <c r="H367"/>
      <c r="I367" s="531"/>
    </row>
    <row r="368" spans="1:9" x14ac:dyDescent="0.2">
      <c r="A368"/>
      <c r="B368"/>
      <c r="C368"/>
      <c r="D368"/>
      <c r="E368"/>
      <c r="F368"/>
      <c r="G368"/>
      <c r="H368"/>
      <c r="I368" s="531"/>
    </row>
    <row r="369" spans="1:9" x14ac:dyDescent="0.2">
      <c r="A369"/>
      <c r="B369"/>
      <c r="C369"/>
      <c r="D369"/>
      <c r="E369"/>
      <c r="F369"/>
      <c r="G369"/>
      <c r="H369"/>
      <c r="I369" s="531"/>
    </row>
    <row r="370" spans="1:9" x14ac:dyDescent="0.2">
      <c r="A370"/>
      <c r="B370"/>
      <c r="C370"/>
      <c r="D370"/>
      <c r="E370"/>
      <c r="F370"/>
      <c r="G370"/>
      <c r="H370"/>
      <c r="I370" s="531"/>
    </row>
    <row r="371" spans="1:9" x14ac:dyDescent="0.2">
      <c r="A371"/>
      <c r="B371"/>
      <c r="C371"/>
      <c r="D371"/>
      <c r="E371"/>
      <c r="F371"/>
      <c r="G371"/>
      <c r="H371"/>
      <c r="I371" s="531"/>
    </row>
    <row r="372" spans="1:9" x14ac:dyDescent="0.2">
      <c r="A372"/>
      <c r="B372"/>
      <c r="C372"/>
      <c r="D372"/>
      <c r="E372"/>
      <c r="F372"/>
      <c r="G372"/>
      <c r="H372"/>
      <c r="I372" s="531"/>
    </row>
    <row r="373" spans="1:9" x14ac:dyDescent="0.2">
      <c r="A373"/>
      <c r="B373"/>
      <c r="C373"/>
      <c r="D373"/>
      <c r="E373"/>
      <c r="F373"/>
      <c r="G373"/>
      <c r="H373"/>
      <c r="I373" s="531"/>
    </row>
    <row r="374" spans="1:9" x14ac:dyDescent="0.2">
      <c r="A374"/>
      <c r="B374"/>
      <c r="C374"/>
      <c r="D374"/>
      <c r="E374"/>
      <c r="F374"/>
      <c r="G374"/>
      <c r="H374"/>
      <c r="I374" s="531"/>
    </row>
    <row r="375" spans="1:9" x14ac:dyDescent="0.2">
      <c r="A375"/>
      <c r="B375"/>
      <c r="C375"/>
      <c r="D375"/>
      <c r="E375"/>
      <c r="F375"/>
      <c r="G375"/>
      <c r="H375"/>
      <c r="I375" s="531"/>
    </row>
    <row r="376" spans="1:9" x14ac:dyDescent="0.2">
      <c r="A376"/>
      <c r="B376"/>
      <c r="C376"/>
      <c r="D376"/>
      <c r="E376"/>
      <c r="F376"/>
      <c r="G376"/>
      <c r="H376"/>
      <c r="I376" s="531"/>
    </row>
    <row r="377" spans="1:9" x14ac:dyDescent="0.2">
      <c r="A377"/>
      <c r="B377"/>
      <c r="C377"/>
      <c r="D377"/>
      <c r="E377"/>
      <c r="F377"/>
      <c r="G377"/>
      <c r="H377"/>
      <c r="I377" s="531"/>
    </row>
    <row r="378" spans="1:9" x14ac:dyDescent="0.2">
      <c r="A378"/>
      <c r="B378"/>
      <c r="C378"/>
      <c r="D378"/>
      <c r="E378"/>
      <c r="F378"/>
      <c r="G378"/>
      <c r="H378"/>
      <c r="I378" s="531"/>
    </row>
    <row r="379" spans="1:9" x14ac:dyDescent="0.2">
      <c r="A379"/>
      <c r="B379"/>
      <c r="C379"/>
      <c r="D379"/>
      <c r="E379"/>
      <c r="F379"/>
      <c r="G379"/>
      <c r="H379"/>
      <c r="I379" s="531"/>
    </row>
    <row r="380" spans="1:9" x14ac:dyDescent="0.2">
      <c r="A380"/>
      <c r="B380"/>
      <c r="C380"/>
      <c r="D380"/>
      <c r="E380"/>
      <c r="F380"/>
      <c r="G380"/>
      <c r="H380"/>
      <c r="I380" s="531"/>
    </row>
    <row r="381" spans="1:9" x14ac:dyDescent="0.2">
      <c r="A381"/>
      <c r="B381"/>
      <c r="C381"/>
      <c r="D381"/>
      <c r="E381"/>
      <c r="F381"/>
      <c r="G381"/>
      <c r="H381"/>
      <c r="I381" s="531"/>
    </row>
    <row r="382" spans="1:9" x14ac:dyDescent="0.2">
      <c r="A382"/>
      <c r="B382"/>
      <c r="C382"/>
      <c r="D382"/>
      <c r="E382"/>
      <c r="F382"/>
      <c r="G382"/>
      <c r="H382"/>
      <c r="I382" s="531"/>
    </row>
    <row r="383" spans="1:9" x14ac:dyDescent="0.2">
      <c r="A383"/>
      <c r="B383"/>
      <c r="C383"/>
      <c r="D383"/>
      <c r="E383"/>
      <c r="F383"/>
      <c r="G383"/>
      <c r="H383"/>
      <c r="I383" s="531"/>
    </row>
    <row r="384" spans="1:9" x14ac:dyDescent="0.2">
      <c r="A384"/>
      <c r="B384"/>
      <c r="C384"/>
      <c r="D384"/>
      <c r="E384"/>
      <c r="F384"/>
      <c r="G384"/>
      <c r="H384"/>
      <c r="I384" s="531"/>
    </row>
    <row r="385" spans="1:9" x14ac:dyDescent="0.2">
      <c r="A385"/>
      <c r="B385"/>
      <c r="C385"/>
      <c r="D385"/>
      <c r="E385"/>
      <c r="F385"/>
      <c r="G385"/>
      <c r="H385"/>
      <c r="I385" s="531"/>
    </row>
    <row r="386" spans="1:9" x14ac:dyDescent="0.2">
      <c r="A386"/>
      <c r="B386"/>
      <c r="C386"/>
      <c r="D386"/>
      <c r="E386"/>
      <c r="F386"/>
      <c r="G386"/>
      <c r="H386"/>
      <c r="I386" s="531"/>
    </row>
    <row r="387" spans="1:9" x14ac:dyDescent="0.2">
      <c r="A387"/>
      <c r="B387"/>
      <c r="C387"/>
      <c r="D387"/>
      <c r="E387"/>
      <c r="F387"/>
      <c r="G387"/>
      <c r="H387"/>
      <c r="I387" s="531"/>
    </row>
    <row r="388" spans="1:9" x14ac:dyDescent="0.2">
      <c r="A388"/>
      <c r="B388"/>
      <c r="C388"/>
      <c r="D388"/>
      <c r="E388"/>
      <c r="F388"/>
      <c r="G388"/>
      <c r="H388"/>
      <c r="I388" s="531"/>
    </row>
    <row r="389" spans="1:9" x14ac:dyDescent="0.2">
      <c r="A389"/>
      <c r="B389"/>
      <c r="C389"/>
      <c r="D389"/>
      <c r="E389"/>
      <c r="F389"/>
      <c r="G389"/>
      <c r="H389"/>
      <c r="I389" s="531"/>
    </row>
    <row r="390" spans="1:9" x14ac:dyDescent="0.2">
      <c r="A390"/>
      <c r="B390"/>
      <c r="C390"/>
      <c r="D390"/>
      <c r="E390"/>
      <c r="F390"/>
      <c r="G390"/>
      <c r="H390"/>
      <c r="I390" s="531"/>
    </row>
    <row r="391" spans="1:9" x14ac:dyDescent="0.2">
      <c r="A391"/>
      <c r="B391"/>
      <c r="C391"/>
      <c r="D391"/>
      <c r="E391"/>
      <c r="F391"/>
      <c r="G391"/>
      <c r="H391"/>
      <c r="I391" s="531"/>
    </row>
    <row r="392" spans="1:9" x14ac:dyDescent="0.2">
      <c r="A392"/>
      <c r="B392"/>
      <c r="C392"/>
      <c r="D392"/>
      <c r="E392"/>
      <c r="F392"/>
      <c r="G392"/>
      <c r="H392"/>
      <c r="I392" s="531"/>
    </row>
    <row r="393" spans="1:9" x14ac:dyDescent="0.2">
      <c r="A393"/>
      <c r="B393"/>
      <c r="C393"/>
      <c r="D393"/>
      <c r="E393"/>
      <c r="F393"/>
      <c r="G393"/>
      <c r="H393"/>
      <c r="I393" s="531"/>
    </row>
    <row r="394" spans="1:9" x14ac:dyDescent="0.2">
      <c r="A394"/>
      <c r="B394"/>
      <c r="C394"/>
      <c r="D394"/>
      <c r="E394"/>
      <c r="F394"/>
      <c r="G394"/>
      <c r="H394"/>
      <c r="I394" s="531"/>
    </row>
    <row r="395" spans="1:9" x14ac:dyDescent="0.2">
      <c r="A395"/>
      <c r="B395"/>
      <c r="C395"/>
      <c r="D395"/>
      <c r="E395"/>
      <c r="F395"/>
      <c r="G395"/>
      <c r="H395"/>
      <c r="I395" s="531"/>
    </row>
    <row r="396" spans="1:9" x14ac:dyDescent="0.2">
      <c r="A396"/>
      <c r="B396"/>
      <c r="C396"/>
      <c r="D396"/>
      <c r="E396"/>
      <c r="F396"/>
      <c r="G396"/>
      <c r="H396"/>
      <c r="I396" s="531"/>
    </row>
    <row r="397" spans="1:9" x14ac:dyDescent="0.2">
      <c r="A397"/>
      <c r="B397"/>
      <c r="C397"/>
      <c r="D397"/>
      <c r="E397"/>
      <c r="F397"/>
      <c r="G397"/>
      <c r="H397"/>
      <c r="I397" s="531"/>
    </row>
    <row r="398" spans="1:9" x14ac:dyDescent="0.2">
      <c r="A398"/>
      <c r="B398"/>
      <c r="C398"/>
      <c r="D398"/>
      <c r="E398"/>
      <c r="F398"/>
      <c r="G398"/>
      <c r="H398"/>
      <c r="I398" s="531"/>
    </row>
    <row r="399" spans="1:9" x14ac:dyDescent="0.2">
      <c r="A399"/>
      <c r="B399"/>
      <c r="C399"/>
      <c r="D399"/>
      <c r="E399"/>
      <c r="F399"/>
      <c r="G399"/>
      <c r="H399"/>
      <c r="I399" s="531"/>
    </row>
    <row r="400" spans="1:9" x14ac:dyDescent="0.2">
      <c r="A400"/>
      <c r="B400"/>
      <c r="C400"/>
      <c r="D400"/>
      <c r="E400"/>
      <c r="F400"/>
      <c r="G400"/>
      <c r="H400"/>
      <c r="I400" s="531"/>
    </row>
    <row r="401" spans="1:9" x14ac:dyDescent="0.2">
      <c r="A401"/>
      <c r="B401"/>
      <c r="C401"/>
      <c r="D401"/>
      <c r="E401"/>
      <c r="F401"/>
      <c r="G401"/>
      <c r="H401"/>
      <c r="I401" s="531"/>
    </row>
    <row r="402" spans="1:9" x14ac:dyDescent="0.2">
      <c r="A402"/>
      <c r="B402"/>
      <c r="C402"/>
      <c r="D402"/>
      <c r="E402"/>
      <c r="F402"/>
      <c r="G402"/>
      <c r="H402"/>
      <c r="I402" s="531"/>
    </row>
    <row r="403" spans="1:9" x14ac:dyDescent="0.2">
      <c r="A403"/>
      <c r="B403"/>
      <c r="C403"/>
      <c r="D403"/>
      <c r="E403"/>
      <c r="F403"/>
      <c r="G403"/>
      <c r="H403"/>
      <c r="I403" s="531"/>
    </row>
    <row r="404" spans="1:9" x14ac:dyDescent="0.2">
      <c r="A404"/>
      <c r="B404"/>
      <c r="C404"/>
      <c r="D404"/>
      <c r="E404"/>
      <c r="F404"/>
      <c r="G404"/>
      <c r="H404"/>
      <c r="I404" s="531"/>
    </row>
    <row r="405" spans="1:9" x14ac:dyDescent="0.2">
      <c r="A405"/>
      <c r="B405"/>
      <c r="C405"/>
      <c r="D405"/>
      <c r="E405"/>
      <c r="F405"/>
      <c r="G405"/>
      <c r="H405"/>
      <c r="I405" s="531"/>
    </row>
    <row r="406" spans="1:9" x14ac:dyDescent="0.2">
      <c r="A406"/>
      <c r="B406"/>
      <c r="C406"/>
      <c r="D406"/>
      <c r="E406"/>
      <c r="F406"/>
      <c r="G406"/>
      <c r="H406"/>
      <c r="I406" s="531"/>
    </row>
    <row r="407" spans="1:9" x14ac:dyDescent="0.2">
      <c r="A407"/>
      <c r="B407"/>
      <c r="C407"/>
      <c r="D407"/>
      <c r="E407"/>
      <c r="F407"/>
      <c r="G407"/>
      <c r="H407"/>
      <c r="I407" s="531"/>
    </row>
    <row r="408" spans="1:9" x14ac:dyDescent="0.2">
      <c r="A408"/>
      <c r="B408"/>
      <c r="C408"/>
      <c r="D408"/>
      <c r="E408"/>
      <c r="F408"/>
      <c r="G408"/>
      <c r="H408"/>
      <c r="I408" s="531"/>
    </row>
    <row r="409" spans="1:9" x14ac:dyDescent="0.2">
      <c r="A409"/>
      <c r="B409"/>
      <c r="C409"/>
      <c r="D409"/>
      <c r="E409"/>
      <c r="F409"/>
      <c r="G409"/>
      <c r="H409"/>
      <c r="I409" s="531"/>
    </row>
    <row r="410" spans="1:9" x14ac:dyDescent="0.2">
      <c r="A410"/>
      <c r="B410"/>
      <c r="C410"/>
      <c r="D410"/>
      <c r="E410"/>
      <c r="F410"/>
      <c r="G410"/>
      <c r="H410"/>
      <c r="I410" s="531"/>
    </row>
    <row r="411" spans="1:9" x14ac:dyDescent="0.2">
      <c r="A411"/>
      <c r="B411"/>
      <c r="C411"/>
      <c r="D411"/>
      <c r="E411"/>
      <c r="F411"/>
      <c r="G411"/>
      <c r="H411"/>
      <c r="I411" s="531"/>
    </row>
    <row r="412" spans="1:9" x14ac:dyDescent="0.2">
      <c r="A412"/>
      <c r="B412"/>
      <c r="C412"/>
      <c r="D412"/>
      <c r="E412"/>
      <c r="F412"/>
      <c r="G412"/>
      <c r="H412"/>
      <c r="I412" s="531"/>
    </row>
    <row r="413" spans="1:9" x14ac:dyDescent="0.2">
      <c r="A413"/>
      <c r="B413"/>
      <c r="C413"/>
      <c r="D413"/>
      <c r="E413"/>
      <c r="F413"/>
      <c r="G413"/>
      <c r="H413"/>
      <c r="I413" s="531"/>
    </row>
    <row r="414" spans="1:9" x14ac:dyDescent="0.2">
      <c r="A414"/>
      <c r="B414"/>
      <c r="C414"/>
      <c r="D414"/>
      <c r="E414"/>
      <c r="F414"/>
      <c r="G414"/>
      <c r="H414"/>
      <c r="I414" s="531"/>
    </row>
    <row r="415" spans="1:9" x14ac:dyDescent="0.2">
      <c r="A415"/>
      <c r="B415"/>
      <c r="C415"/>
      <c r="D415"/>
      <c r="E415"/>
      <c r="F415"/>
      <c r="G415"/>
      <c r="H415"/>
      <c r="I415" s="531"/>
    </row>
    <row r="416" spans="1:9" x14ac:dyDescent="0.2">
      <c r="A416"/>
      <c r="B416"/>
      <c r="C416"/>
      <c r="D416"/>
      <c r="E416"/>
      <c r="F416"/>
      <c r="G416"/>
      <c r="H416"/>
      <c r="I416" s="531"/>
    </row>
    <row r="417" spans="1:9" x14ac:dyDescent="0.2">
      <c r="A417"/>
      <c r="B417"/>
      <c r="C417"/>
      <c r="D417"/>
      <c r="E417"/>
      <c r="F417"/>
      <c r="G417"/>
      <c r="H417"/>
      <c r="I417" s="531"/>
    </row>
    <row r="418" spans="1:9" x14ac:dyDescent="0.2">
      <c r="A418"/>
      <c r="B418"/>
      <c r="C418"/>
      <c r="D418"/>
      <c r="E418"/>
      <c r="F418"/>
      <c r="G418"/>
      <c r="H418"/>
      <c r="I418" s="531"/>
    </row>
    <row r="419" spans="1:9" x14ac:dyDescent="0.2">
      <c r="A419"/>
      <c r="B419"/>
      <c r="C419"/>
      <c r="D419"/>
      <c r="E419"/>
      <c r="F419"/>
      <c r="G419"/>
      <c r="H419"/>
      <c r="I419" s="531"/>
    </row>
    <row r="420" spans="1:9" x14ac:dyDescent="0.2">
      <c r="A420"/>
      <c r="B420"/>
      <c r="C420"/>
      <c r="D420"/>
      <c r="E420"/>
      <c r="F420"/>
      <c r="G420"/>
      <c r="H420"/>
      <c r="I420" s="531"/>
    </row>
    <row r="421" spans="1:9" x14ac:dyDescent="0.2">
      <c r="A421"/>
      <c r="B421"/>
      <c r="C421"/>
      <c r="D421"/>
      <c r="E421"/>
      <c r="F421"/>
      <c r="G421"/>
      <c r="H421"/>
      <c r="I421" s="531"/>
    </row>
    <row r="422" spans="1:9" x14ac:dyDescent="0.2">
      <c r="A422"/>
      <c r="B422"/>
      <c r="C422"/>
      <c r="D422"/>
      <c r="E422"/>
      <c r="F422"/>
      <c r="G422"/>
      <c r="H422"/>
      <c r="I422" s="531"/>
    </row>
    <row r="423" spans="1:9" x14ac:dyDescent="0.2">
      <c r="A423"/>
      <c r="B423"/>
      <c r="C423"/>
      <c r="D423"/>
      <c r="E423"/>
      <c r="F423"/>
      <c r="G423"/>
      <c r="H423"/>
      <c r="I423" s="531"/>
    </row>
    <row r="424" spans="1:9" x14ac:dyDescent="0.2">
      <c r="A424"/>
      <c r="B424"/>
      <c r="C424"/>
      <c r="D424"/>
      <c r="E424"/>
      <c r="F424"/>
      <c r="G424"/>
      <c r="H424"/>
      <c r="I424" s="531"/>
    </row>
    <row r="425" spans="1:9" x14ac:dyDescent="0.2">
      <c r="A425"/>
      <c r="B425"/>
      <c r="C425"/>
      <c r="D425"/>
      <c r="E425"/>
      <c r="F425"/>
      <c r="G425"/>
      <c r="H425"/>
      <c r="I425" s="531"/>
    </row>
    <row r="426" spans="1:9" x14ac:dyDescent="0.2">
      <c r="A426"/>
      <c r="B426"/>
      <c r="C426"/>
      <c r="D426"/>
      <c r="E426"/>
      <c r="F426"/>
      <c r="G426"/>
      <c r="H426"/>
      <c r="I426" s="531"/>
    </row>
    <row r="427" spans="1:9" x14ac:dyDescent="0.2">
      <c r="A427"/>
      <c r="B427"/>
      <c r="C427"/>
      <c r="D427"/>
      <c r="E427"/>
      <c r="F427"/>
      <c r="G427"/>
      <c r="H427"/>
      <c r="I427" s="531"/>
    </row>
    <row r="428" spans="1:9" x14ac:dyDescent="0.2">
      <c r="A428"/>
      <c r="B428"/>
      <c r="C428"/>
      <c r="D428"/>
      <c r="E428"/>
      <c r="F428"/>
      <c r="G428"/>
      <c r="H428"/>
      <c r="I428" s="531"/>
    </row>
    <row r="429" spans="1:9" x14ac:dyDescent="0.2">
      <c r="A429"/>
      <c r="B429"/>
      <c r="C429"/>
      <c r="D429"/>
      <c r="E429"/>
      <c r="F429"/>
      <c r="G429"/>
      <c r="H429"/>
      <c r="I429" s="531"/>
    </row>
    <row r="430" spans="1:9" x14ac:dyDescent="0.2">
      <c r="A430"/>
      <c r="B430"/>
      <c r="C430"/>
      <c r="D430"/>
      <c r="E430"/>
      <c r="F430"/>
      <c r="G430"/>
      <c r="H430"/>
      <c r="I430" s="531"/>
    </row>
    <row r="431" spans="1:9" x14ac:dyDescent="0.2">
      <c r="A431"/>
      <c r="B431"/>
      <c r="C431"/>
      <c r="D431"/>
      <c r="E431"/>
      <c r="F431"/>
      <c r="G431"/>
      <c r="H431"/>
      <c r="I431" s="531"/>
    </row>
    <row r="432" spans="1:9" x14ac:dyDescent="0.2">
      <c r="A432"/>
      <c r="B432"/>
      <c r="C432"/>
      <c r="D432"/>
      <c r="E432"/>
      <c r="F432"/>
      <c r="G432"/>
      <c r="H432"/>
      <c r="I432" s="531"/>
    </row>
    <row r="433" spans="1:9" x14ac:dyDescent="0.2">
      <c r="A433"/>
      <c r="B433"/>
      <c r="C433"/>
      <c r="D433"/>
      <c r="E433"/>
      <c r="F433"/>
      <c r="G433"/>
      <c r="H433"/>
      <c r="I433" s="531"/>
    </row>
    <row r="434" spans="1:9" x14ac:dyDescent="0.2">
      <c r="A434"/>
      <c r="B434"/>
      <c r="C434"/>
      <c r="D434"/>
      <c r="E434"/>
      <c r="F434"/>
      <c r="G434"/>
      <c r="H434"/>
      <c r="I434" s="531"/>
    </row>
    <row r="435" spans="1:9" x14ac:dyDescent="0.2">
      <c r="A435"/>
      <c r="B435"/>
      <c r="C435"/>
      <c r="D435"/>
      <c r="E435"/>
      <c r="F435"/>
      <c r="G435"/>
      <c r="H435"/>
      <c r="I435" s="531"/>
    </row>
    <row r="436" spans="1:9" x14ac:dyDescent="0.2">
      <c r="A436"/>
      <c r="B436"/>
      <c r="C436"/>
      <c r="D436"/>
      <c r="E436"/>
      <c r="F436"/>
      <c r="G436"/>
      <c r="H436"/>
      <c r="I436" s="531"/>
    </row>
    <row r="437" spans="1:9" x14ac:dyDescent="0.2">
      <c r="A437"/>
      <c r="B437"/>
      <c r="C437"/>
      <c r="D437"/>
      <c r="E437"/>
      <c r="F437"/>
      <c r="G437"/>
      <c r="H437"/>
      <c r="I437" s="531"/>
    </row>
    <row r="438" spans="1:9" x14ac:dyDescent="0.2">
      <c r="A438"/>
      <c r="B438"/>
      <c r="C438"/>
      <c r="D438"/>
      <c r="E438"/>
      <c r="F438"/>
      <c r="G438"/>
      <c r="H438"/>
      <c r="I438" s="531"/>
    </row>
    <row r="439" spans="1:9" x14ac:dyDescent="0.2">
      <c r="A439"/>
      <c r="B439"/>
      <c r="C439"/>
      <c r="D439"/>
      <c r="E439"/>
      <c r="F439"/>
      <c r="G439"/>
      <c r="H439"/>
      <c r="I439" s="531"/>
    </row>
    <row r="440" spans="1:9" x14ac:dyDescent="0.2">
      <c r="A440"/>
      <c r="B440"/>
      <c r="C440"/>
      <c r="D440"/>
      <c r="E440"/>
      <c r="F440"/>
      <c r="G440"/>
      <c r="H440"/>
      <c r="I440" s="531"/>
    </row>
    <row r="441" spans="1:9" x14ac:dyDescent="0.2">
      <c r="A441"/>
      <c r="B441"/>
      <c r="C441"/>
      <c r="D441"/>
      <c r="E441"/>
      <c r="F441"/>
      <c r="G441"/>
      <c r="H441"/>
      <c r="I441" s="531"/>
    </row>
    <row r="442" spans="1:9" x14ac:dyDescent="0.2">
      <c r="A442"/>
      <c r="B442"/>
      <c r="C442"/>
      <c r="D442"/>
      <c r="E442"/>
      <c r="F442"/>
      <c r="G442"/>
      <c r="H442"/>
      <c r="I442" s="531"/>
    </row>
    <row r="443" spans="1:9" x14ac:dyDescent="0.2">
      <c r="A443"/>
      <c r="B443"/>
      <c r="C443"/>
      <c r="D443"/>
      <c r="E443"/>
      <c r="F443"/>
      <c r="G443"/>
      <c r="H443"/>
      <c r="I443" s="531"/>
    </row>
    <row r="444" spans="1:9" x14ac:dyDescent="0.2">
      <c r="A444"/>
      <c r="B444"/>
      <c r="C444"/>
      <c r="D444"/>
      <c r="E444"/>
      <c r="F444"/>
      <c r="G444"/>
      <c r="H444"/>
      <c r="I444" s="531"/>
    </row>
    <row r="445" spans="1:9" x14ac:dyDescent="0.2">
      <c r="A445"/>
      <c r="B445"/>
      <c r="C445"/>
      <c r="D445"/>
      <c r="E445"/>
      <c r="F445"/>
      <c r="G445"/>
      <c r="H445"/>
      <c r="I445" s="531"/>
    </row>
    <row r="446" spans="1:9" x14ac:dyDescent="0.2">
      <c r="A446"/>
      <c r="B446"/>
      <c r="C446"/>
      <c r="D446"/>
      <c r="E446"/>
      <c r="F446"/>
      <c r="G446"/>
      <c r="H446"/>
      <c r="I446" s="531"/>
    </row>
    <row r="447" spans="1:9" x14ac:dyDescent="0.2">
      <c r="A447"/>
      <c r="B447"/>
      <c r="C447"/>
      <c r="D447"/>
      <c r="E447"/>
      <c r="F447"/>
      <c r="G447"/>
      <c r="H447"/>
      <c r="I447" s="531"/>
    </row>
    <row r="448" spans="1:9" x14ac:dyDescent="0.2">
      <c r="A448"/>
      <c r="B448"/>
      <c r="C448"/>
      <c r="D448"/>
      <c r="E448"/>
      <c r="F448"/>
      <c r="G448"/>
      <c r="H448"/>
      <c r="I448" s="531"/>
    </row>
    <row r="449" spans="1:9" x14ac:dyDescent="0.2">
      <c r="A449"/>
      <c r="B449"/>
      <c r="C449"/>
      <c r="D449"/>
      <c r="E449"/>
      <c r="F449"/>
      <c r="G449"/>
      <c r="H449"/>
      <c r="I449" s="531"/>
    </row>
    <row r="450" spans="1:9" x14ac:dyDescent="0.2">
      <c r="A450"/>
      <c r="B450"/>
      <c r="C450"/>
      <c r="D450"/>
      <c r="E450"/>
      <c r="F450"/>
      <c r="G450"/>
      <c r="H450"/>
      <c r="I450" s="531"/>
    </row>
    <row r="451" spans="1:9" x14ac:dyDescent="0.2">
      <c r="A451"/>
      <c r="B451"/>
      <c r="C451"/>
      <c r="D451"/>
      <c r="E451"/>
      <c r="F451"/>
      <c r="G451"/>
      <c r="H451"/>
      <c r="I451" s="531"/>
    </row>
    <row r="452" spans="1:9" x14ac:dyDescent="0.2">
      <c r="A452"/>
      <c r="B452"/>
      <c r="C452"/>
      <c r="D452"/>
      <c r="E452"/>
      <c r="F452"/>
      <c r="G452"/>
      <c r="H452"/>
      <c r="I452" s="531"/>
    </row>
    <row r="453" spans="1:9" x14ac:dyDescent="0.2">
      <c r="A453"/>
      <c r="B453"/>
      <c r="C453"/>
      <c r="D453"/>
      <c r="E453"/>
      <c r="F453"/>
      <c r="G453"/>
      <c r="H453"/>
      <c r="I453" s="531"/>
    </row>
    <row r="454" spans="1:9" x14ac:dyDescent="0.2">
      <c r="A454"/>
      <c r="B454"/>
      <c r="C454"/>
      <c r="D454"/>
      <c r="E454"/>
      <c r="F454"/>
      <c r="G454"/>
      <c r="H454"/>
      <c r="I454" s="531"/>
    </row>
    <row r="455" spans="1:9" x14ac:dyDescent="0.2">
      <c r="A455"/>
      <c r="B455"/>
      <c r="C455"/>
      <c r="D455"/>
      <c r="E455"/>
      <c r="F455"/>
      <c r="G455"/>
      <c r="H455"/>
      <c r="I455" s="531"/>
    </row>
    <row r="456" spans="1:9" x14ac:dyDescent="0.2">
      <c r="A456"/>
      <c r="B456"/>
      <c r="C456"/>
      <c r="D456"/>
      <c r="E456"/>
      <c r="F456"/>
      <c r="G456"/>
      <c r="H456"/>
      <c r="I456" s="531"/>
    </row>
    <row r="457" spans="1:9" x14ac:dyDescent="0.2">
      <c r="A457"/>
      <c r="B457"/>
      <c r="C457"/>
      <c r="D457"/>
      <c r="E457"/>
      <c r="F457"/>
      <c r="G457"/>
      <c r="H457"/>
      <c r="I457" s="531"/>
    </row>
    <row r="458" spans="1:9" x14ac:dyDescent="0.2">
      <c r="A458"/>
      <c r="B458"/>
      <c r="C458"/>
      <c r="D458"/>
      <c r="E458"/>
      <c r="F458"/>
      <c r="G458"/>
      <c r="H458"/>
      <c r="I458" s="531"/>
    </row>
    <row r="459" spans="1:9" x14ac:dyDescent="0.2">
      <c r="A459"/>
      <c r="B459"/>
      <c r="C459"/>
      <c r="D459"/>
      <c r="E459"/>
      <c r="F459"/>
      <c r="G459"/>
      <c r="H459"/>
      <c r="I459" s="531"/>
    </row>
    <row r="460" spans="1:9" x14ac:dyDescent="0.2">
      <c r="A460"/>
      <c r="B460"/>
      <c r="C460"/>
      <c r="D460"/>
      <c r="E460"/>
      <c r="F460"/>
      <c r="G460"/>
      <c r="H460"/>
      <c r="I460" s="531"/>
    </row>
    <row r="461" spans="1:9" x14ac:dyDescent="0.2">
      <c r="A461"/>
      <c r="B461"/>
      <c r="C461"/>
      <c r="D461"/>
      <c r="E461"/>
      <c r="F461"/>
      <c r="G461"/>
      <c r="H461"/>
      <c r="I461" s="531"/>
    </row>
    <row r="462" spans="1:9" x14ac:dyDescent="0.2">
      <c r="A462"/>
      <c r="B462"/>
      <c r="C462"/>
      <c r="D462"/>
      <c r="E462"/>
      <c r="F462"/>
      <c r="G462"/>
      <c r="H462"/>
      <c r="I462" s="531"/>
    </row>
    <row r="463" spans="1:9" x14ac:dyDescent="0.2">
      <c r="A463"/>
      <c r="B463"/>
      <c r="C463"/>
      <c r="D463"/>
      <c r="E463"/>
      <c r="F463"/>
      <c r="G463"/>
      <c r="H463"/>
      <c r="I463" s="531"/>
    </row>
    <row r="464" spans="1:9" x14ac:dyDescent="0.2">
      <c r="A464"/>
      <c r="B464"/>
      <c r="C464"/>
      <c r="D464"/>
      <c r="E464"/>
      <c r="F464"/>
      <c r="G464"/>
      <c r="H464"/>
      <c r="I464" s="531"/>
    </row>
    <row r="465" spans="1:9" x14ac:dyDescent="0.2">
      <c r="A465"/>
      <c r="B465"/>
      <c r="C465"/>
      <c r="D465"/>
      <c r="E465"/>
      <c r="F465"/>
      <c r="G465"/>
      <c r="H465"/>
      <c r="I465" s="531"/>
    </row>
    <row r="466" spans="1:9" x14ac:dyDescent="0.2">
      <c r="A466"/>
      <c r="B466"/>
      <c r="C466"/>
      <c r="D466"/>
      <c r="E466"/>
      <c r="F466"/>
      <c r="G466"/>
      <c r="H466"/>
      <c r="I466" s="531"/>
    </row>
    <row r="467" spans="1:9" x14ac:dyDescent="0.2">
      <c r="A467"/>
      <c r="B467"/>
      <c r="C467"/>
      <c r="D467"/>
      <c r="E467"/>
      <c r="F467"/>
      <c r="G467"/>
      <c r="H467"/>
      <c r="I467" s="531"/>
    </row>
    <row r="468" spans="1:9" x14ac:dyDescent="0.2">
      <c r="A468"/>
      <c r="B468"/>
      <c r="C468"/>
      <c r="D468"/>
      <c r="E468"/>
      <c r="F468"/>
      <c r="G468"/>
      <c r="H468"/>
      <c r="I468" s="531"/>
    </row>
    <row r="469" spans="1:9" x14ac:dyDescent="0.2">
      <c r="A469"/>
      <c r="B469"/>
      <c r="C469"/>
      <c r="D469"/>
      <c r="E469"/>
      <c r="F469"/>
      <c r="G469"/>
      <c r="H469"/>
      <c r="I469" s="531"/>
    </row>
    <row r="470" spans="1:9" x14ac:dyDescent="0.2">
      <c r="A470"/>
      <c r="B470"/>
      <c r="C470"/>
      <c r="D470"/>
      <c r="E470"/>
      <c r="F470"/>
      <c r="G470"/>
      <c r="H470"/>
      <c r="I470" s="531"/>
    </row>
    <row r="471" spans="1:9" x14ac:dyDescent="0.2">
      <c r="A471"/>
      <c r="B471"/>
      <c r="C471"/>
      <c r="D471"/>
      <c r="E471"/>
      <c r="F471"/>
      <c r="G471"/>
      <c r="H471"/>
      <c r="I471" s="531"/>
    </row>
    <row r="472" spans="1:9" x14ac:dyDescent="0.2">
      <c r="A472"/>
      <c r="B472"/>
      <c r="C472"/>
      <c r="D472"/>
      <c r="E472"/>
      <c r="F472"/>
      <c r="G472"/>
      <c r="H472"/>
      <c r="I472" s="531"/>
    </row>
    <row r="473" spans="1:9" x14ac:dyDescent="0.2">
      <c r="A473"/>
      <c r="B473"/>
      <c r="C473"/>
      <c r="D473"/>
      <c r="E473"/>
      <c r="F473"/>
      <c r="G473"/>
      <c r="H473"/>
      <c r="I473" s="531"/>
    </row>
    <row r="474" spans="1:9" x14ac:dyDescent="0.2">
      <c r="A474"/>
      <c r="B474"/>
      <c r="C474"/>
      <c r="D474"/>
      <c r="E474"/>
      <c r="F474"/>
      <c r="G474"/>
      <c r="H474"/>
      <c r="I474" s="531"/>
    </row>
    <row r="475" spans="1:9" x14ac:dyDescent="0.2">
      <c r="A475"/>
      <c r="B475"/>
      <c r="C475"/>
      <c r="D475"/>
      <c r="E475"/>
      <c r="F475"/>
      <c r="G475"/>
      <c r="H475"/>
      <c r="I475" s="531"/>
    </row>
    <row r="476" spans="1:9" x14ac:dyDescent="0.2">
      <c r="A476"/>
      <c r="B476"/>
      <c r="C476"/>
      <c r="D476"/>
      <c r="E476"/>
      <c r="F476"/>
      <c r="G476"/>
      <c r="H476"/>
      <c r="I476" s="531"/>
    </row>
    <row r="477" spans="1:9" x14ac:dyDescent="0.2">
      <c r="A477"/>
      <c r="B477"/>
      <c r="C477"/>
      <c r="D477"/>
      <c r="E477"/>
      <c r="F477"/>
      <c r="G477"/>
      <c r="H477"/>
      <c r="I477" s="531"/>
    </row>
    <row r="478" spans="1:9" x14ac:dyDescent="0.2">
      <c r="A478"/>
      <c r="B478"/>
      <c r="C478"/>
      <c r="D478"/>
      <c r="E478"/>
      <c r="F478"/>
      <c r="G478"/>
      <c r="H478"/>
      <c r="I478" s="531"/>
    </row>
    <row r="479" spans="1:9" x14ac:dyDescent="0.2">
      <c r="A479"/>
      <c r="B479"/>
      <c r="C479"/>
      <c r="D479"/>
      <c r="E479"/>
      <c r="F479"/>
      <c r="G479"/>
      <c r="H479"/>
      <c r="I479" s="531"/>
    </row>
    <row r="480" spans="1:9" x14ac:dyDescent="0.2">
      <c r="A480"/>
      <c r="B480"/>
      <c r="C480"/>
      <c r="D480"/>
      <c r="E480"/>
      <c r="F480"/>
      <c r="G480"/>
      <c r="H480"/>
      <c r="I480" s="531"/>
    </row>
    <row r="481" spans="1:9" x14ac:dyDescent="0.2">
      <c r="A481"/>
      <c r="B481"/>
      <c r="C481"/>
      <c r="D481"/>
      <c r="E481"/>
      <c r="F481"/>
      <c r="G481"/>
      <c r="H481"/>
      <c r="I481" s="531"/>
    </row>
    <row r="482" spans="1:9" x14ac:dyDescent="0.2">
      <c r="A482"/>
      <c r="B482"/>
      <c r="C482"/>
      <c r="D482"/>
      <c r="E482"/>
      <c r="F482"/>
      <c r="G482"/>
      <c r="H482"/>
      <c r="I482" s="531"/>
    </row>
    <row r="483" spans="1:9" x14ac:dyDescent="0.2">
      <c r="A483"/>
      <c r="B483"/>
      <c r="C483"/>
      <c r="D483"/>
      <c r="E483"/>
      <c r="F483"/>
      <c r="G483"/>
      <c r="H483"/>
      <c r="I483" s="531"/>
    </row>
    <row r="484" spans="1:9" x14ac:dyDescent="0.2">
      <c r="A484"/>
      <c r="B484"/>
      <c r="C484"/>
      <c r="D484"/>
      <c r="E484"/>
      <c r="F484"/>
      <c r="G484"/>
      <c r="H484"/>
      <c r="I484" s="531"/>
    </row>
    <row r="485" spans="1:9" x14ac:dyDescent="0.2">
      <c r="A485"/>
      <c r="B485"/>
      <c r="C485"/>
      <c r="D485"/>
      <c r="E485"/>
      <c r="F485"/>
      <c r="G485"/>
      <c r="H485"/>
      <c r="I485" s="531"/>
    </row>
    <row r="486" spans="1:9" x14ac:dyDescent="0.2">
      <c r="A486"/>
      <c r="B486"/>
      <c r="C486"/>
      <c r="D486"/>
      <c r="E486"/>
      <c r="F486"/>
      <c r="G486"/>
      <c r="H486"/>
      <c r="I486" s="531"/>
    </row>
    <row r="487" spans="1:9" x14ac:dyDescent="0.2">
      <c r="A487"/>
      <c r="B487"/>
      <c r="C487"/>
      <c r="D487"/>
      <c r="E487"/>
      <c r="F487"/>
      <c r="G487"/>
      <c r="H487"/>
      <c r="I487" s="531"/>
    </row>
    <row r="488" spans="1:9" x14ac:dyDescent="0.2">
      <c r="A488"/>
      <c r="B488"/>
      <c r="C488"/>
      <c r="D488"/>
      <c r="E488"/>
      <c r="F488"/>
      <c r="G488"/>
      <c r="H488"/>
      <c r="I488" s="531"/>
    </row>
    <row r="489" spans="1:9" x14ac:dyDescent="0.2">
      <c r="A489"/>
      <c r="B489"/>
      <c r="C489"/>
      <c r="D489"/>
      <c r="E489"/>
      <c r="F489"/>
      <c r="G489"/>
      <c r="H489"/>
      <c r="I489" s="531"/>
    </row>
    <row r="490" spans="1:9" x14ac:dyDescent="0.2">
      <c r="A490"/>
      <c r="B490"/>
      <c r="C490"/>
      <c r="D490"/>
      <c r="E490"/>
      <c r="F490"/>
      <c r="G490"/>
      <c r="H490"/>
      <c r="I490" s="531"/>
    </row>
    <row r="491" spans="1:9" x14ac:dyDescent="0.2">
      <c r="A491"/>
      <c r="B491"/>
      <c r="C491"/>
      <c r="D491"/>
      <c r="E491"/>
      <c r="F491"/>
      <c r="G491"/>
      <c r="H491"/>
      <c r="I491" s="531"/>
    </row>
    <row r="492" spans="1:9" x14ac:dyDescent="0.2">
      <c r="A492"/>
      <c r="B492"/>
      <c r="C492"/>
      <c r="D492"/>
      <c r="E492"/>
      <c r="F492"/>
      <c r="G492"/>
      <c r="H492"/>
      <c r="I492" s="531"/>
    </row>
    <row r="493" spans="1:9" x14ac:dyDescent="0.2">
      <c r="A493"/>
      <c r="B493"/>
      <c r="C493"/>
      <c r="D493"/>
      <c r="E493"/>
      <c r="F493"/>
      <c r="G493"/>
      <c r="H493"/>
      <c r="I493" s="531"/>
    </row>
    <row r="494" spans="1:9" x14ac:dyDescent="0.2">
      <c r="A494"/>
      <c r="B494"/>
      <c r="C494"/>
      <c r="D494"/>
      <c r="E494"/>
      <c r="F494"/>
      <c r="G494"/>
      <c r="H494"/>
      <c r="I494" s="531"/>
    </row>
    <row r="495" spans="1:9" x14ac:dyDescent="0.2">
      <c r="A495"/>
      <c r="B495"/>
      <c r="C495"/>
      <c r="D495"/>
      <c r="E495"/>
      <c r="F495"/>
      <c r="G495"/>
      <c r="H495"/>
      <c r="I495" s="531"/>
    </row>
    <row r="496" spans="1:9" x14ac:dyDescent="0.2">
      <c r="A496"/>
      <c r="B496"/>
      <c r="C496"/>
      <c r="D496"/>
      <c r="E496"/>
      <c r="F496"/>
      <c r="G496"/>
      <c r="H496"/>
      <c r="I496" s="531"/>
    </row>
    <row r="497" spans="1:9" x14ac:dyDescent="0.2">
      <c r="A497"/>
      <c r="B497"/>
      <c r="C497"/>
      <c r="D497"/>
      <c r="E497"/>
      <c r="F497"/>
      <c r="G497"/>
      <c r="H497"/>
      <c r="I497" s="531"/>
    </row>
    <row r="498" spans="1:9" x14ac:dyDescent="0.2">
      <c r="A498"/>
      <c r="B498"/>
      <c r="C498"/>
      <c r="D498"/>
      <c r="E498"/>
      <c r="F498"/>
      <c r="G498"/>
      <c r="H498"/>
      <c r="I498" s="531"/>
    </row>
    <row r="499" spans="1:9" x14ac:dyDescent="0.2">
      <c r="A499"/>
      <c r="B499"/>
      <c r="C499"/>
      <c r="D499"/>
      <c r="E499"/>
      <c r="F499"/>
      <c r="G499"/>
      <c r="H499"/>
      <c r="I499" s="531"/>
    </row>
    <row r="500" spans="1:9" x14ac:dyDescent="0.2">
      <c r="A500"/>
      <c r="B500"/>
      <c r="C500"/>
      <c r="D500"/>
      <c r="E500"/>
      <c r="F500"/>
      <c r="G500"/>
      <c r="H500"/>
      <c r="I500" s="531"/>
    </row>
    <row r="501" spans="1:9" x14ac:dyDescent="0.2">
      <c r="A501"/>
      <c r="B501"/>
      <c r="C501"/>
      <c r="D501"/>
      <c r="E501"/>
      <c r="F501"/>
      <c r="G501"/>
      <c r="H501"/>
      <c r="I501" s="531"/>
    </row>
    <row r="502" spans="1:9" x14ac:dyDescent="0.2">
      <c r="A502"/>
      <c r="B502"/>
      <c r="C502"/>
      <c r="D502"/>
      <c r="E502"/>
      <c r="F502"/>
      <c r="G502"/>
      <c r="H502"/>
      <c r="I502" s="531"/>
    </row>
    <row r="503" spans="1:9" x14ac:dyDescent="0.2">
      <c r="A503"/>
      <c r="B503"/>
      <c r="C503"/>
      <c r="D503"/>
      <c r="E503"/>
      <c r="F503"/>
      <c r="G503"/>
      <c r="H503"/>
      <c r="I503" s="531"/>
    </row>
    <row r="504" spans="1:9" x14ac:dyDescent="0.2">
      <c r="A504"/>
      <c r="B504"/>
      <c r="C504"/>
      <c r="D504"/>
      <c r="E504"/>
      <c r="F504"/>
      <c r="G504"/>
      <c r="H504"/>
      <c r="I504" s="531"/>
    </row>
    <row r="505" spans="1:9" x14ac:dyDescent="0.2">
      <c r="A505"/>
      <c r="B505"/>
      <c r="C505"/>
      <c r="D505"/>
      <c r="E505"/>
      <c r="F505"/>
      <c r="G505"/>
      <c r="H505"/>
      <c r="I505" s="531"/>
    </row>
    <row r="506" spans="1:9" x14ac:dyDescent="0.2">
      <c r="A506"/>
      <c r="B506"/>
      <c r="C506"/>
      <c r="D506"/>
      <c r="E506"/>
      <c r="F506"/>
      <c r="G506"/>
      <c r="H506"/>
      <c r="I506" s="531"/>
    </row>
    <row r="507" spans="1:9" x14ac:dyDescent="0.2">
      <c r="A507"/>
      <c r="B507"/>
      <c r="C507"/>
      <c r="D507"/>
      <c r="E507"/>
      <c r="F507"/>
      <c r="G507"/>
      <c r="H507"/>
      <c r="I507" s="531"/>
    </row>
    <row r="508" spans="1:9" x14ac:dyDescent="0.2">
      <c r="A508"/>
      <c r="B508"/>
      <c r="C508"/>
      <c r="D508"/>
      <c r="E508"/>
      <c r="F508"/>
      <c r="G508"/>
      <c r="H508"/>
      <c r="I508" s="531"/>
    </row>
    <row r="509" spans="1:9" x14ac:dyDescent="0.2">
      <c r="A509"/>
      <c r="B509"/>
      <c r="C509"/>
      <c r="D509"/>
      <c r="E509"/>
      <c r="F509"/>
      <c r="G509"/>
      <c r="H509"/>
      <c r="I509" s="531"/>
    </row>
    <row r="510" spans="1:9" x14ac:dyDescent="0.2">
      <c r="A510"/>
      <c r="B510"/>
      <c r="C510"/>
      <c r="D510"/>
      <c r="E510"/>
      <c r="F510"/>
      <c r="G510"/>
      <c r="H510"/>
      <c r="I510" s="531"/>
    </row>
    <row r="511" spans="1:9" x14ac:dyDescent="0.2">
      <c r="A511"/>
      <c r="B511"/>
      <c r="C511"/>
      <c r="D511"/>
      <c r="E511"/>
      <c r="F511"/>
      <c r="G511"/>
      <c r="H511"/>
      <c r="I511" s="531"/>
    </row>
    <row r="512" spans="1:9" x14ac:dyDescent="0.2">
      <c r="A512"/>
      <c r="B512"/>
      <c r="C512"/>
      <c r="D512"/>
      <c r="E512"/>
      <c r="F512"/>
      <c r="G512"/>
      <c r="H512"/>
      <c r="I512" s="531"/>
    </row>
    <row r="513" spans="1:9" x14ac:dyDescent="0.2">
      <c r="A513"/>
      <c r="B513"/>
      <c r="C513"/>
      <c r="D513"/>
      <c r="E513"/>
      <c r="F513"/>
      <c r="G513"/>
      <c r="H513"/>
      <c r="I513" s="531"/>
    </row>
    <row r="514" spans="1:9" x14ac:dyDescent="0.2">
      <c r="A514"/>
      <c r="B514"/>
      <c r="C514"/>
      <c r="D514"/>
      <c r="E514"/>
      <c r="F514"/>
      <c r="G514"/>
      <c r="H514"/>
      <c r="I514" s="531"/>
    </row>
    <row r="515" spans="1:9" x14ac:dyDescent="0.2">
      <c r="A515"/>
      <c r="B515"/>
      <c r="C515"/>
      <c r="D515"/>
      <c r="E515"/>
      <c r="F515"/>
      <c r="G515"/>
      <c r="H515"/>
      <c r="I515" s="531"/>
    </row>
    <row r="516" spans="1:9" x14ac:dyDescent="0.2">
      <c r="A516"/>
      <c r="B516"/>
      <c r="C516"/>
      <c r="D516"/>
      <c r="E516"/>
      <c r="F516"/>
      <c r="G516"/>
      <c r="H516"/>
      <c r="I516" s="531"/>
    </row>
    <row r="517" spans="1:9" x14ac:dyDescent="0.2">
      <c r="A517"/>
      <c r="B517"/>
      <c r="C517"/>
      <c r="D517"/>
      <c r="E517"/>
      <c r="F517"/>
      <c r="G517"/>
      <c r="H517"/>
      <c r="I517" s="531"/>
    </row>
    <row r="518" spans="1:9" x14ac:dyDescent="0.2">
      <c r="A518"/>
      <c r="B518"/>
      <c r="C518"/>
      <c r="D518"/>
      <c r="E518"/>
      <c r="F518"/>
      <c r="G518"/>
      <c r="H518"/>
      <c r="I518" s="531"/>
    </row>
    <row r="519" spans="1:9" x14ac:dyDescent="0.2">
      <c r="A519"/>
      <c r="B519"/>
      <c r="C519"/>
      <c r="D519"/>
      <c r="E519"/>
      <c r="F519"/>
      <c r="G519"/>
      <c r="H519"/>
      <c r="I519" s="531"/>
    </row>
    <row r="520" spans="1:9" x14ac:dyDescent="0.2">
      <c r="A520"/>
      <c r="B520"/>
      <c r="C520"/>
      <c r="D520"/>
      <c r="E520"/>
      <c r="F520"/>
      <c r="G520"/>
      <c r="H520"/>
      <c r="I520" s="531"/>
    </row>
    <row r="521" spans="1:9" x14ac:dyDescent="0.2">
      <c r="A521"/>
      <c r="B521"/>
      <c r="C521"/>
      <c r="D521"/>
      <c r="E521"/>
      <c r="F521"/>
      <c r="G521"/>
      <c r="H521"/>
      <c r="I521" s="531"/>
    </row>
    <row r="522" spans="1:9" x14ac:dyDescent="0.2">
      <c r="A522"/>
      <c r="B522"/>
      <c r="C522"/>
      <c r="D522"/>
      <c r="E522"/>
      <c r="F522"/>
      <c r="G522"/>
      <c r="H522"/>
      <c r="I522" s="531"/>
    </row>
    <row r="523" spans="1:9" x14ac:dyDescent="0.2">
      <c r="A523"/>
      <c r="B523"/>
      <c r="C523"/>
      <c r="D523"/>
      <c r="E523"/>
      <c r="F523"/>
      <c r="G523"/>
      <c r="H523"/>
      <c r="I523" s="531"/>
    </row>
    <row r="524" spans="1:9" x14ac:dyDescent="0.2">
      <c r="A524"/>
      <c r="B524"/>
      <c r="C524"/>
      <c r="D524"/>
      <c r="E524"/>
      <c r="F524"/>
      <c r="G524"/>
      <c r="H524"/>
      <c r="I524" s="531"/>
    </row>
    <row r="525" spans="1:9" x14ac:dyDescent="0.2">
      <c r="A525"/>
      <c r="B525"/>
      <c r="C525"/>
      <c r="D525"/>
      <c r="E525"/>
      <c r="F525"/>
      <c r="G525"/>
      <c r="H525"/>
      <c r="I525" s="531"/>
    </row>
    <row r="526" spans="1:9" x14ac:dyDescent="0.2">
      <c r="A526"/>
      <c r="B526"/>
      <c r="C526"/>
      <c r="D526"/>
      <c r="E526"/>
      <c r="F526"/>
      <c r="G526"/>
      <c r="H526"/>
      <c r="I526" s="531"/>
    </row>
    <row r="527" spans="1:9" x14ac:dyDescent="0.2">
      <c r="A527"/>
      <c r="B527"/>
      <c r="C527"/>
      <c r="D527"/>
      <c r="E527"/>
      <c r="F527"/>
      <c r="G527"/>
      <c r="H527"/>
      <c r="I527" s="531"/>
    </row>
    <row r="528" spans="1:9" x14ac:dyDescent="0.2">
      <c r="A528"/>
      <c r="B528"/>
      <c r="C528"/>
      <c r="D528"/>
      <c r="E528"/>
      <c r="F528"/>
      <c r="G528"/>
      <c r="H528"/>
      <c r="I528" s="531"/>
    </row>
    <row r="529" spans="1:9" x14ac:dyDescent="0.2">
      <c r="A529"/>
      <c r="B529"/>
      <c r="C529"/>
      <c r="D529"/>
      <c r="E529"/>
      <c r="F529"/>
      <c r="G529"/>
      <c r="H529"/>
      <c r="I529" s="531"/>
    </row>
    <row r="530" spans="1:9" x14ac:dyDescent="0.2">
      <c r="A530"/>
      <c r="B530"/>
      <c r="C530"/>
      <c r="D530"/>
      <c r="E530"/>
      <c r="F530"/>
      <c r="G530"/>
      <c r="H530"/>
      <c r="I530" s="531"/>
    </row>
    <row r="531" spans="1:9" x14ac:dyDescent="0.2">
      <c r="A531"/>
      <c r="B531"/>
      <c r="C531"/>
      <c r="D531"/>
      <c r="E531"/>
      <c r="F531"/>
      <c r="G531"/>
      <c r="H531"/>
      <c r="I531" s="531"/>
    </row>
    <row r="532" spans="1:9" x14ac:dyDescent="0.2">
      <c r="A532"/>
      <c r="B532"/>
      <c r="C532"/>
      <c r="D532"/>
      <c r="E532"/>
      <c r="F532"/>
      <c r="G532"/>
      <c r="H532"/>
      <c r="I532" s="531"/>
    </row>
    <row r="533" spans="1:9" x14ac:dyDescent="0.2">
      <c r="A533"/>
      <c r="B533"/>
      <c r="C533"/>
      <c r="D533"/>
      <c r="E533"/>
      <c r="F533"/>
      <c r="G533"/>
      <c r="H533"/>
      <c r="I533" s="531"/>
    </row>
    <row r="534" spans="1:9" x14ac:dyDescent="0.2">
      <c r="A534"/>
      <c r="B534"/>
      <c r="C534"/>
      <c r="D534"/>
      <c r="E534"/>
      <c r="F534"/>
      <c r="G534"/>
      <c r="H534"/>
      <c r="I534" s="531"/>
    </row>
    <row r="535" spans="1:9" x14ac:dyDescent="0.2">
      <c r="A535"/>
      <c r="B535"/>
      <c r="C535"/>
      <c r="D535"/>
      <c r="E535"/>
      <c r="F535"/>
      <c r="G535"/>
      <c r="H535"/>
      <c r="I535" s="531"/>
    </row>
    <row r="536" spans="1:9" x14ac:dyDescent="0.2">
      <c r="A536"/>
      <c r="B536"/>
      <c r="C536"/>
      <c r="D536"/>
      <c r="E536"/>
      <c r="F536"/>
      <c r="G536"/>
      <c r="H536"/>
      <c r="I536" s="531"/>
    </row>
    <row r="537" spans="1:9" x14ac:dyDescent="0.2">
      <c r="A537"/>
      <c r="B537"/>
      <c r="C537"/>
      <c r="D537"/>
      <c r="E537"/>
      <c r="F537"/>
      <c r="G537"/>
      <c r="H537"/>
      <c r="I537" s="531"/>
    </row>
    <row r="538" spans="1:9" x14ac:dyDescent="0.2">
      <c r="A538"/>
      <c r="B538"/>
      <c r="C538"/>
      <c r="D538"/>
      <c r="E538"/>
      <c r="F538"/>
      <c r="G538"/>
      <c r="H538"/>
      <c r="I538" s="531"/>
    </row>
    <row r="539" spans="1:9" x14ac:dyDescent="0.2">
      <c r="A539"/>
      <c r="B539"/>
      <c r="C539"/>
      <c r="D539"/>
      <c r="E539"/>
      <c r="F539"/>
      <c r="G539"/>
      <c r="H539"/>
      <c r="I539" s="531"/>
    </row>
    <row r="540" spans="1:9" x14ac:dyDescent="0.2">
      <c r="A540"/>
      <c r="B540"/>
      <c r="C540"/>
      <c r="D540"/>
      <c r="E540"/>
      <c r="F540"/>
      <c r="G540"/>
      <c r="H540"/>
      <c r="I540" s="531"/>
    </row>
    <row r="541" spans="1:9" x14ac:dyDescent="0.2">
      <c r="A541"/>
      <c r="B541"/>
      <c r="C541"/>
      <c r="D541"/>
      <c r="E541"/>
      <c r="F541"/>
      <c r="G541"/>
      <c r="H541"/>
      <c r="I541" s="531"/>
    </row>
    <row r="542" spans="1:9" x14ac:dyDescent="0.2">
      <c r="A542"/>
      <c r="B542"/>
      <c r="C542"/>
      <c r="D542"/>
      <c r="E542"/>
      <c r="F542"/>
      <c r="G542"/>
      <c r="H542"/>
      <c r="I542" s="531"/>
    </row>
    <row r="543" spans="1:9" x14ac:dyDescent="0.2">
      <c r="A543"/>
      <c r="B543"/>
      <c r="C543"/>
      <c r="D543"/>
      <c r="E543"/>
      <c r="F543"/>
      <c r="G543"/>
      <c r="H543"/>
      <c r="I543" s="531"/>
    </row>
    <row r="544" spans="1:9" x14ac:dyDescent="0.2">
      <c r="A544"/>
      <c r="B544"/>
      <c r="C544"/>
      <c r="D544"/>
      <c r="E544"/>
      <c r="F544"/>
      <c r="G544"/>
      <c r="H544"/>
      <c r="I544" s="531"/>
    </row>
    <row r="545" spans="1:9" x14ac:dyDescent="0.2">
      <c r="A545"/>
      <c r="B545"/>
      <c r="C545"/>
      <c r="D545"/>
      <c r="E545"/>
      <c r="F545"/>
      <c r="G545"/>
      <c r="H545"/>
      <c r="I545" s="531"/>
    </row>
    <row r="546" spans="1:9" x14ac:dyDescent="0.2">
      <c r="A546"/>
      <c r="B546"/>
      <c r="C546"/>
      <c r="D546"/>
      <c r="E546"/>
      <c r="F546"/>
      <c r="G546"/>
      <c r="H546"/>
      <c r="I546" s="531"/>
    </row>
    <row r="547" spans="1:9" x14ac:dyDescent="0.2">
      <c r="A547"/>
      <c r="B547"/>
      <c r="C547"/>
      <c r="D547"/>
      <c r="E547"/>
      <c r="F547"/>
      <c r="G547"/>
      <c r="H547"/>
      <c r="I547" s="531"/>
    </row>
    <row r="548" spans="1:9" x14ac:dyDescent="0.2">
      <c r="A548"/>
      <c r="B548"/>
      <c r="C548"/>
      <c r="D548"/>
      <c r="E548"/>
      <c r="F548"/>
      <c r="G548"/>
      <c r="H548"/>
      <c r="I548" s="531"/>
    </row>
    <row r="549" spans="1:9" x14ac:dyDescent="0.2">
      <c r="A549"/>
      <c r="B549"/>
      <c r="C549"/>
      <c r="D549"/>
      <c r="E549"/>
      <c r="F549"/>
      <c r="G549"/>
      <c r="H549"/>
      <c r="I549" s="531"/>
    </row>
    <row r="550" spans="1:9" x14ac:dyDescent="0.2">
      <c r="A550"/>
      <c r="B550"/>
      <c r="C550"/>
      <c r="D550"/>
      <c r="E550"/>
      <c r="F550"/>
      <c r="G550"/>
      <c r="H550"/>
      <c r="I550" s="531"/>
    </row>
    <row r="551" spans="1:9" x14ac:dyDescent="0.2">
      <c r="A551"/>
      <c r="B551"/>
      <c r="C551"/>
      <c r="D551"/>
      <c r="E551"/>
      <c r="F551"/>
      <c r="G551"/>
      <c r="H551"/>
      <c r="I551" s="531"/>
    </row>
    <row r="552" spans="1:9" x14ac:dyDescent="0.2">
      <c r="A552"/>
      <c r="B552"/>
      <c r="C552"/>
      <c r="D552"/>
      <c r="E552"/>
      <c r="F552"/>
      <c r="G552"/>
      <c r="H552"/>
      <c r="I552" s="531"/>
    </row>
    <row r="553" spans="1:9" x14ac:dyDescent="0.2">
      <c r="A553"/>
      <c r="B553"/>
      <c r="C553"/>
      <c r="D553"/>
      <c r="E553"/>
      <c r="F553"/>
      <c r="G553"/>
      <c r="H553"/>
      <c r="I553" s="531"/>
    </row>
    <row r="554" spans="1:9" x14ac:dyDescent="0.2">
      <c r="A554"/>
      <c r="B554"/>
      <c r="C554"/>
      <c r="D554"/>
      <c r="E554"/>
      <c r="F554"/>
      <c r="G554"/>
      <c r="H554"/>
      <c r="I554" s="531"/>
    </row>
    <row r="555" spans="1:9" x14ac:dyDescent="0.2">
      <c r="A555"/>
      <c r="B555"/>
      <c r="C555"/>
      <c r="D555"/>
      <c r="E555"/>
      <c r="F555"/>
      <c r="G555"/>
      <c r="H555"/>
      <c r="I555" s="531"/>
    </row>
    <row r="556" spans="1:9" x14ac:dyDescent="0.2">
      <c r="A556"/>
      <c r="B556"/>
      <c r="C556"/>
      <c r="D556"/>
      <c r="E556"/>
      <c r="F556"/>
      <c r="G556"/>
      <c r="H556"/>
      <c r="I556" s="531"/>
    </row>
    <row r="557" spans="1:9" x14ac:dyDescent="0.2">
      <c r="A557"/>
      <c r="B557"/>
      <c r="C557"/>
      <c r="D557"/>
      <c r="E557"/>
      <c r="F557"/>
      <c r="G557"/>
      <c r="H557"/>
      <c r="I557" s="531"/>
    </row>
    <row r="558" spans="1:9" x14ac:dyDescent="0.2">
      <c r="A558"/>
      <c r="B558"/>
      <c r="C558"/>
      <c r="D558"/>
      <c r="E558"/>
      <c r="F558"/>
      <c r="G558"/>
      <c r="H558"/>
      <c r="I558" s="531"/>
    </row>
    <row r="559" spans="1:9" x14ac:dyDescent="0.2">
      <c r="A559"/>
      <c r="B559"/>
      <c r="C559"/>
      <c r="D559"/>
      <c r="E559"/>
      <c r="F559"/>
      <c r="G559"/>
      <c r="H559"/>
      <c r="I559" s="531"/>
    </row>
    <row r="560" spans="1:9" x14ac:dyDescent="0.2">
      <c r="A560"/>
      <c r="B560"/>
      <c r="C560"/>
      <c r="D560"/>
      <c r="E560"/>
      <c r="F560"/>
      <c r="G560"/>
      <c r="H560"/>
      <c r="I560" s="531"/>
    </row>
    <row r="561" spans="1:9" x14ac:dyDescent="0.2">
      <c r="A561"/>
      <c r="B561"/>
      <c r="C561"/>
      <c r="D561"/>
      <c r="E561"/>
      <c r="F561"/>
      <c r="G561"/>
      <c r="H561"/>
      <c r="I561" s="531"/>
    </row>
    <row r="562" spans="1:9" x14ac:dyDescent="0.2">
      <c r="A562"/>
      <c r="B562"/>
      <c r="C562"/>
      <c r="D562"/>
      <c r="E562"/>
      <c r="F562"/>
      <c r="G562"/>
      <c r="H562"/>
      <c r="I562" s="531"/>
    </row>
    <row r="563" spans="1:9" x14ac:dyDescent="0.2">
      <c r="A563"/>
      <c r="B563"/>
      <c r="C563"/>
      <c r="D563"/>
      <c r="E563"/>
      <c r="F563"/>
      <c r="G563"/>
      <c r="H563"/>
      <c r="I563" s="531"/>
    </row>
    <row r="564" spans="1:9" x14ac:dyDescent="0.2">
      <c r="A564"/>
      <c r="B564"/>
      <c r="C564"/>
      <c r="D564"/>
      <c r="E564"/>
      <c r="F564"/>
      <c r="G564"/>
      <c r="H564"/>
      <c r="I564" s="531"/>
    </row>
    <row r="565" spans="1:9" x14ac:dyDescent="0.2">
      <c r="A565"/>
      <c r="B565"/>
      <c r="C565"/>
      <c r="D565"/>
      <c r="E565"/>
      <c r="F565"/>
      <c r="G565"/>
      <c r="H565"/>
      <c r="I565" s="531"/>
    </row>
    <row r="566" spans="1:9" x14ac:dyDescent="0.2">
      <c r="A566"/>
      <c r="B566"/>
      <c r="C566"/>
      <c r="D566"/>
      <c r="E566"/>
      <c r="F566"/>
      <c r="G566"/>
      <c r="H566"/>
      <c r="I566" s="531"/>
    </row>
    <row r="567" spans="1:9" x14ac:dyDescent="0.2">
      <c r="A567"/>
      <c r="B567"/>
      <c r="C567"/>
      <c r="D567"/>
      <c r="E567"/>
      <c r="F567"/>
      <c r="G567"/>
      <c r="H567"/>
      <c r="I567" s="531"/>
    </row>
    <row r="568" spans="1:9" x14ac:dyDescent="0.2">
      <c r="A568"/>
      <c r="B568"/>
      <c r="C568"/>
      <c r="D568"/>
      <c r="E568"/>
      <c r="F568"/>
      <c r="G568"/>
      <c r="H568"/>
      <c r="I568" s="531"/>
    </row>
    <row r="569" spans="1:9" x14ac:dyDescent="0.2">
      <c r="A569"/>
      <c r="B569"/>
      <c r="C569"/>
      <c r="D569"/>
      <c r="E569"/>
      <c r="F569"/>
      <c r="G569"/>
      <c r="H569"/>
      <c r="I569" s="531"/>
    </row>
    <row r="570" spans="1:9" x14ac:dyDescent="0.2">
      <c r="A570"/>
      <c r="B570"/>
      <c r="C570"/>
      <c r="D570"/>
      <c r="E570"/>
      <c r="F570"/>
      <c r="G570"/>
      <c r="H570"/>
      <c r="I570" s="531"/>
    </row>
    <row r="571" spans="1:9" x14ac:dyDescent="0.2">
      <c r="A571"/>
      <c r="B571"/>
      <c r="C571"/>
      <c r="D571"/>
      <c r="E571"/>
      <c r="F571"/>
      <c r="G571"/>
      <c r="H571"/>
      <c r="I571" s="531"/>
    </row>
    <row r="572" spans="1:9" x14ac:dyDescent="0.2">
      <c r="A572"/>
      <c r="B572"/>
      <c r="C572"/>
      <c r="D572"/>
      <c r="E572"/>
      <c r="F572"/>
      <c r="G572"/>
      <c r="H572"/>
      <c r="I572" s="531"/>
    </row>
    <row r="573" spans="1:9" x14ac:dyDescent="0.2">
      <c r="A573"/>
      <c r="B573"/>
      <c r="C573"/>
      <c r="D573"/>
      <c r="E573"/>
      <c r="F573"/>
      <c r="G573"/>
      <c r="H573"/>
      <c r="I573" s="531"/>
    </row>
    <row r="574" spans="1:9" x14ac:dyDescent="0.2">
      <c r="A574"/>
      <c r="B574"/>
      <c r="C574"/>
      <c r="D574"/>
      <c r="E574"/>
      <c r="F574"/>
      <c r="G574"/>
      <c r="H574"/>
      <c r="I574" s="531"/>
    </row>
    <row r="575" spans="1:9" x14ac:dyDescent="0.2">
      <c r="A575"/>
      <c r="B575"/>
      <c r="C575"/>
      <c r="D575"/>
      <c r="E575"/>
      <c r="F575"/>
      <c r="G575"/>
      <c r="H575"/>
      <c r="I575" s="531"/>
    </row>
    <row r="576" spans="1:9" x14ac:dyDescent="0.2">
      <c r="A576"/>
      <c r="B576"/>
      <c r="C576"/>
      <c r="D576"/>
      <c r="E576"/>
      <c r="F576"/>
      <c r="G576"/>
      <c r="H576"/>
      <c r="I576" s="531"/>
    </row>
    <row r="577" spans="1:9" x14ac:dyDescent="0.2">
      <c r="A577"/>
      <c r="B577"/>
      <c r="C577"/>
      <c r="D577"/>
      <c r="E577"/>
      <c r="F577"/>
      <c r="G577"/>
      <c r="H577"/>
      <c r="I577" s="531"/>
    </row>
    <row r="578" spans="1:9" x14ac:dyDescent="0.2">
      <c r="A578"/>
      <c r="B578"/>
      <c r="C578"/>
      <c r="D578"/>
      <c r="E578"/>
      <c r="F578"/>
      <c r="G578"/>
      <c r="H578"/>
      <c r="I578" s="531"/>
    </row>
    <row r="579" spans="1:9" x14ac:dyDescent="0.2">
      <c r="A579"/>
      <c r="B579"/>
      <c r="C579"/>
      <c r="D579"/>
      <c r="E579"/>
      <c r="F579"/>
      <c r="G579"/>
      <c r="H579"/>
      <c r="I579" s="531"/>
    </row>
    <row r="580" spans="1:9" x14ac:dyDescent="0.2">
      <c r="A580"/>
      <c r="B580"/>
      <c r="C580"/>
      <c r="D580"/>
      <c r="E580"/>
      <c r="F580"/>
      <c r="G580"/>
      <c r="H580"/>
      <c r="I580" s="531"/>
    </row>
    <row r="581" spans="1:9" x14ac:dyDescent="0.2">
      <c r="A581"/>
      <c r="B581"/>
      <c r="C581"/>
      <c r="D581"/>
      <c r="E581"/>
      <c r="F581"/>
      <c r="G581"/>
      <c r="H581"/>
      <c r="I581" s="531"/>
    </row>
    <row r="582" spans="1:9" x14ac:dyDescent="0.2">
      <c r="A582"/>
      <c r="B582"/>
      <c r="C582"/>
      <c r="D582"/>
      <c r="E582"/>
      <c r="F582"/>
      <c r="G582"/>
      <c r="H582"/>
      <c r="I582" s="531"/>
    </row>
    <row r="583" spans="1:9" x14ac:dyDescent="0.2">
      <c r="A583"/>
      <c r="B583"/>
      <c r="C583"/>
      <c r="D583"/>
      <c r="E583"/>
      <c r="F583"/>
      <c r="G583"/>
      <c r="H583"/>
      <c r="I583" s="531"/>
    </row>
    <row r="584" spans="1:9" x14ac:dyDescent="0.2">
      <c r="A584"/>
      <c r="B584"/>
      <c r="C584"/>
      <c r="D584"/>
      <c r="E584"/>
      <c r="F584"/>
      <c r="G584"/>
      <c r="H584"/>
      <c r="I584" s="531"/>
    </row>
    <row r="585" spans="1:9" x14ac:dyDescent="0.2">
      <c r="A585"/>
      <c r="B585"/>
      <c r="C585"/>
      <c r="D585"/>
      <c r="E585"/>
      <c r="F585"/>
      <c r="G585"/>
      <c r="H585"/>
      <c r="I585" s="531"/>
    </row>
    <row r="586" spans="1:9" x14ac:dyDescent="0.2">
      <c r="A586"/>
      <c r="B586"/>
      <c r="C586"/>
      <c r="D586"/>
      <c r="E586"/>
      <c r="F586"/>
      <c r="G586"/>
      <c r="H586"/>
      <c r="I586" s="531"/>
    </row>
    <row r="587" spans="1:9" x14ac:dyDescent="0.2">
      <c r="A587"/>
      <c r="B587"/>
      <c r="C587"/>
      <c r="D587"/>
      <c r="E587"/>
      <c r="F587"/>
      <c r="G587"/>
      <c r="H587"/>
      <c r="I587" s="531"/>
    </row>
    <row r="588" spans="1:9" x14ac:dyDescent="0.2">
      <c r="A588"/>
      <c r="B588"/>
      <c r="C588"/>
      <c r="D588"/>
      <c r="E588"/>
      <c r="F588"/>
      <c r="G588"/>
      <c r="H588"/>
      <c r="I588" s="531"/>
    </row>
    <row r="589" spans="1:9" x14ac:dyDescent="0.2">
      <c r="A589"/>
      <c r="B589"/>
      <c r="C589"/>
      <c r="D589"/>
      <c r="E589"/>
      <c r="F589"/>
      <c r="G589"/>
      <c r="H589"/>
      <c r="I589" s="531"/>
    </row>
    <row r="590" spans="1:9" x14ac:dyDescent="0.2">
      <c r="A590"/>
      <c r="B590"/>
      <c r="C590"/>
      <c r="D590"/>
      <c r="E590"/>
      <c r="F590"/>
      <c r="G590"/>
      <c r="H590"/>
      <c r="I590" s="531"/>
    </row>
    <row r="591" spans="1:9" x14ac:dyDescent="0.2">
      <c r="A591"/>
      <c r="B591"/>
      <c r="C591"/>
      <c r="D591"/>
      <c r="E591"/>
      <c r="F591"/>
      <c r="G591"/>
      <c r="H591"/>
      <c r="I591" s="531"/>
    </row>
    <row r="592" spans="1:9" x14ac:dyDescent="0.2">
      <c r="A592"/>
      <c r="B592"/>
      <c r="C592"/>
      <c r="D592"/>
      <c r="E592"/>
      <c r="F592"/>
      <c r="G592"/>
      <c r="H592"/>
      <c r="I592" s="531"/>
    </row>
    <row r="593" spans="1:9" x14ac:dyDescent="0.2">
      <c r="A593"/>
      <c r="B593"/>
      <c r="C593"/>
      <c r="D593"/>
      <c r="E593"/>
      <c r="F593"/>
      <c r="G593"/>
      <c r="H593"/>
      <c r="I593" s="531"/>
    </row>
    <row r="594" spans="1:9" x14ac:dyDescent="0.2">
      <c r="A594"/>
      <c r="B594"/>
      <c r="C594"/>
      <c r="D594"/>
      <c r="E594"/>
      <c r="F594"/>
      <c r="G594"/>
      <c r="H594"/>
      <c r="I594" s="531"/>
    </row>
    <row r="595" spans="1:9" x14ac:dyDescent="0.2">
      <c r="A595"/>
      <c r="B595"/>
      <c r="C595"/>
      <c r="D595"/>
      <c r="E595"/>
      <c r="F595"/>
      <c r="G595"/>
      <c r="H595"/>
      <c r="I595" s="531"/>
    </row>
    <row r="596" spans="1:9" x14ac:dyDescent="0.2">
      <c r="A596"/>
      <c r="B596"/>
      <c r="C596"/>
      <c r="D596"/>
      <c r="E596"/>
      <c r="F596"/>
      <c r="G596"/>
      <c r="H596"/>
      <c r="I596" s="531"/>
    </row>
    <row r="597" spans="1:9" x14ac:dyDescent="0.2">
      <c r="A597"/>
      <c r="B597"/>
      <c r="C597"/>
      <c r="D597"/>
      <c r="E597"/>
      <c r="F597"/>
      <c r="G597"/>
      <c r="H597"/>
      <c r="I597" s="531"/>
    </row>
    <row r="598" spans="1:9" x14ac:dyDescent="0.2">
      <c r="A598"/>
      <c r="B598"/>
      <c r="C598"/>
      <c r="D598"/>
      <c r="E598"/>
      <c r="F598"/>
      <c r="G598"/>
      <c r="H598"/>
      <c r="I598" s="531"/>
    </row>
    <row r="599" spans="1:9" x14ac:dyDescent="0.2">
      <c r="A599"/>
      <c r="B599"/>
      <c r="C599"/>
      <c r="D599"/>
      <c r="E599"/>
      <c r="F599"/>
      <c r="G599"/>
      <c r="H599"/>
      <c r="I599" s="531"/>
    </row>
    <row r="600" spans="1:9" x14ac:dyDescent="0.2">
      <c r="A600"/>
      <c r="B600"/>
      <c r="C600"/>
      <c r="D600"/>
      <c r="E600"/>
      <c r="F600"/>
      <c r="G600"/>
      <c r="H600"/>
      <c r="I600" s="531"/>
    </row>
    <row r="601" spans="1:9" x14ac:dyDescent="0.2">
      <c r="A601"/>
      <c r="B601"/>
      <c r="C601"/>
      <c r="D601"/>
      <c r="E601"/>
      <c r="F601"/>
      <c r="G601"/>
      <c r="H601"/>
      <c r="I601" s="531"/>
    </row>
    <row r="602" spans="1:9" x14ac:dyDescent="0.2">
      <c r="A602"/>
      <c r="B602"/>
      <c r="C602"/>
      <c r="D602"/>
      <c r="E602"/>
      <c r="F602"/>
      <c r="G602"/>
      <c r="H602"/>
      <c r="I602" s="531"/>
    </row>
    <row r="603" spans="1:9" x14ac:dyDescent="0.2">
      <c r="A603"/>
      <c r="B603"/>
      <c r="C603"/>
      <c r="D603"/>
      <c r="E603"/>
      <c r="F603"/>
      <c r="G603"/>
      <c r="H603"/>
      <c r="I603" s="531"/>
    </row>
    <row r="604" spans="1:9" x14ac:dyDescent="0.2">
      <c r="A604"/>
      <c r="B604"/>
      <c r="C604"/>
      <c r="D604"/>
      <c r="E604"/>
      <c r="F604"/>
      <c r="G604"/>
      <c r="H604"/>
      <c r="I604" s="531"/>
    </row>
    <row r="605" spans="1:9" x14ac:dyDescent="0.2">
      <c r="A605"/>
      <c r="B605"/>
      <c r="C605"/>
      <c r="D605"/>
      <c r="E605"/>
      <c r="F605"/>
      <c r="G605"/>
      <c r="H605"/>
      <c r="I605" s="531"/>
    </row>
    <row r="606" spans="1:9" x14ac:dyDescent="0.2">
      <c r="A606"/>
      <c r="B606"/>
      <c r="C606"/>
      <c r="D606"/>
      <c r="E606"/>
      <c r="F606"/>
      <c r="G606"/>
      <c r="H606"/>
      <c r="I606" s="531"/>
    </row>
    <row r="607" spans="1:9" x14ac:dyDescent="0.2">
      <c r="A607"/>
      <c r="B607"/>
      <c r="C607"/>
      <c r="D607"/>
      <c r="E607"/>
      <c r="F607"/>
      <c r="G607"/>
      <c r="H607"/>
      <c r="I607" s="531"/>
    </row>
    <row r="608" spans="1:9" x14ac:dyDescent="0.2">
      <c r="A608"/>
      <c r="B608"/>
      <c r="C608"/>
      <c r="D608"/>
      <c r="E608"/>
      <c r="F608"/>
      <c r="G608"/>
      <c r="H608"/>
      <c r="I608" s="531"/>
    </row>
    <row r="609" spans="1:9" x14ac:dyDescent="0.2">
      <c r="A609"/>
      <c r="B609"/>
      <c r="C609"/>
      <c r="D609"/>
      <c r="E609"/>
      <c r="F609"/>
      <c r="G609"/>
      <c r="H609"/>
      <c r="I609" s="531"/>
    </row>
    <row r="610" spans="1:9" x14ac:dyDescent="0.2">
      <c r="A610"/>
      <c r="B610"/>
      <c r="C610"/>
      <c r="D610"/>
      <c r="E610"/>
      <c r="F610"/>
      <c r="G610"/>
      <c r="H610"/>
      <c r="I610" s="531"/>
    </row>
    <row r="611" spans="1:9" x14ac:dyDescent="0.2">
      <c r="A611"/>
      <c r="B611"/>
      <c r="C611"/>
      <c r="D611"/>
      <c r="E611"/>
      <c r="F611"/>
      <c r="G611"/>
      <c r="H611"/>
      <c r="I611" s="531"/>
    </row>
    <row r="612" spans="1:9" x14ac:dyDescent="0.2">
      <c r="A612"/>
      <c r="B612"/>
      <c r="C612"/>
      <c r="D612"/>
      <c r="E612"/>
      <c r="F612"/>
      <c r="G612"/>
      <c r="H612"/>
      <c r="I612" s="531"/>
    </row>
    <row r="613" spans="1:9" x14ac:dyDescent="0.2">
      <c r="A613"/>
      <c r="B613"/>
      <c r="C613"/>
      <c r="D613"/>
      <c r="E613"/>
      <c r="F613"/>
      <c r="G613"/>
      <c r="H613"/>
      <c r="I613" s="531"/>
    </row>
    <row r="614" spans="1:9" x14ac:dyDescent="0.2">
      <c r="A614"/>
      <c r="B614"/>
      <c r="C614"/>
      <c r="D614"/>
      <c r="E614"/>
      <c r="F614"/>
      <c r="G614"/>
      <c r="H614"/>
      <c r="I614" s="531"/>
    </row>
    <row r="615" spans="1:9" x14ac:dyDescent="0.2">
      <c r="A615"/>
      <c r="B615"/>
      <c r="C615"/>
      <c r="D615"/>
      <c r="E615"/>
      <c r="F615"/>
      <c r="G615"/>
      <c r="H615"/>
      <c r="I615" s="531"/>
    </row>
    <row r="616" spans="1:9" x14ac:dyDescent="0.2">
      <c r="A616"/>
      <c r="B616"/>
      <c r="C616"/>
      <c r="D616"/>
      <c r="E616"/>
      <c r="F616"/>
      <c r="G616"/>
      <c r="H616"/>
      <c r="I616" s="531"/>
    </row>
    <row r="617" spans="1:9" x14ac:dyDescent="0.2">
      <c r="A617"/>
      <c r="B617"/>
      <c r="C617"/>
      <c r="D617"/>
      <c r="E617"/>
      <c r="F617"/>
      <c r="G617"/>
      <c r="H617"/>
      <c r="I617" s="531"/>
    </row>
    <row r="618" spans="1:9" x14ac:dyDescent="0.2">
      <c r="A618"/>
      <c r="B618"/>
      <c r="C618"/>
      <c r="D618"/>
      <c r="E618"/>
      <c r="F618"/>
      <c r="G618"/>
      <c r="H618"/>
      <c r="I618" s="531"/>
    </row>
    <row r="619" spans="1:9" x14ac:dyDescent="0.2">
      <c r="A619"/>
      <c r="B619"/>
      <c r="C619"/>
      <c r="D619"/>
      <c r="E619"/>
      <c r="F619"/>
      <c r="G619"/>
      <c r="H619"/>
      <c r="I619" s="531"/>
    </row>
    <row r="620" spans="1:9" x14ac:dyDescent="0.2">
      <c r="A620"/>
      <c r="B620"/>
      <c r="C620"/>
      <c r="D620"/>
      <c r="E620"/>
      <c r="F620"/>
      <c r="G620"/>
      <c r="H620"/>
      <c r="I620" s="531"/>
    </row>
    <row r="621" spans="1:9" x14ac:dyDescent="0.2">
      <c r="A621"/>
      <c r="B621"/>
      <c r="C621"/>
      <c r="D621"/>
      <c r="E621"/>
      <c r="F621"/>
      <c r="G621"/>
      <c r="H621"/>
      <c r="I621" s="531"/>
    </row>
    <row r="622" spans="1:9" x14ac:dyDescent="0.2">
      <c r="A622"/>
      <c r="B622"/>
      <c r="C622"/>
      <c r="D622"/>
      <c r="E622"/>
      <c r="F622"/>
      <c r="G622"/>
      <c r="H622"/>
      <c r="I622" s="531"/>
    </row>
    <row r="623" spans="1:9" x14ac:dyDescent="0.2">
      <c r="A623"/>
      <c r="B623"/>
      <c r="C623"/>
      <c r="D623"/>
      <c r="E623"/>
      <c r="F623"/>
      <c r="G623"/>
      <c r="H623"/>
      <c r="I623" s="531"/>
    </row>
    <row r="624" spans="1:9" x14ac:dyDescent="0.2">
      <c r="A624"/>
      <c r="B624"/>
      <c r="C624"/>
      <c r="D624"/>
      <c r="E624"/>
      <c r="F624"/>
      <c r="G624"/>
      <c r="H624"/>
      <c r="I624" s="531"/>
    </row>
    <row r="625" spans="1:9" x14ac:dyDescent="0.2">
      <c r="A625"/>
      <c r="B625"/>
      <c r="C625"/>
      <c r="D625"/>
      <c r="E625"/>
      <c r="F625"/>
      <c r="G625"/>
      <c r="H625"/>
      <c r="I625" s="531"/>
    </row>
    <row r="626" spans="1:9" x14ac:dyDescent="0.2">
      <c r="A626"/>
      <c r="B626"/>
      <c r="C626"/>
      <c r="D626"/>
      <c r="E626"/>
      <c r="F626"/>
      <c r="G626"/>
      <c r="H626"/>
      <c r="I626" s="531"/>
    </row>
    <row r="627" spans="1:9" x14ac:dyDescent="0.2">
      <c r="A627"/>
      <c r="B627"/>
      <c r="C627"/>
      <c r="D627"/>
      <c r="E627"/>
      <c r="F627"/>
      <c r="G627"/>
      <c r="H627"/>
      <c r="I627" s="531"/>
    </row>
    <row r="628" spans="1:9" x14ac:dyDescent="0.2">
      <c r="A628"/>
      <c r="B628"/>
      <c r="C628"/>
      <c r="D628"/>
      <c r="E628"/>
      <c r="F628"/>
      <c r="G628"/>
      <c r="H628"/>
      <c r="I628" s="531"/>
    </row>
    <row r="629" spans="1:9" x14ac:dyDescent="0.2">
      <c r="A629"/>
      <c r="B629"/>
      <c r="C629"/>
      <c r="D629"/>
      <c r="E629"/>
      <c r="F629"/>
      <c r="G629"/>
      <c r="H629"/>
      <c r="I629" s="531"/>
    </row>
    <row r="630" spans="1:9" x14ac:dyDescent="0.2">
      <c r="A630"/>
      <c r="B630"/>
      <c r="C630"/>
      <c r="D630"/>
      <c r="E630"/>
      <c r="F630"/>
      <c r="G630"/>
      <c r="H630"/>
      <c r="I630" s="531"/>
    </row>
    <row r="631" spans="1:9" x14ac:dyDescent="0.2">
      <c r="A631"/>
      <c r="B631"/>
      <c r="C631"/>
      <c r="D631"/>
      <c r="E631"/>
      <c r="F631"/>
      <c r="G631"/>
      <c r="H631"/>
      <c r="I631" s="531"/>
    </row>
    <row r="632" spans="1:9" x14ac:dyDescent="0.2">
      <c r="A632"/>
      <c r="B632"/>
      <c r="C632"/>
      <c r="D632"/>
      <c r="E632"/>
      <c r="F632"/>
      <c r="G632"/>
      <c r="H632"/>
      <c r="I632" s="531"/>
    </row>
    <row r="633" spans="1:9" x14ac:dyDescent="0.2">
      <c r="A633"/>
      <c r="B633"/>
      <c r="C633"/>
      <c r="D633"/>
      <c r="E633"/>
      <c r="F633"/>
      <c r="G633"/>
      <c r="H633"/>
      <c r="I633" s="531"/>
    </row>
    <row r="634" spans="1:9" x14ac:dyDescent="0.2">
      <c r="A634"/>
      <c r="B634"/>
      <c r="C634"/>
      <c r="D634"/>
      <c r="E634"/>
      <c r="F634"/>
      <c r="G634"/>
      <c r="H634"/>
      <c r="I634" s="531"/>
    </row>
    <row r="635" spans="1:9" x14ac:dyDescent="0.2">
      <c r="A635"/>
      <c r="B635"/>
      <c r="C635"/>
      <c r="D635"/>
      <c r="E635"/>
      <c r="F635"/>
      <c r="G635"/>
      <c r="H635"/>
      <c r="I635" s="531"/>
    </row>
    <row r="636" spans="1:9" x14ac:dyDescent="0.2">
      <c r="A636"/>
      <c r="B636"/>
      <c r="C636"/>
      <c r="D636"/>
      <c r="E636"/>
      <c r="F636"/>
      <c r="G636"/>
      <c r="H636"/>
      <c r="I636" s="531"/>
    </row>
    <row r="637" spans="1:9" x14ac:dyDescent="0.2">
      <c r="A637"/>
      <c r="B637"/>
      <c r="C637"/>
      <c r="D637"/>
      <c r="E637"/>
      <c r="F637"/>
      <c r="G637"/>
      <c r="H637"/>
      <c r="I637" s="531"/>
    </row>
    <row r="638" spans="1:9" x14ac:dyDescent="0.2">
      <c r="A638"/>
      <c r="B638"/>
      <c r="C638"/>
      <c r="D638"/>
      <c r="E638"/>
      <c r="F638"/>
      <c r="G638"/>
      <c r="H638"/>
      <c r="I638" s="531"/>
    </row>
    <row r="639" spans="1:9" x14ac:dyDescent="0.2">
      <c r="A639"/>
      <c r="B639"/>
      <c r="C639"/>
      <c r="D639"/>
      <c r="E639"/>
      <c r="F639"/>
      <c r="G639"/>
      <c r="H639"/>
      <c r="I639" s="531"/>
    </row>
    <row r="640" spans="1:9" x14ac:dyDescent="0.2">
      <c r="A640"/>
      <c r="B640"/>
      <c r="C640"/>
      <c r="D640"/>
      <c r="E640"/>
      <c r="F640"/>
      <c r="G640"/>
      <c r="H640"/>
      <c r="I640" s="531"/>
    </row>
    <row r="641" spans="1:9" x14ac:dyDescent="0.2">
      <c r="A641"/>
      <c r="B641"/>
      <c r="C641"/>
      <c r="D641"/>
      <c r="E641"/>
      <c r="F641"/>
      <c r="G641"/>
      <c r="H641"/>
      <c r="I641" s="531"/>
    </row>
    <row r="642" spans="1:9" x14ac:dyDescent="0.2">
      <c r="A642"/>
      <c r="B642"/>
      <c r="C642"/>
      <c r="D642"/>
      <c r="E642"/>
      <c r="F642"/>
      <c r="G642"/>
      <c r="H642"/>
      <c r="I642" s="531"/>
    </row>
    <row r="643" spans="1:9" x14ac:dyDescent="0.2">
      <c r="A643"/>
      <c r="B643"/>
      <c r="C643"/>
      <c r="D643"/>
      <c r="E643"/>
      <c r="F643"/>
      <c r="G643"/>
      <c r="H643"/>
      <c r="I643" s="531"/>
    </row>
    <row r="644" spans="1:9" x14ac:dyDescent="0.2">
      <c r="A644"/>
      <c r="B644"/>
      <c r="C644"/>
      <c r="D644"/>
      <c r="E644"/>
      <c r="F644"/>
      <c r="G644"/>
      <c r="H644"/>
      <c r="I644" s="531"/>
    </row>
    <row r="645" spans="1:9" x14ac:dyDescent="0.2">
      <c r="A645"/>
      <c r="B645"/>
      <c r="C645"/>
      <c r="D645"/>
      <c r="E645"/>
      <c r="F645"/>
      <c r="G645"/>
      <c r="H645"/>
      <c r="I645" s="531"/>
    </row>
    <row r="646" spans="1:9" x14ac:dyDescent="0.2">
      <c r="A646"/>
      <c r="B646"/>
      <c r="C646"/>
      <c r="D646"/>
      <c r="E646"/>
      <c r="F646"/>
      <c r="G646"/>
      <c r="H646"/>
      <c r="I646" s="531"/>
    </row>
    <row r="647" spans="1:9" x14ac:dyDescent="0.2">
      <c r="A647"/>
      <c r="B647"/>
      <c r="C647"/>
      <c r="D647"/>
      <c r="E647"/>
      <c r="F647"/>
      <c r="G647"/>
      <c r="H647"/>
      <c r="I647" s="531"/>
    </row>
    <row r="648" spans="1:9" x14ac:dyDescent="0.2">
      <c r="A648"/>
      <c r="B648"/>
      <c r="C648"/>
      <c r="D648"/>
      <c r="E648"/>
      <c r="F648"/>
      <c r="G648"/>
      <c r="H648"/>
      <c r="I648" s="531"/>
    </row>
    <row r="649" spans="1:9" x14ac:dyDescent="0.2">
      <c r="A649"/>
      <c r="B649"/>
      <c r="C649"/>
      <c r="D649"/>
      <c r="E649"/>
      <c r="F649"/>
      <c r="G649"/>
      <c r="H649"/>
      <c r="I649" s="531"/>
    </row>
    <row r="650" spans="1:9" x14ac:dyDescent="0.2">
      <c r="A650"/>
      <c r="B650"/>
      <c r="C650"/>
      <c r="D650"/>
      <c r="E650"/>
      <c r="F650"/>
      <c r="G650"/>
      <c r="H650"/>
      <c r="I650" s="531"/>
    </row>
    <row r="651" spans="1:9" x14ac:dyDescent="0.2">
      <c r="A651"/>
      <c r="B651"/>
      <c r="C651"/>
      <c r="D651"/>
      <c r="E651"/>
      <c r="F651"/>
      <c r="G651"/>
      <c r="H651"/>
      <c r="I651" s="531"/>
    </row>
    <row r="652" spans="1:9" x14ac:dyDescent="0.2">
      <c r="A652"/>
      <c r="B652"/>
      <c r="C652"/>
      <c r="D652"/>
      <c r="E652"/>
      <c r="F652"/>
      <c r="G652"/>
      <c r="H652"/>
      <c r="I652" s="531"/>
    </row>
    <row r="653" spans="1:9" x14ac:dyDescent="0.2">
      <c r="A653"/>
      <c r="B653"/>
      <c r="C653"/>
      <c r="D653"/>
      <c r="E653"/>
      <c r="F653"/>
      <c r="G653"/>
      <c r="H653"/>
      <c r="I653" s="531"/>
    </row>
    <row r="654" spans="1:9" x14ac:dyDescent="0.2">
      <c r="A654"/>
      <c r="B654"/>
      <c r="C654"/>
      <c r="D654"/>
      <c r="E654"/>
      <c r="F654"/>
      <c r="G654"/>
      <c r="H654"/>
      <c r="I654" s="531"/>
    </row>
    <row r="655" spans="1:9" x14ac:dyDescent="0.2">
      <c r="A655"/>
      <c r="B655"/>
      <c r="C655"/>
      <c r="D655"/>
      <c r="E655"/>
      <c r="F655"/>
      <c r="G655"/>
      <c r="H655"/>
      <c r="I655" s="531"/>
    </row>
    <row r="656" spans="1:9" x14ac:dyDescent="0.2">
      <c r="A656"/>
      <c r="B656"/>
      <c r="C656"/>
      <c r="D656"/>
      <c r="E656"/>
      <c r="F656"/>
      <c r="G656"/>
      <c r="H656"/>
      <c r="I656" s="531"/>
    </row>
    <row r="657" spans="1:9" x14ac:dyDescent="0.2">
      <c r="A657"/>
      <c r="B657"/>
      <c r="C657"/>
      <c r="D657"/>
      <c r="E657"/>
      <c r="F657"/>
      <c r="G657"/>
      <c r="H657"/>
      <c r="I657" s="531"/>
    </row>
    <row r="658" spans="1:9" x14ac:dyDescent="0.2">
      <c r="A658"/>
      <c r="B658"/>
      <c r="C658"/>
      <c r="D658"/>
      <c r="E658"/>
      <c r="F658"/>
      <c r="G658"/>
      <c r="H658"/>
      <c r="I658" s="531"/>
    </row>
    <row r="659" spans="1:9" x14ac:dyDescent="0.2">
      <c r="A659"/>
      <c r="B659"/>
      <c r="C659"/>
      <c r="D659"/>
      <c r="E659"/>
      <c r="F659"/>
      <c r="G659"/>
      <c r="H659"/>
      <c r="I659" s="531"/>
    </row>
    <row r="660" spans="1:9" x14ac:dyDescent="0.2">
      <c r="A660"/>
      <c r="B660"/>
      <c r="C660"/>
      <c r="D660"/>
      <c r="E660"/>
      <c r="F660"/>
      <c r="G660"/>
      <c r="H660"/>
      <c r="I660" s="531"/>
    </row>
    <row r="661" spans="1:9" x14ac:dyDescent="0.2">
      <c r="A661"/>
      <c r="B661"/>
      <c r="C661"/>
      <c r="D661"/>
      <c r="E661"/>
      <c r="F661"/>
      <c r="G661"/>
      <c r="H661"/>
      <c r="I661" s="531"/>
    </row>
    <row r="662" spans="1:9" x14ac:dyDescent="0.2">
      <c r="A662"/>
      <c r="B662"/>
      <c r="C662"/>
      <c r="D662"/>
      <c r="E662"/>
      <c r="F662"/>
      <c r="G662"/>
      <c r="H662"/>
      <c r="I662" s="531"/>
    </row>
    <row r="663" spans="1:9" x14ac:dyDescent="0.2">
      <c r="A663"/>
      <c r="B663"/>
      <c r="C663"/>
      <c r="D663"/>
      <c r="E663"/>
      <c r="F663"/>
      <c r="G663"/>
      <c r="H663"/>
      <c r="I663" s="531"/>
    </row>
    <row r="664" spans="1:9" x14ac:dyDescent="0.2">
      <c r="A664"/>
      <c r="B664"/>
      <c r="C664"/>
      <c r="D664"/>
      <c r="E664"/>
      <c r="F664"/>
      <c r="G664"/>
      <c r="H664"/>
      <c r="I664" s="531"/>
    </row>
    <row r="665" spans="1:9" x14ac:dyDescent="0.2">
      <c r="A665"/>
      <c r="B665"/>
      <c r="C665"/>
      <c r="D665"/>
      <c r="E665"/>
      <c r="F665"/>
      <c r="G665"/>
      <c r="H665"/>
      <c r="I665" s="531"/>
    </row>
    <row r="666" spans="1:9" x14ac:dyDescent="0.2">
      <c r="A666"/>
      <c r="B666"/>
      <c r="C666"/>
      <c r="D666"/>
      <c r="E666"/>
      <c r="F666"/>
      <c r="G666"/>
      <c r="H666"/>
      <c r="I666" s="531"/>
    </row>
    <row r="667" spans="1:9" x14ac:dyDescent="0.2">
      <c r="A667"/>
      <c r="B667"/>
      <c r="C667"/>
      <c r="D667"/>
      <c r="E667"/>
      <c r="F667"/>
      <c r="G667"/>
      <c r="H667"/>
      <c r="I667" s="531"/>
    </row>
    <row r="668" spans="1:9" x14ac:dyDescent="0.2">
      <c r="A668"/>
      <c r="B668"/>
      <c r="C668"/>
      <c r="D668"/>
      <c r="E668"/>
      <c r="F668"/>
      <c r="G668"/>
      <c r="H668"/>
      <c r="I668" s="531"/>
    </row>
    <row r="669" spans="1:9" x14ac:dyDescent="0.2">
      <c r="A669"/>
      <c r="B669"/>
      <c r="C669"/>
      <c r="D669"/>
      <c r="E669"/>
      <c r="F669"/>
      <c r="G669"/>
      <c r="H669"/>
      <c r="I669" s="531"/>
    </row>
    <row r="670" spans="1:9" x14ac:dyDescent="0.2">
      <c r="A670"/>
      <c r="B670"/>
      <c r="C670"/>
      <c r="D670"/>
      <c r="E670"/>
      <c r="F670"/>
      <c r="G670"/>
      <c r="H670"/>
      <c r="I670" s="531"/>
    </row>
    <row r="671" spans="1:9" x14ac:dyDescent="0.2">
      <c r="A671"/>
      <c r="B671"/>
      <c r="C671"/>
      <c r="D671"/>
      <c r="E671"/>
      <c r="F671"/>
      <c r="G671"/>
      <c r="H671"/>
      <c r="I671" s="531"/>
    </row>
    <row r="672" spans="1:9" x14ac:dyDescent="0.2">
      <c r="A672"/>
      <c r="B672"/>
      <c r="C672"/>
      <c r="D672"/>
      <c r="E672"/>
      <c r="F672"/>
      <c r="G672"/>
      <c r="H672"/>
      <c r="I672" s="531"/>
    </row>
    <row r="673" spans="1:9" x14ac:dyDescent="0.2">
      <c r="A673"/>
      <c r="B673"/>
      <c r="C673"/>
      <c r="D673"/>
      <c r="E673"/>
      <c r="F673"/>
      <c r="G673"/>
      <c r="H673"/>
      <c r="I673" s="531"/>
    </row>
    <row r="674" spans="1:9" x14ac:dyDescent="0.2">
      <c r="A674"/>
      <c r="B674"/>
      <c r="C674"/>
      <c r="D674"/>
      <c r="E674"/>
      <c r="F674"/>
      <c r="G674"/>
      <c r="H674"/>
      <c r="I674" s="531"/>
    </row>
    <row r="675" spans="1:9" x14ac:dyDescent="0.2">
      <c r="A675"/>
      <c r="B675"/>
      <c r="C675"/>
      <c r="D675"/>
      <c r="E675"/>
      <c r="F675"/>
      <c r="G675"/>
      <c r="H675"/>
      <c r="I675" s="531"/>
    </row>
    <row r="676" spans="1:9" x14ac:dyDescent="0.2">
      <c r="A676"/>
      <c r="B676"/>
      <c r="C676"/>
      <c r="D676"/>
      <c r="E676"/>
      <c r="F676"/>
      <c r="G676"/>
      <c r="H676"/>
      <c r="I676" s="531"/>
    </row>
    <row r="677" spans="1:9" x14ac:dyDescent="0.2">
      <c r="A677"/>
      <c r="B677"/>
      <c r="C677"/>
      <c r="D677"/>
      <c r="E677"/>
      <c r="F677"/>
      <c r="G677"/>
      <c r="H677"/>
      <c r="I677" s="531"/>
    </row>
    <row r="678" spans="1:9" x14ac:dyDescent="0.2">
      <c r="A678"/>
      <c r="B678"/>
      <c r="C678"/>
      <c r="D678"/>
      <c r="E678"/>
      <c r="F678"/>
      <c r="G678"/>
      <c r="H678"/>
      <c r="I678" s="531"/>
    </row>
    <row r="679" spans="1:9" x14ac:dyDescent="0.2">
      <c r="A679"/>
      <c r="B679"/>
      <c r="C679"/>
      <c r="D679"/>
      <c r="E679"/>
      <c r="F679"/>
      <c r="G679"/>
      <c r="H679"/>
      <c r="I679" s="531"/>
    </row>
    <row r="680" spans="1:9" x14ac:dyDescent="0.2">
      <c r="A680"/>
      <c r="B680"/>
      <c r="C680"/>
      <c r="D680"/>
      <c r="E680"/>
      <c r="F680"/>
      <c r="G680"/>
      <c r="H680"/>
      <c r="I680" s="531"/>
    </row>
    <row r="681" spans="1:9" x14ac:dyDescent="0.2">
      <c r="A681"/>
      <c r="B681"/>
      <c r="C681"/>
      <c r="D681"/>
      <c r="E681"/>
      <c r="F681"/>
      <c r="G681"/>
      <c r="H681"/>
      <c r="I681" s="531"/>
    </row>
    <row r="682" spans="1:9" x14ac:dyDescent="0.2">
      <c r="A682"/>
      <c r="B682"/>
      <c r="C682"/>
      <c r="D682"/>
      <c r="E682"/>
      <c r="F682"/>
      <c r="G682"/>
      <c r="H682"/>
      <c r="I682" s="531"/>
    </row>
    <row r="683" spans="1:9" x14ac:dyDescent="0.2">
      <c r="A683"/>
      <c r="B683"/>
      <c r="C683"/>
      <c r="D683"/>
      <c r="E683"/>
      <c r="F683"/>
      <c r="G683"/>
      <c r="H683"/>
      <c r="I683" s="531"/>
    </row>
    <row r="684" spans="1:9" x14ac:dyDescent="0.2">
      <c r="A684"/>
      <c r="B684"/>
      <c r="C684"/>
      <c r="D684"/>
      <c r="E684"/>
      <c r="F684"/>
      <c r="G684"/>
      <c r="H684"/>
      <c r="I684" s="531"/>
    </row>
    <row r="685" spans="1:9" x14ac:dyDescent="0.2">
      <c r="A685"/>
      <c r="B685"/>
      <c r="C685"/>
      <c r="D685"/>
      <c r="E685"/>
      <c r="F685"/>
      <c r="G685"/>
      <c r="H685"/>
      <c r="I685" s="531"/>
    </row>
    <row r="686" spans="1:9" x14ac:dyDescent="0.2">
      <c r="A686"/>
      <c r="B686"/>
      <c r="C686"/>
      <c r="D686"/>
      <c r="E686"/>
      <c r="F686"/>
      <c r="G686"/>
      <c r="H686"/>
      <c r="I686" s="531"/>
    </row>
    <row r="687" spans="1:9" x14ac:dyDescent="0.2">
      <c r="A687"/>
      <c r="B687"/>
      <c r="C687"/>
      <c r="D687"/>
      <c r="E687"/>
      <c r="F687"/>
      <c r="G687"/>
      <c r="H687"/>
      <c r="I687" s="531"/>
    </row>
    <row r="688" spans="1:9" x14ac:dyDescent="0.2">
      <c r="A688"/>
      <c r="B688"/>
      <c r="C688"/>
      <c r="D688"/>
      <c r="E688"/>
      <c r="F688"/>
      <c r="G688"/>
      <c r="H688"/>
      <c r="I688" s="531"/>
    </row>
    <row r="689" spans="1:9" x14ac:dyDescent="0.2">
      <c r="A689"/>
      <c r="B689"/>
      <c r="C689"/>
      <c r="D689"/>
      <c r="E689"/>
      <c r="F689"/>
      <c r="G689"/>
      <c r="H689"/>
      <c r="I689" s="531"/>
    </row>
    <row r="690" spans="1:9" x14ac:dyDescent="0.2">
      <c r="A690"/>
      <c r="B690"/>
      <c r="C690"/>
      <c r="D690"/>
      <c r="E690"/>
      <c r="F690"/>
      <c r="G690"/>
      <c r="H690"/>
      <c r="I690" s="531"/>
    </row>
    <row r="691" spans="1:9" x14ac:dyDescent="0.2">
      <c r="A691"/>
      <c r="B691"/>
      <c r="C691"/>
      <c r="D691"/>
      <c r="E691"/>
      <c r="F691"/>
      <c r="G691"/>
      <c r="H691"/>
      <c r="I691" s="531"/>
    </row>
    <row r="692" spans="1:9" x14ac:dyDescent="0.2">
      <c r="A692"/>
      <c r="B692"/>
      <c r="C692"/>
      <c r="D692"/>
      <c r="E692"/>
      <c r="F692"/>
      <c r="G692"/>
      <c r="H692"/>
      <c r="I692" s="531"/>
    </row>
    <row r="693" spans="1:9" x14ac:dyDescent="0.2">
      <c r="A693"/>
      <c r="B693"/>
      <c r="C693"/>
      <c r="D693"/>
      <c r="E693"/>
      <c r="F693"/>
      <c r="G693"/>
      <c r="H693"/>
      <c r="I693" s="531"/>
    </row>
    <row r="694" spans="1:9" x14ac:dyDescent="0.2">
      <c r="A694"/>
      <c r="B694"/>
      <c r="C694"/>
      <c r="D694"/>
      <c r="E694"/>
      <c r="F694"/>
      <c r="G694"/>
      <c r="H694"/>
      <c r="I694" s="531"/>
    </row>
    <row r="695" spans="1:9" x14ac:dyDescent="0.2">
      <c r="A695"/>
      <c r="B695"/>
      <c r="C695"/>
      <c r="D695"/>
      <c r="E695"/>
      <c r="F695"/>
      <c r="G695"/>
      <c r="H695"/>
      <c r="I695" s="531"/>
    </row>
    <row r="696" spans="1:9" x14ac:dyDescent="0.2">
      <c r="A696"/>
      <c r="B696"/>
      <c r="C696"/>
      <c r="D696"/>
      <c r="E696"/>
      <c r="F696"/>
      <c r="G696"/>
      <c r="H696"/>
      <c r="I696" s="531"/>
    </row>
    <row r="697" spans="1:9" x14ac:dyDescent="0.2">
      <c r="A697"/>
      <c r="B697"/>
      <c r="C697"/>
      <c r="D697"/>
      <c r="E697"/>
      <c r="F697"/>
      <c r="G697"/>
      <c r="H697"/>
      <c r="I697" s="531"/>
    </row>
    <row r="698" spans="1:9" x14ac:dyDescent="0.2">
      <c r="A698"/>
      <c r="B698"/>
      <c r="C698"/>
      <c r="D698"/>
      <c r="E698"/>
      <c r="F698"/>
      <c r="G698"/>
      <c r="H698"/>
      <c r="I698" s="531"/>
    </row>
    <row r="699" spans="1:9" x14ac:dyDescent="0.2">
      <c r="A699"/>
      <c r="B699"/>
      <c r="C699"/>
      <c r="D699"/>
      <c r="E699"/>
      <c r="F699"/>
      <c r="G699"/>
      <c r="H699"/>
      <c r="I699" s="531"/>
    </row>
    <row r="700" spans="1:9" x14ac:dyDescent="0.2">
      <c r="A700"/>
      <c r="B700"/>
      <c r="C700"/>
      <c r="D700"/>
      <c r="E700"/>
      <c r="F700"/>
      <c r="G700"/>
      <c r="H700"/>
      <c r="I700" s="531"/>
    </row>
    <row r="701" spans="1:9" x14ac:dyDescent="0.2">
      <c r="A701"/>
      <c r="B701"/>
      <c r="C701"/>
      <c r="D701"/>
      <c r="E701"/>
      <c r="F701"/>
      <c r="G701"/>
      <c r="H701"/>
      <c r="I701" s="531"/>
    </row>
    <row r="702" spans="1:9" x14ac:dyDescent="0.2">
      <c r="A702"/>
      <c r="B702"/>
      <c r="C702"/>
      <c r="D702"/>
      <c r="E702"/>
      <c r="F702"/>
      <c r="G702"/>
      <c r="H702"/>
      <c r="I702" s="531"/>
    </row>
    <row r="703" spans="1:9" x14ac:dyDescent="0.2">
      <c r="A703"/>
      <c r="B703"/>
      <c r="C703"/>
      <c r="D703"/>
      <c r="E703"/>
      <c r="F703"/>
      <c r="G703"/>
      <c r="H703"/>
      <c r="I703" s="531"/>
    </row>
    <row r="704" spans="1:9" x14ac:dyDescent="0.2">
      <c r="A704"/>
      <c r="B704"/>
      <c r="C704"/>
      <c r="D704"/>
      <c r="E704"/>
      <c r="F704"/>
      <c r="G704"/>
      <c r="H704"/>
      <c r="I704" s="531"/>
    </row>
    <row r="705" spans="1:9" x14ac:dyDescent="0.2">
      <c r="A705"/>
      <c r="B705"/>
      <c r="C705"/>
      <c r="D705"/>
      <c r="E705"/>
      <c r="F705"/>
      <c r="G705"/>
      <c r="H705"/>
      <c r="I705" s="531"/>
    </row>
    <row r="706" spans="1:9" x14ac:dyDescent="0.2">
      <c r="A706"/>
      <c r="B706"/>
      <c r="C706"/>
      <c r="D706"/>
      <c r="E706"/>
      <c r="F706"/>
      <c r="G706"/>
      <c r="H706"/>
      <c r="I706" s="531"/>
    </row>
    <row r="707" spans="1:9" x14ac:dyDescent="0.2">
      <c r="A707"/>
      <c r="B707"/>
      <c r="C707"/>
      <c r="D707"/>
      <c r="E707"/>
      <c r="F707"/>
      <c r="G707"/>
      <c r="H707"/>
      <c r="I707" s="531"/>
    </row>
    <row r="708" spans="1:9" x14ac:dyDescent="0.2">
      <c r="A708"/>
      <c r="B708"/>
      <c r="C708"/>
      <c r="D708"/>
      <c r="E708"/>
      <c r="F708"/>
      <c r="G708"/>
      <c r="H708"/>
      <c r="I708" s="531"/>
    </row>
    <row r="709" spans="1:9" x14ac:dyDescent="0.2">
      <c r="A709"/>
      <c r="B709"/>
      <c r="C709"/>
      <c r="D709"/>
      <c r="E709"/>
      <c r="F709"/>
      <c r="G709"/>
      <c r="H709"/>
      <c r="I709" s="531"/>
    </row>
    <row r="710" spans="1:9" x14ac:dyDescent="0.2">
      <c r="A710"/>
      <c r="B710"/>
      <c r="C710"/>
      <c r="D710"/>
      <c r="E710"/>
      <c r="F710"/>
      <c r="G710"/>
      <c r="H710"/>
      <c r="I710" s="531"/>
    </row>
    <row r="711" spans="1:9" x14ac:dyDescent="0.2">
      <c r="A711"/>
      <c r="B711"/>
      <c r="C711"/>
      <c r="D711"/>
      <c r="E711"/>
      <c r="F711"/>
      <c r="G711"/>
      <c r="H711"/>
      <c r="I711" s="531"/>
    </row>
    <row r="712" spans="1:9" x14ac:dyDescent="0.2">
      <c r="A712"/>
      <c r="B712"/>
      <c r="C712"/>
      <c r="D712"/>
      <c r="E712"/>
      <c r="F712"/>
      <c r="G712"/>
      <c r="H712"/>
      <c r="I712" s="531"/>
    </row>
    <row r="713" spans="1:9" x14ac:dyDescent="0.2">
      <c r="A713"/>
      <c r="B713"/>
      <c r="C713"/>
      <c r="D713"/>
      <c r="E713"/>
      <c r="F713"/>
      <c r="G713"/>
      <c r="H713"/>
      <c r="I713" s="531"/>
    </row>
    <row r="714" spans="1:9" x14ac:dyDescent="0.2">
      <c r="A714"/>
      <c r="B714"/>
      <c r="C714"/>
      <c r="D714"/>
      <c r="E714"/>
      <c r="F714"/>
      <c r="G714"/>
      <c r="H714"/>
      <c r="I714" s="531"/>
    </row>
    <row r="715" spans="1:9" x14ac:dyDescent="0.2">
      <c r="A715"/>
      <c r="B715"/>
      <c r="C715"/>
      <c r="D715"/>
      <c r="E715"/>
      <c r="F715"/>
      <c r="G715"/>
      <c r="H715"/>
      <c r="I715" s="531"/>
    </row>
    <row r="716" spans="1:9" x14ac:dyDescent="0.2">
      <c r="A716"/>
      <c r="B716"/>
      <c r="C716"/>
      <c r="D716"/>
      <c r="E716"/>
      <c r="F716"/>
      <c r="G716"/>
      <c r="H716"/>
      <c r="I716" s="531"/>
    </row>
    <row r="717" spans="1:9" x14ac:dyDescent="0.2">
      <c r="A717"/>
      <c r="B717"/>
      <c r="C717"/>
      <c r="D717"/>
      <c r="E717"/>
      <c r="F717"/>
      <c r="G717"/>
      <c r="H717"/>
      <c r="I717" s="531"/>
    </row>
    <row r="718" spans="1:9" x14ac:dyDescent="0.2">
      <c r="A718"/>
      <c r="B718"/>
      <c r="C718"/>
      <c r="D718"/>
      <c r="E718"/>
      <c r="F718"/>
      <c r="G718"/>
      <c r="H718"/>
      <c r="I718" s="531"/>
    </row>
    <row r="719" spans="1:9" x14ac:dyDescent="0.2">
      <c r="A719"/>
      <c r="B719"/>
      <c r="C719"/>
      <c r="D719"/>
      <c r="E719"/>
      <c r="F719"/>
      <c r="G719"/>
      <c r="H719"/>
      <c r="I719" s="531"/>
    </row>
    <row r="720" spans="1:9" x14ac:dyDescent="0.2">
      <c r="A720"/>
      <c r="B720"/>
      <c r="C720"/>
      <c r="D720"/>
      <c r="E720"/>
      <c r="F720"/>
      <c r="G720"/>
      <c r="H720"/>
      <c r="I720" s="531"/>
    </row>
    <row r="721" spans="1:9" x14ac:dyDescent="0.2">
      <c r="A721"/>
      <c r="B721"/>
      <c r="C721"/>
      <c r="D721"/>
      <c r="E721"/>
      <c r="F721"/>
      <c r="G721"/>
      <c r="H721"/>
      <c r="I721" s="531"/>
    </row>
    <row r="722" spans="1:9" x14ac:dyDescent="0.2">
      <c r="A722"/>
      <c r="B722"/>
      <c r="C722"/>
      <c r="D722"/>
      <c r="E722"/>
      <c r="F722"/>
      <c r="G722"/>
      <c r="H722"/>
      <c r="I722" s="531"/>
    </row>
    <row r="723" spans="1:9" x14ac:dyDescent="0.2">
      <c r="A723"/>
      <c r="B723"/>
      <c r="C723"/>
      <c r="D723"/>
      <c r="E723"/>
      <c r="F723"/>
      <c r="G723"/>
      <c r="H723"/>
      <c r="I723" s="531"/>
    </row>
    <row r="724" spans="1:9" x14ac:dyDescent="0.2">
      <c r="A724"/>
      <c r="B724"/>
      <c r="C724"/>
      <c r="D724"/>
      <c r="E724"/>
      <c r="F724"/>
      <c r="G724"/>
      <c r="H724"/>
      <c r="I724" s="531"/>
    </row>
    <row r="725" spans="1:9" x14ac:dyDescent="0.2">
      <c r="A725"/>
      <c r="B725"/>
      <c r="C725"/>
      <c r="D725"/>
      <c r="E725"/>
      <c r="F725"/>
      <c r="G725"/>
      <c r="H725"/>
      <c r="I725" s="531"/>
    </row>
    <row r="726" spans="1:9" x14ac:dyDescent="0.2">
      <c r="A726"/>
      <c r="B726"/>
      <c r="C726"/>
      <c r="D726"/>
      <c r="E726"/>
      <c r="F726"/>
      <c r="G726"/>
      <c r="H726"/>
      <c r="I726" s="531"/>
    </row>
    <row r="727" spans="1:9" x14ac:dyDescent="0.2">
      <c r="A727"/>
      <c r="B727"/>
      <c r="C727"/>
      <c r="D727"/>
      <c r="E727"/>
      <c r="F727"/>
      <c r="G727"/>
      <c r="H727"/>
      <c r="I727" s="531"/>
    </row>
    <row r="728" spans="1:9" x14ac:dyDescent="0.2">
      <c r="A728"/>
      <c r="B728"/>
      <c r="C728"/>
      <c r="D728"/>
      <c r="E728"/>
      <c r="F728"/>
      <c r="G728"/>
      <c r="H728"/>
      <c r="I728" s="531"/>
    </row>
    <row r="729" spans="1:9" x14ac:dyDescent="0.2">
      <c r="A729"/>
      <c r="B729"/>
      <c r="C729"/>
      <c r="D729"/>
      <c r="E729"/>
      <c r="F729"/>
      <c r="G729"/>
      <c r="H729"/>
      <c r="I729" s="531"/>
    </row>
    <row r="730" spans="1:9" x14ac:dyDescent="0.2">
      <c r="A730"/>
      <c r="B730"/>
      <c r="C730"/>
      <c r="D730"/>
      <c r="E730"/>
      <c r="F730"/>
      <c r="G730"/>
      <c r="H730"/>
      <c r="I730" s="531"/>
    </row>
    <row r="731" spans="1:9" x14ac:dyDescent="0.2">
      <c r="A731"/>
      <c r="B731"/>
      <c r="C731"/>
      <c r="D731"/>
      <c r="E731"/>
      <c r="F731"/>
      <c r="G731"/>
      <c r="H731"/>
      <c r="I731" s="531"/>
    </row>
    <row r="732" spans="1:9" x14ac:dyDescent="0.2">
      <c r="A732"/>
      <c r="B732"/>
      <c r="C732"/>
      <c r="D732"/>
      <c r="E732"/>
      <c r="F732"/>
      <c r="G732"/>
      <c r="H732"/>
      <c r="I732" s="531"/>
    </row>
    <row r="733" spans="1:9" x14ac:dyDescent="0.2">
      <c r="A733"/>
      <c r="B733"/>
      <c r="C733"/>
      <c r="D733"/>
      <c r="E733"/>
      <c r="F733"/>
      <c r="G733"/>
      <c r="H733"/>
      <c r="I733" s="531"/>
    </row>
    <row r="734" spans="1:9" x14ac:dyDescent="0.2">
      <c r="A734"/>
      <c r="B734"/>
      <c r="C734"/>
      <c r="D734"/>
      <c r="E734"/>
      <c r="F734"/>
      <c r="G734"/>
      <c r="H734"/>
      <c r="I734" s="531"/>
    </row>
    <row r="735" spans="1:9" x14ac:dyDescent="0.2">
      <c r="A735"/>
      <c r="B735"/>
      <c r="C735"/>
      <c r="D735"/>
      <c r="E735"/>
      <c r="F735"/>
      <c r="G735"/>
      <c r="H735"/>
      <c r="I735" s="531"/>
    </row>
    <row r="736" spans="1:9" x14ac:dyDescent="0.2">
      <c r="A736"/>
      <c r="B736"/>
      <c r="C736"/>
      <c r="D736"/>
      <c r="E736"/>
      <c r="F736"/>
      <c r="G736"/>
      <c r="H736"/>
      <c r="I736" s="531"/>
    </row>
    <row r="737" spans="1:9" x14ac:dyDescent="0.2">
      <c r="A737"/>
      <c r="B737"/>
      <c r="C737"/>
      <c r="D737"/>
      <c r="E737"/>
      <c r="F737"/>
      <c r="G737"/>
      <c r="H737"/>
      <c r="I737" s="531"/>
    </row>
    <row r="738" spans="1:9" x14ac:dyDescent="0.2">
      <c r="A738"/>
      <c r="B738"/>
      <c r="C738"/>
      <c r="D738"/>
      <c r="E738"/>
      <c r="F738"/>
      <c r="G738"/>
      <c r="H738"/>
      <c r="I738" s="531"/>
    </row>
    <row r="739" spans="1:9" x14ac:dyDescent="0.2">
      <c r="A739"/>
      <c r="B739"/>
      <c r="C739"/>
      <c r="D739"/>
      <c r="E739"/>
      <c r="F739"/>
      <c r="G739"/>
      <c r="H739"/>
      <c r="I739" s="531"/>
    </row>
    <row r="740" spans="1:9" x14ac:dyDescent="0.2">
      <c r="A740"/>
      <c r="B740"/>
      <c r="C740"/>
      <c r="D740"/>
      <c r="E740"/>
      <c r="F740"/>
      <c r="G740"/>
      <c r="H740"/>
      <c r="I740" s="531"/>
    </row>
    <row r="741" spans="1:9" x14ac:dyDescent="0.2">
      <c r="A741"/>
      <c r="B741"/>
      <c r="C741"/>
      <c r="D741"/>
      <c r="E741"/>
      <c r="F741"/>
      <c r="G741"/>
      <c r="H741"/>
      <c r="I741" s="531"/>
    </row>
    <row r="742" spans="1:9" x14ac:dyDescent="0.2">
      <c r="A742"/>
      <c r="B742"/>
      <c r="C742"/>
      <c r="D742"/>
      <c r="E742"/>
      <c r="F742"/>
      <c r="G742"/>
      <c r="H742"/>
      <c r="I742" s="531"/>
    </row>
    <row r="743" spans="1:9" x14ac:dyDescent="0.2">
      <c r="A743"/>
      <c r="B743"/>
      <c r="C743"/>
      <c r="D743"/>
      <c r="E743"/>
      <c r="F743"/>
      <c r="G743"/>
      <c r="H743"/>
      <c r="I743" s="531"/>
    </row>
    <row r="744" spans="1:9" x14ac:dyDescent="0.2">
      <c r="A744"/>
      <c r="B744"/>
      <c r="C744"/>
      <c r="D744"/>
      <c r="E744"/>
      <c r="F744"/>
      <c r="G744"/>
      <c r="H744"/>
      <c r="I744" s="531"/>
    </row>
    <row r="745" spans="1:9" x14ac:dyDescent="0.2">
      <c r="A745"/>
      <c r="B745"/>
      <c r="C745"/>
      <c r="D745"/>
      <c r="E745"/>
      <c r="F745"/>
      <c r="G745"/>
      <c r="H745"/>
      <c r="I745" s="531"/>
    </row>
    <row r="746" spans="1:9" x14ac:dyDescent="0.2">
      <c r="A746"/>
      <c r="B746"/>
      <c r="C746"/>
      <c r="D746"/>
      <c r="E746"/>
      <c r="F746"/>
      <c r="G746"/>
      <c r="H746"/>
      <c r="I746" s="531"/>
    </row>
    <row r="747" spans="1:9" x14ac:dyDescent="0.2">
      <c r="A747"/>
      <c r="B747"/>
      <c r="C747"/>
      <c r="D747"/>
      <c r="E747"/>
      <c r="F747"/>
      <c r="G747"/>
      <c r="H747"/>
      <c r="I747" s="531"/>
    </row>
    <row r="748" spans="1:9" x14ac:dyDescent="0.2">
      <c r="A748"/>
      <c r="B748"/>
      <c r="C748"/>
      <c r="D748"/>
      <c r="E748"/>
      <c r="F748"/>
      <c r="G748"/>
      <c r="H748"/>
      <c r="I748" s="531"/>
    </row>
    <row r="749" spans="1:9" x14ac:dyDescent="0.2">
      <c r="A749"/>
      <c r="B749"/>
      <c r="C749"/>
      <c r="D749"/>
      <c r="E749"/>
      <c r="F749"/>
      <c r="G749"/>
      <c r="H749"/>
      <c r="I749" s="531"/>
    </row>
    <row r="750" spans="1:9" x14ac:dyDescent="0.2">
      <c r="A750"/>
      <c r="B750"/>
      <c r="C750"/>
      <c r="D750"/>
      <c r="E750"/>
      <c r="F750"/>
      <c r="G750"/>
      <c r="H750"/>
      <c r="I750" s="531"/>
    </row>
    <row r="751" spans="1:9" x14ac:dyDescent="0.2">
      <c r="A751"/>
      <c r="B751"/>
      <c r="C751"/>
      <c r="D751"/>
      <c r="E751"/>
      <c r="F751"/>
      <c r="G751"/>
      <c r="H751"/>
      <c r="I751" s="531"/>
    </row>
    <row r="752" spans="1:9" x14ac:dyDescent="0.2">
      <c r="A752"/>
      <c r="B752"/>
      <c r="C752"/>
      <c r="D752"/>
      <c r="E752"/>
      <c r="F752"/>
      <c r="G752"/>
      <c r="H752"/>
      <c r="I752" s="531"/>
    </row>
    <row r="753" spans="1:9" x14ac:dyDescent="0.2">
      <c r="A753"/>
      <c r="B753"/>
      <c r="C753"/>
      <c r="D753"/>
      <c r="E753"/>
      <c r="F753"/>
      <c r="G753"/>
      <c r="H753"/>
      <c r="I753" s="531"/>
    </row>
    <row r="754" spans="1:9" x14ac:dyDescent="0.2">
      <c r="A754"/>
      <c r="B754"/>
      <c r="C754"/>
      <c r="D754"/>
      <c r="E754"/>
      <c r="F754"/>
      <c r="G754"/>
      <c r="H754"/>
      <c r="I754" s="531"/>
    </row>
    <row r="755" spans="1:9" x14ac:dyDescent="0.2">
      <c r="A755"/>
      <c r="B755"/>
      <c r="C755"/>
      <c r="D755"/>
      <c r="E755"/>
      <c r="F755"/>
      <c r="G755"/>
      <c r="H755"/>
      <c r="I755" s="531"/>
    </row>
    <row r="756" spans="1:9" x14ac:dyDescent="0.2">
      <c r="A756"/>
      <c r="B756"/>
      <c r="C756"/>
      <c r="D756"/>
      <c r="E756"/>
      <c r="F756"/>
      <c r="G756"/>
      <c r="H756"/>
      <c r="I756" s="531"/>
    </row>
    <row r="757" spans="1:9" x14ac:dyDescent="0.2">
      <c r="A757"/>
      <c r="B757"/>
      <c r="C757"/>
      <c r="D757"/>
      <c r="E757"/>
      <c r="F757"/>
      <c r="G757"/>
      <c r="H757"/>
      <c r="I757" s="531"/>
    </row>
    <row r="758" spans="1:9" x14ac:dyDescent="0.2">
      <c r="A758"/>
      <c r="B758"/>
      <c r="C758"/>
      <c r="D758"/>
      <c r="E758"/>
      <c r="F758"/>
      <c r="G758"/>
      <c r="H758"/>
      <c r="I758" s="531"/>
    </row>
    <row r="759" spans="1:9" x14ac:dyDescent="0.2">
      <c r="A759"/>
      <c r="B759"/>
      <c r="C759"/>
      <c r="D759"/>
      <c r="E759"/>
      <c r="F759"/>
      <c r="G759"/>
      <c r="H759"/>
      <c r="I759" s="531"/>
    </row>
    <row r="760" spans="1:9" x14ac:dyDescent="0.2">
      <c r="A760"/>
      <c r="B760"/>
      <c r="C760"/>
      <c r="D760"/>
      <c r="E760"/>
      <c r="F760"/>
      <c r="G760"/>
      <c r="H760"/>
      <c r="I760" s="531"/>
    </row>
    <row r="761" spans="1:9" x14ac:dyDescent="0.2">
      <c r="A761"/>
      <c r="B761"/>
      <c r="C761"/>
      <c r="D761"/>
      <c r="E761"/>
      <c r="F761"/>
      <c r="G761"/>
      <c r="H761"/>
      <c r="I761" s="531"/>
    </row>
    <row r="762" spans="1:9" x14ac:dyDescent="0.2">
      <c r="A762"/>
      <c r="B762"/>
      <c r="C762"/>
      <c r="D762"/>
      <c r="E762"/>
      <c r="F762"/>
      <c r="G762"/>
      <c r="H762"/>
      <c r="I762" s="531"/>
    </row>
    <row r="763" spans="1:9" x14ac:dyDescent="0.2">
      <c r="A763"/>
      <c r="B763"/>
      <c r="C763"/>
      <c r="D763"/>
      <c r="E763"/>
      <c r="F763"/>
      <c r="G763"/>
      <c r="H763"/>
      <c r="I763" s="531"/>
    </row>
    <row r="764" spans="1:9" x14ac:dyDescent="0.2">
      <c r="A764"/>
      <c r="B764"/>
      <c r="C764"/>
      <c r="D764"/>
      <c r="E764"/>
      <c r="F764"/>
      <c r="G764"/>
      <c r="H764"/>
      <c r="I764" s="531"/>
    </row>
    <row r="765" spans="1:9" x14ac:dyDescent="0.2">
      <c r="A765"/>
      <c r="B765"/>
      <c r="C765"/>
      <c r="D765"/>
      <c r="E765"/>
      <c r="F765"/>
      <c r="G765"/>
      <c r="H765"/>
      <c r="I765" s="531"/>
    </row>
    <row r="766" spans="1:9" x14ac:dyDescent="0.2">
      <c r="A766"/>
      <c r="B766"/>
      <c r="C766"/>
      <c r="D766"/>
      <c r="E766"/>
      <c r="F766"/>
      <c r="G766"/>
      <c r="H766"/>
      <c r="I766" s="531"/>
    </row>
    <row r="767" spans="1:9" x14ac:dyDescent="0.2">
      <c r="A767"/>
      <c r="B767"/>
      <c r="C767"/>
      <c r="D767"/>
      <c r="E767"/>
      <c r="F767"/>
      <c r="G767"/>
      <c r="H767"/>
      <c r="I767" s="531"/>
    </row>
    <row r="768" spans="1:9" x14ac:dyDescent="0.2">
      <c r="A768"/>
      <c r="B768"/>
      <c r="C768"/>
      <c r="D768"/>
      <c r="E768"/>
      <c r="F768"/>
      <c r="G768"/>
      <c r="H768"/>
      <c r="I768" s="531"/>
    </row>
    <row r="769" spans="1:9" x14ac:dyDescent="0.2">
      <c r="A769"/>
      <c r="B769"/>
      <c r="C769"/>
      <c r="D769"/>
      <c r="E769"/>
      <c r="F769"/>
      <c r="G769"/>
      <c r="H769"/>
      <c r="I769" s="531"/>
    </row>
    <row r="770" spans="1:9" x14ac:dyDescent="0.2">
      <c r="A770"/>
      <c r="B770"/>
      <c r="C770"/>
      <c r="D770"/>
      <c r="E770"/>
      <c r="F770"/>
      <c r="G770"/>
      <c r="H770"/>
      <c r="I770" s="531"/>
    </row>
    <row r="771" spans="1:9" x14ac:dyDescent="0.2">
      <c r="A771"/>
      <c r="B771"/>
      <c r="C771"/>
      <c r="D771"/>
      <c r="E771"/>
      <c r="F771"/>
      <c r="G771"/>
      <c r="H771"/>
      <c r="I771" s="531"/>
    </row>
    <row r="772" spans="1:9" x14ac:dyDescent="0.2">
      <c r="A772"/>
      <c r="B772"/>
      <c r="C772"/>
      <c r="D772"/>
      <c r="E772"/>
      <c r="F772"/>
      <c r="G772"/>
      <c r="H772"/>
      <c r="I772" s="531"/>
    </row>
    <row r="773" spans="1:9" x14ac:dyDescent="0.2">
      <c r="A773"/>
      <c r="B773"/>
      <c r="C773"/>
      <c r="D773"/>
      <c r="E773"/>
      <c r="F773"/>
      <c r="G773"/>
      <c r="H773"/>
      <c r="I773" s="531"/>
    </row>
    <row r="774" spans="1:9" x14ac:dyDescent="0.2">
      <c r="A774"/>
      <c r="B774"/>
      <c r="C774"/>
      <c r="D774"/>
      <c r="E774"/>
      <c r="F774"/>
      <c r="G774"/>
      <c r="H774"/>
      <c r="I774" s="531"/>
    </row>
    <row r="775" spans="1:9" x14ac:dyDescent="0.2">
      <c r="A775"/>
      <c r="B775"/>
      <c r="C775"/>
      <c r="D775"/>
      <c r="E775"/>
      <c r="F775"/>
      <c r="G775"/>
      <c r="H775"/>
      <c r="I775" s="531"/>
    </row>
    <row r="776" spans="1:9" x14ac:dyDescent="0.2">
      <c r="A776"/>
      <c r="B776"/>
      <c r="C776"/>
      <c r="D776"/>
      <c r="E776"/>
      <c r="F776"/>
      <c r="G776"/>
      <c r="H776"/>
      <c r="I776" s="531"/>
    </row>
    <row r="777" spans="1:9" x14ac:dyDescent="0.2">
      <c r="A777"/>
      <c r="B777"/>
      <c r="C777"/>
      <c r="D777"/>
      <c r="E777"/>
      <c r="F777"/>
      <c r="G777"/>
      <c r="H777"/>
      <c r="I777" s="531"/>
    </row>
    <row r="778" spans="1:9" x14ac:dyDescent="0.2">
      <c r="A778"/>
      <c r="B778"/>
      <c r="C778"/>
      <c r="D778"/>
      <c r="E778"/>
      <c r="F778"/>
      <c r="G778"/>
      <c r="H778"/>
      <c r="I778" s="531"/>
    </row>
    <row r="779" spans="1:9" x14ac:dyDescent="0.2">
      <c r="A779"/>
      <c r="B779"/>
      <c r="C779"/>
      <c r="D779"/>
      <c r="E779"/>
      <c r="F779"/>
      <c r="G779"/>
      <c r="H779"/>
      <c r="I779" s="531"/>
    </row>
    <row r="780" spans="1:9" x14ac:dyDescent="0.2">
      <c r="A780"/>
      <c r="B780"/>
      <c r="C780"/>
      <c r="D780"/>
      <c r="E780"/>
      <c r="F780"/>
      <c r="G780"/>
      <c r="H780"/>
      <c r="I780" s="531"/>
    </row>
    <row r="781" spans="1:9" x14ac:dyDescent="0.2">
      <c r="A781"/>
      <c r="B781"/>
      <c r="C781"/>
      <c r="D781"/>
      <c r="E781"/>
      <c r="F781"/>
      <c r="G781"/>
      <c r="H781"/>
      <c r="I781" s="531"/>
    </row>
    <row r="782" spans="1:9" x14ac:dyDescent="0.2">
      <c r="A782"/>
      <c r="B782"/>
      <c r="C782"/>
      <c r="D782"/>
      <c r="E782"/>
      <c r="F782"/>
      <c r="G782"/>
      <c r="H782"/>
      <c r="I782" s="531"/>
    </row>
    <row r="783" spans="1:9" x14ac:dyDescent="0.2">
      <c r="A783"/>
      <c r="B783"/>
      <c r="C783"/>
      <c r="D783"/>
      <c r="E783"/>
      <c r="F783"/>
      <c r="G783"/>
      <c r="H783"/>
      <c r="I783" s="531"/>
    </row>
    <row r="784" spans="1:9" x14ac:dyDescent="0.2">
      <c r="A784"/>
      <c r="B784"/>
      <c r="C784"/>
      <c r="D784"/>
      <c r="E784"/>
      <c r="F784"/>
      <c r="G784"/>
      <c r="H784"/>
      <c r="I784" s="531"/>
    </row>
    <row r="785" spans="1:9" x14ac:dyDescent="0.2">
      <c r="A785"/>
      <c r="B785"/>
      <c r="C785"/>
      <c r="D785"/>
      <c r="E785"/>
      <c r="F785"/>
      <c r="G785"/>
      <c r="H785"/>
      <c r="I785" s="531"/>
    </row>
    <row r="786" spans="1:9" x14ac:dyDescent="0.2">
      <c r="A786"/>
      <c r="B786"/>
      <c r="C786"/>
      <c r="D786"/>
      <c r="E786"/>
      <c r="F786"/>
      <c r="G786"/>
      <c r="H786"/>
      <c r="I786" s="531"/>
    </row>
    <row r="787" spans="1:9" x14ac:dyDescent="0.2">
      <c r="A787"/>
      <c r="B787"/>
      <c r="C787"/>
      <c r="D787"/>
      <c r="E787"/>
      <c r="F787"/>
      <c r="G787"/>
      <c r="H787"/>
      <c r="I787" s="531"/>
    </row>
    <row r="788" spans="1:9" x14ac:dyDescent="0.2">
      <c r="A788"/>
      <c r="B788"/>
      <c r="C788"/>
      <c r="D788"/>
      <c r="E788"/>
      <c r="F788"/>
      <c r="G788"/>
      <c r="H788"/>
      <c r="I788" s="531"/>
    </row>
    <row r="789" spans="1:9" x14ac:dyDescent="0.2">
      <c r="A789"/>
      <c r="B789"/>
      <c r="C789"/>
      <c r="D789"/>
      <c r="E789"/>
      <c r="F789"/>
      <c r="G789"/>
      <c r="H789"/>
      <c r="I789" s="531"/>
    </row>
    <row r="790" spans="1:9" x14ac:dyDescent="0.2">
      <c r="A790"/>
      <c r="B790"/>
      <c r="C790"/>
      <c r="D790"/>
      <c r="E790"/>
      <c r="F790"/>
      <c r="G790"/>
      <c r="H790"/>
      <c r="I790" s="531"/>
    </row>
    <row r="791" spans="1:9" x14ac:dyDescent="0.2">
      <c r="A791"/>
      <c r="B791"/>
      <c r="C791"/>
      <c r="D791"/>
      <c r="E791"/>
      <c r="F791"/>
      <c r="G791"/>
      <c r="H791"/>
      <c r="I791" s="531"/>
    </row>
    <row r="792" spans="1:9" x14ac:dyDescent="0.2">
      <c r="A792"/>
      <c r="B792"/>
      <c r="C792"/>
      <c r="D792"/>
      <c r="E792"/>
      <c r="F792"/>
      <c r="G792"/>
      <c r="H792"/>
      <c r="I792" s="531"/>
    </row>
    <row r="793" spans="1:9" x14ac:dyDescent="0.2">
      <c r="A793"/>
      <c r="B793"/>
      <c r="C793"/>
      <c r="D793"/>
      <c r="E793"/>
      <c r="F793"/>
      <c r="G793"/>
      <c r="H793"/>
      <c r="I793" s="531"/>
    </row>
    <row r="794" spans="1:9" x14ac:dyDescent="0.2">
      <c r="A794"/>
      <c r="B794"/>
      <c r="C794"/>
      <c r="D794"/>
      <c r="E794"/>
      <c r="F794"/>
      <c r="G794"/>
      <c r="H794"/>
      <c r="I794" s="531"/>
    </row>
    <row r="795" spans="1:9" x14ac:dyDescent="0.2">
      <c r="A795"/>
      <c r="B795"/>
      <c r="C795"/>
      <c r="D795"/>
      <c r="E795"/>
      <c r="F795"/>
      <c r="G795"/>
      <c r="H795"/>
      <c r="I795" s="531"/>
    </row>
    <row r="796" spans="1:9" x14ac:dyDescent="0.2">
      <c r="A796"/>
      <c r="B796"/>
      <c r="C796"/>
      <c r="D796"/>
      <c r="E796"/>
      <c r="F796"/>
      <c r="G796"/>
      <c r="H796"/>
      <c r="I796" s="531"/>
    </row>
    <row r="797" spans="1:9" x14ac:dyDescent="0.2">
      <c r="A797"/>
      <c r="B797"/>
      <c r="C797"/>
      <c r="D797"/>
      <c r="E797"/>
      <c r="F797"/>
      <c r="G797"/>
      <c r="H797"/>
      <c r="I797" s="531"/>
    </row>
    <row r="798" spans="1:9" x14ac:dyDescent="0.2">
      <c r="A798"/>
      <c r="B798"/>
      <c r="C798"/>
      <c r="D798"/>
      <c r="E798"/>
      <c r="F798"/>
      <c r="G798"/>
      <c r="H798"/>
      <c r="I798" s="531"/>
    </row>
    <row r="799" spans="1:9" x14ac:dyDescent="0.2">
      <c r="A799"/>
      <c r="B799"/>
      <c r="C799"/>
      <c r="D799"/>
      <c r="E799"/>
      <c r="F799"/>
      <c r="G799"/>
      <c r="H799"/>
      <c r="I799" s="531"/>
    </row>
    <row r="800" spans="1:9" x14ac:dyDescent="0.2">
      <c r="A800"/>
      <c r="B800"/>
      <c r="C800"/>
      <c r="D800"/>
      <c r="E800"/>
      <c r="F800"/>
      <c r="G800"/>
      <c r="H800"/>
      <c r="I800" s="531"/>
    </row>
    <row r="801" spans="1:9" x14ac:dyDescent="0.2">
      <c r="A801"/>
      <c r="B801"/>
      <c r="C801"/>
      <c r="D801"/>
      <c r="E801"/>
      <c r="F801"/>
      <c r="G801"/>
      <c r="H801"/>
      <c r="I801" s="531"/>
    </row>
    <row r="802" spans="1:9" x14ac:dyDescent="0.2">
      <c r="A802"/>
      <c r="B802"/>
      <c r="C802"/>
      <c r="D802"/>
      <c r="E802"/>
      <c r="F802"/>
      <c r="G802"/>
      <c r="H802"/>
      <c r="I802" s="531"/>
    </row>
    <row r="803" spans="1:9" x14ac:dyDescent="0.2">
      <c r="A803"/>
      <c r="B803"/>
      <c r="C803"/>
      <c r="D803"/>
      <c r="E803"/>
      <c r="F803"/>
      <c r="G803"/>
      <c r="H803"/>
      <c r="I803" s="531"/>
    </row>
    <row r="804" spans="1:9" x14ac:dyDescent="0.2">
      <c r="A804"/>
      <c r="B804"/>
      <c r="C804"/>
      <c r="D804"/>
      <c r="E804"/>
      <c r="F804"/>
      <c r="G804"/>
      <c r="H804"/>
      <c r="I804" s="531"/>
    </row>
    <row r="805" spans="1:9" x14ac:dyDescent="0.2">
      <c r="A805"/>
      <c r="B805"/>
      <c r="C805"/>
      <c r="D805"/>
      <c r="E805"/>
      <c r="F805"/>
      <c r="G805"/>
      <c r="H805"/>
      <c r="I805" s="531"/>
    </row>
    <row r="806" spans="1:9" x14ac:dyDescent="0.2">
      <c r="A806"/>
      <c r="B806"/>
      <c r="C806"/>
      <c r="D806"/>
      <c r="E806"/>
      <c r="F806"/>
      <c r="G806"/>
      <c r="H806"/>
      <c r="I806" s="531"/>
    </row>
    <row r="807" spans="1:9" x14ac:dyDescent="0.2">
      <c r="A807"/>
      <c r="B807"/>
      <c r="C807"/>
      <c r="D807"/>
      <c r="E807"/>
      <c r="F807"/>
      <c r="G807"/>
      <c r="H807"/>
      <c r="I807" s="531"/>
    </row>
    <row r="808" spans="1:9" x14ac:dyDescent="0.2">
      <c r="A808"/>
      <c r="B808"/>
      <c r="C808"/>
      <c r="D808"/>
      <c r="E808"/>
      <c r="F808"/>
      <c r="G808"/>
      <c r="H808"/>
      <c r="I808" s="531"/>
    </row>
    <row r="809" spans="1:9" x14ac:dyDescent="0.2">
      <c r="A809"/>
      <c r="B809"/>
      <c r="C809"/>
      <c r="D809"/>
      <c r="E809"/>
      <c r="F809"/>
      <c r="G809"/>
      <c r="H809"/>
      <c r="I809" s="531"/>
    </row>
    <row r="810" spans="1:9" x14ac:dyDescent="0.2">
      <c r="A810"/>
      <c r="B810"/>
      <c r="C810"/>
      <c r="D810"/>
      <c r="E810"/>
      <c r="F810"/>
      <c r="G810"/>
      <c r="H810"/>
      <c r="I810" s="531"/>
    </row>
    <row r="811" spans="1:9" x14ac:dyDescent="0.2">
      <c r="A811"/>
      <c r="B811"/>
      <c r="C811"/>
      <c r="D811"/>
      <c r="E811"/>
      <c r="F811"/>
      <c r="G811"/>
      <c r="H811"/>
      <c r="I811" s="531"/>
    </row>
    <row r="812" spans="1:9" x14ac:dyDescent="0.2">
      <c r="A812"/>
      <c r="B812"/>
      <c r="C812"/>
      <c r="D812"/>
      <c r="E812"/>
      <c r="F812"/>
      <c r="G812"/>
      <c r="H812"/>
      <c r="I812" s="531"/>
    </row>
    <row r="813" spans="1:9" x14ac:dyDescent="0.2">
      <c r="A813"/>
      <c r="B813"/>
      <c r="C813"/>
      <c r="D813"/>
      <c r="E813"/>
      <c r="F813"/>
      <c r="G813"/>
      <c r="H813"/>
      <c r="I813" s="531"/>
    </row>
    <row r="814" spans="1:9" x14ac:dyDescent="0.2">
      <c r="A814"/>
      <c r="B814"/>
      <c r="C814"/>
      <c r="D814"/>
      <c r="E814"/>
      <c r="F814"/>
      <c r="G814"/>
      <c r="H814"/>
      <c r="I814" s="531"/>
    </row>
    <row r="815" spans="1:9" x14ac:dyDescent="0.2">
      <c r="A815"/>
      <c r="B815"/>
      <c r="C815"/>
      <c r="D815"/>
      <c r="E815"/>
      <c r="F815"/>
      <c r="G815"/>
      <c r="H815"/>
      <c r="I815" s="531"/>
    </row>
    <row r="816" spans="1:9" x14ac:dyDescent="0.2">
      <c r="A816"/>
      <c r="B816"/>
      <c r="C816"/>
      <c r="D816"/>
      <c r="E816"/>
      <c r="F816"/>
      <c r="G816"/>
      <c r="H816"/>
      <c r="I816" s="531"/>
    </row>
    <row r="817" spans="1:9" x14ac:dyDescent="0.2">
      <c r="A817"/>
      <c r="B817"/>
      <c r="C817"/>
      <c r="D817"/>
      <c r="E817"/>
      <c r="F817"/>
      <c r="G817"/>
      <c r="H817"/>
      <c r="I817" s="531"/>
    </row>
    <row r="818" spans="1:9" x14ac:dyDescent="0.2">
      <c r="A818"/>
      <c r="B818"/>
      <c r="C818"/>
      <c r="D818"/>
      <c r="E818"/>
      <c r="F818"/>
      <c r="G818"/>
      <c r="H818"/>
      <c r="I818" s="531"/>
    </row>
    <row r="819" spans="1:9" x14ac:dyDescent="0.2">
      <c r="A819"/>
      <c r="B819"/>
      <c r="C819"/>
      <c r="D819"/>
      <c r="E819"/>
      <c r="F819"/>
      <c r="G819"/>
      <c r="H819"/>
      <c r="I819" s="531"/>
    </row>
    <row r="820" spans="1:9" x14ac:dyDescent="0.2">
      <c r="A820"/>
      <c r="B820"/>
      <c r="C820"/>
      <c r="D820"/>
      <c r="E820"/>
      <c r="F820"/>
      <c r="G820"/>
      <c r="H820"/>
      <c r="I820" s="531"/>
    </row>
    <row r="821" spans="1:9" x14ac:dyDescent="0.2">
      <c r="A821"/>
      <c r="B821"/>
      <c r="C821"/>
      <c r="D821"/>
      <c r="E821"/>
      <c r="F821"/>
      <c r="G821"/>
      <c r="H821"/>
      <c r="I821" s="531"/>
    </row>
    <row r="822" spans="1:9" x14ac:dyDescent="0.2">
      <c r="A822"/>
      <c r="B822"/>
      <c r="C822"/>
      <c r="D822"/>
      <c r="E822"/>
      <c r="F822"/>
      <c r="G822"/>
      <c r="H822"/>
      <c r="I822" s="531"/>
    </row>
    <row r="823" spans="1:9" x14ac:dyDescent="0.2">
      <c r="A823"/>
      <c r="B823"/>
      <c r="C823"/>
      <c r="D823"/>
      <c r="E823"/>
      <c r="F823"/>
      <c r="G823"/>
      <c r="H823"/>
      <c r="I823" s="531"/>
    </row>
    <row r="824" spans="1:9" x14ac:dyDescent="0.2">
      <c r="A824"/>
      <c r="B824"/>
      <c r="C824"/>
      <c r="D824"/>
      <c r="E824"/>
      <c r="F824"/>
      <c r="G824"/>
      <c r="H824"/>
      <c r="I824" s="531"/>
    </row>
    <row r="825" spans="1:9" x14ac:dyDescent="0.2">
      <c r="A825"/>
      <c r="B825"/>
      <c r="C825"/>
      <c r="D825"/>
      <c r="E825"/>
      <c r="F825"/>
      <c r="G825"/>
      <c r="H825"/>
      <c r="I825" s="531"/>
    </row>
    <row r="826" spans="1:9" x14ac:dyDescent="0.2">
      <c r="A826"/>
      <c r="B826"/>
      <c r="C826"/>
      <c r="D826"/>
      <c r="E826"/>
      <c r="F826"/>
      <c r="G826"/>
      <c r="H826"/>
      <c r="I826" s="531"/>
    </row>
    <row r="827" spans="1:9" x14ac:dyDescent="0.2">
      <c r="A827"/>
      <c r="B827"/>
      <c r="C827"/>
      <c r="D827"/>
      <c r="E827"/>
      <c r="F827"/>
      <c r="G827"/>
      <c r="H827"/>
      <c r="I827" s="531"/>
    </row>
    <row r="828" spans="1:9" x14ac:dyDescent="0.2">
      <c r="A828"/>
      <c r="B828"/>
      <c r="C828"/>
      <c r="D828"/>
      <c r="E828"/>
      <c r="F828"/>
      <c r="G828"/>
      <c r="H828"/>
      <c r="I828" s="531"/>
    </row>
    <row r="829" spans="1:9" x14ac:dyDescent="0.2">
      <c r="A829"/>
      <c r="B829"/>
      <c r="C829"/>
      <c r="D829"/>
      <c r="E829"/>
      <c r="F829"/>
      <c r="G829"/>
      <c r="H829"/>
      <c r="I829" s="531"/>
    </row>
    <row r="830" spans="1:9" x14ac:dyDescent="0.2">
      <c r="A830"/>
      <c r="B830"/>
      <c r="C830"/>
      <c r="D830"/>
      <c r="E830"/>
      <c r="F830"/>
      <c r="G830"/>
      <c r="H830"/>
      <c r="I830" s="531"/>
    </row>
    <row r="831" spans="1:9" x14ac:dyDescent="0.2">
      <c r="A831"/>
      <c r="B831"/>
      <c r="C831"/>
      <c r="D831"/>
      <c r="E831"/>
      <c r="F831"/>
      <c r="G831"/>
      <c r="H831"/>
      <c r="I831" s="531"/>
    </row>
    <row r="832" spans="1:9" x14ac:dyDescent="0.2">
      <c r="A832"/>
      <c r="B832"/>
      <c r="C832"/>
      <c r="D832"/>
      <c r="E832"/>
      <c r="F832"/>
      <c r="G832"/>
      <c r="H832"/>
      <c r="I832" s="531"/>
    </row>
    <row r="833" spans="1:9" x14ac:dyDescent="0.2">
      <c r="A833"/>
      <c r="B833"/>
      <c r="C833"/>
      <c r="D833"/>
      <c r="E833"/>
      <c r="F833"/>
      <c r="G833"/>
      <c r="H833"/>
      <c r="I833" s="531"/>
    </row>
    <row r="834" spans="1:9" x14ac:dyDescent="0.2">
      <c r="A834"/>
      <c r="B834"/>
      <c r="C834"/>
      <c r="D834"/>
      <c r="E834"/>
      <c r="F834"/>
      <c r="G834"/>
      <c r="H834"/>
      <c r="I834" s="531"/>
    </row>
    <row r="835" spans="1:9" x14ac:dyDescent="0.2">
      <c r="A835"/>
      <c r="B835"/>
      <c r="C835"/>
      <c r="D835"/>
      <c r="E835"/>
      <c r="F835"/>
      <c r="G835"/>
      <c r="H835"/>
      <c r="I835" s="531"/>
    </row>
    <row r="836" spans="1:9" x14ac:dyDescent="0.2">
      <c r="A836"/>
      <c r="B836"/>
      <c r="C836"/>
      <c r="D836"/>
      <c r="E836"/>
      <c r="F836"/>
      <c r="G836"/>
      <c r="H836"/>
      <c r="I836" s="531"/>
    </row>
    <row r="837" spans="1:9" x14ac:dyDescent="0.2">
      <c r="A837"/>
      <c r="B837"/>
      <c r="C837"/>
      <c r="D837"/>
      <c r="E837"/>
      <c r="F837"/>
      <c r="G837"/>
      <c r="H837"/>
      <c r="I837" s="531"/>
    </row>
    <row r="838" spans="1:9" x14ac:dyDescent="0.2">
      <c r="A838"/>
      <c r="B838"/>
      <c r="C838"/>
      <c r="D838"/>
      <c r="E838"/>
      <c r="F838"/>
      <c r="G838"/>
      <c r="H838"/>
      <c r="I838" s="531"/>
    </row>
    <row r="839" spans="1:9" x14ac:dyDescent="0.2">
      <c r="A839"/>
      <c r="B839"/>
      <c r="C839"/>
      <c r="D839"/>
      <c r="E839"/>
      <c r="F839"/>
      <c r="G839"/>
      <c r="H839"/>
      <c r="I839" s="531"/>
    </row>
    <row r="840" spans="1:9" x14ac:dyDescent="0.2">
      <c r="A840"/>
      <c r="B840"/>
      <c r="C840"/>
      <c r="D840"/>
      <c r="E840"/>
      <c r="F840"/>
      <c r="G840"/>
      <c r="H840"/>
      <c r="I840" s="531"/>
    </row>
    <row r="841" spans="1:9" x14ac:dyDescent="0.2">
      <c r="A841"/>
      <c r="B841"/>
      <c r="C841"/>
      <c r="D841"/>
      <c r="E841"/>
      <c r="F841"/>
      <c r="G841"/>
      <c r="H841"/>
      <c r="I841" s="531"/>
    </row>
    <row r="842" spans="1:9" x14ac:dyDescent="0.2">
      <c r="A842"/>
      <c r="B842"/>
      <c r="C842"/>
      <c r="D842"/>
      <c r="E842"/>
      <c r="F842"/>
      <c r="G842"/>
      <c r="H842"/>
      <c r="I842" s="531"/>
    </row>
    <row r="843" spans="1:9" x14ac:dyDescent="0.2">
      <c r="A843"/>
      <c r="B843"/>
      <c r="C843"/>
      <c r="D843"/>
      <c r="E843"/>
      <c r="F843"/>
      <c r="G843"/>
      <c r="H843"/>
      <c r="I843" s="531"/>
    </row>
    <row r="844" spans="1:9" x14ac:dyDescent="0.2">
      <c r="A844"/>
      <c r="B844"/>
      <c r="C844"/>
      <c r="D844"/>
      <c r="E844"/>
      <c r="F844"/>
      <c r="G844"/>
      <c r="H844"/>
      <c r="I844" s="531"/>
    </row>
    <row r="845" spans="1:9" x14ac:dyDescent="0.2">
      <c r="A845"/>
      <c r="B845"/>
      <c r="C845"/>
      <c r="D845"/>
      <c r="E845"/>
      <c r="F845"/>
      <c r="G845"/>
      <c r="H845"/>
      <c r="I845" s="531"/>
    </row>
    <row r="846" spans="1:9" x14ac:dyDescent="0.2">
      <c r="A846"/>
      <c r="B846"/>
      <c r="C846"/>
      <c r="D846"/>
      <c r="E846"/>
      <c r="F846"/>
      <c r="G846"/>
      <c r="H846"/>
      <c r="I846" s="531"/>
    </row>
    <row r="847" spans="1:9" x14ac:dyDescent="0.2">
      <c r="A847"/>
      <c r="B847"/>
      <c r="C847"/>
      <c r="D847"/>
      <c r="E847"/>
      <c r="F847"/>
      <c r="G847"/>
      <c r="H847"/>
      <c r="I847" s="531"/>
    </row>
    <row r="848" spans="1:9" x14ac:dyDescent="0.2">
      <c r="A848"/>
      <c r="B848"/>
      <c r="C848"/>
      <c r="D848"/>
      <c r="E848"/>
      <c r="F848"/>
      <c r="G848"/>
      <c r="H848"/>
      <c r="I848" s="531"/>
    </row>
    <row r="849" spans="1:9" x14ac:dyDescent="0.2">
      <c r="A849"/>
      <c r="B849"/>
      <c r="C849"/>
      <c r="D849"/>
      <c r="E849"/>
      <c r="F849"/>
      <c r="G849"/>
      <c r="H849"/>
      <c r="I849" s="531"/>
    </row>
    <row r="850" spans="1:9" x14ac:dyDescent="0.2">
      <c r="A850"/>
      <c r="B850"/>
      <c r="C850"/>
      <c r="D850"/>
      <c r="E850"/>
      <c r="F850"/>
      <c r="G850"/>
      <c r="H850"/>
      <c r="I850" s="531"/>
    </row>
    <row r="851" spans="1:9" x14ac:dyDescent="0.2">
      <c r="A851"/>
      <c r="B851"/>
      <c r="C851"/>
      <c r="D851"/>
      <c r="E851"/>
      <c r="F851"/>
      <c r="G851"/>
      <c r="H851"/>
      <c r="I851" s="531"/>
    </row>
    <row r="852" spans="1:9" x14ac:dyDescent="0.2">
      <c r="A852"/>
      <c r="B852"/>
      <c r="C852"/>
      <c r="D852"/>
      <c r="E852"/>
      <c r="F852"/>
      <c r="G852"/>
      <c r="H852"/>
      <c r="I852" s="531"/>
    </row>
    <row r="853" spans="1:9" x14ac:dyDescent="0.2">
      <c r="A853"/>
      <c r="B853"/>
      <c r="C853"/>
      <c r="D853"/>
      <c r="E853"/>
      <c r="F853"/>
      <c r="G853"/>
      <c r="H853"/>
      <c r="I853" s="531"/>
    </row>
    <row r="854" spans="1:9" x14ac:dyDescent="0.2">
      <c r="A854"/>
      <c r="B854"/>
      <c r="C854"/>
      <c r="D854"/>
      <c r="E854"/>
      <c r="F854"/>
      <c r="G854"/>
      <c r="H854"/>
      <c r="I854" s="531"/>
    </row>
    <row r="855" spans="1:9" x14ac:dyDescent="0.2">
      <c r="A855"/>
      <c r="B855"/>
      <c r="C855"/>
      <c r="D855"/>
      <c r="E855"/>
      <c r="F855"/>
      <c r="G855"/>
      <c r="H855"/>
      <c r="I855" s="531"/>
    </row>
    <row r="856" spans="1:9" x14ac:dyDescent="0.2">
      <c r="A856"/>
      <c r="B856"/>
      <c r="C856"/>
      <c r="D856"/>
      <c r="E856"/>
      <c r="F856"/>
      <c r="G856"/>
      <c r="H856"/>
      <c r="I856" s="531"/>
    </row>
    <row r="857" spans="1:9" x14ac:dyDescent="0.2">
      <c r="A857"/>
      <c r="B857"/>
      <c r="C857"/>
      <c r="D857"/>
      <c r="E857"/>
      <c r="F857"/>
      <c r="G857"/>
      <c r="H857"/>
      <c r="I857" s="531"/>
    </row>
    <row r="858" spans="1:9" x14ac:dyDescent="0.2">
      <c r="A858"/>
      <c r="B858"/>
      <c r="C858"/>
      <c r="D858"/>
      <c r="E858"/>
      <c r="F858"/>
      <c r="G858"/>
      <c r="H858"/>
      <c r="I858" s="531"/>
    </row>
    <row r="859" spans="1:9" x14ac:dyDescent="0.2">
      <c r="A859"/>
      <c r="B859"/>
      <c r="C859"/>
      <c r="D859"/>
      <c r="E859"/>
      <c r="F859"/>
      <c r="G859"/>
      <c r="H859"/>
      <c r="I859" s="531"/>
    </row>
    <row r="860" spans="1:9" x14ac:dyDescent="0.2">
      <c r="A860"/>
      <c r="B860"/>
      <c r="C860"/>
      <c r="D860"/>
      <c r="E860"/>
      <c r="F860"/>
      <c r="G860"/>
      <c r="H860"/>
      <c r="I860" s="531"/>
    </row>
    <row r="861" spans="1:9" x14ac:dyDescent="0.2">
      <c r="A861"/>
      <c r="B861"/>
      <c r="C861"/>
      <c r="D861"/>
      <c r="E861"/>
      <c r="F861"/>
      <c r="G861"/>
      <c r="H861"/>
      <c r="I861" s="531"/>
    </row>
    <row r="862" spans="1:9" x14ac:dyDescent="0.2">
      <c r="A862"/>
      <c r="B862"/>
      <c r="C862"/>
      <c r="D862"/>
      <c r="E862"/>
      <c r="F862"/>
      <c r="G862"/>
      <c r="H862"/>
      <c r="I862" s="531"/>
    </row>
    <row r="863" spans="1:9" x14ac:dyDescent="0.2">
      <c r="A863"/>
      <c r="B863"/>
      <c r="C863"/>
      <c r="D863"/>
      <c r="E863"/>
      <c r="F863"/>
      <c r="G863"/>
      <c r="H863"/>
      <c r="I863" s="531"/>
    </row>
    <row r="864" spans="1:9" x14ac:dyDescent="0.2">
      <c r="A864"/>
      <c r="B864"/>
      <c r="C864"/>
      <c r="D864"/>
      <c r="E864"/>
      <c r="F864"/>
      <c r="G864"/>
      <c r="H864"/>
      <c r="I864" s="531"/>
    </row>
    <row r="865" spans="1:9" x14ac:dyDescent="0.2">
      <c r="A865"/>
      <c r="B865"/>
      <c r="C865"/>
      <c r="D865"/>
      <c r="E865"/>
      <c r="F865"/>
      <c r="G865"/>
      <c r="H865"/>
      <c r="I865" s="531"/>
    </row>
    <row r="866" spans="1:9" x14ac:dyDescent="0.2">
      <c r="A866"/>
      <c r="B866"/>
      <c r="C866"/>
      <c r="D866"/>
      <c r="E866"/>
      <c r="F866"/>
      <c r="G866"/>
      <c r="H866"/>
      <c r="I866" s="531"/>
    </row>
    <row r="867" spans="1:9" x14ac:dyDescent="0.2">
      <c r="A867"/>
      <c r="B867"/>
      <c r="C867"/>
      <c r="D867"/>
      <c r="E867"/>
      <c r="F867"/>
      <c r="G867"/>
      <c r="H867"/>
      <c r="I867" s="531"/>
    </row>
    <row r="868" spans="1:9" x14ac:dyDescent="0.2">
      <c r="A868"/>
      <c r="B868"/>
      <c r="C868"/>
      <c r="D868"/>
      <c r="E868"/>
      <c r="F868"/>
      <c r="G868"/>
      <c r="H868"/>
      <c r="I868" s="531"/>
    </row>
    <row r="869" spans="1:9" x14ac:dyDescent="0.2">
      <c r="A869"/>
      <c r="B869"/>
      <c r="C869"/>
      <c r="D869"/>
      <c r="E869"/>
      <c r="F869"/>
      <c r="G869"/>
      <c r="H869"/>
      <c r="I869" s="531"/>
    </row>
    <row r="870" spans="1:9" x14ac:dyDescent="0.2">
      <c r="A870"/>
      <c r="B870"/>
      <c r="C870"/>
      <c r="D870"/>
      <c r="E870"/>
      <c r="F870"/>
      <c r="G870"/>
      <c r="H870"/>
      <c r="I870" s="531"/>
    </row>
    <row r="871" spans="1:9" x14ac:dyDescent="0.2">
      <c r="A871"/>
      <c r="B871"/>
      <c r="C871"/>
      <c r="D871"/>
      <c r="E871"/>
      <c r="F871"/>
      <c r="G871"/>
      <c r="H871"/>
      <c r="I871" s="531"/>
    </row>
    <row r="872" spans="1:9" x14ac:dyDescent="0.2">
      <c r="A872"/>
      <c r="B872"/>
      <c r="C872"/>
      <c r="D872"/>
      <c r="E872"/>
      <c r="F872"/>
      <c r="G872"/>
      <c r="H872"/>
      <c r="I872" s="531"/>
    </row>
    <row r="873" spans="1:9" x14ac:dyDescent="0.2">
      <c r="A873"/>
      <c r="B873"/>
      <c r="C873"/>
      <c r="D873"/>
      <c r="E873"/>
      <c r="F873"/>
      <c r="G873"/>
      <c r="H873"/>
      <c r="I873" s="531"/>
    </row>
    <row r="874" spans="1:9" x14ac:dyDescent="0.2">
      <c r="A874"/>
      <c r="B874"/>
      <c r="C874"/>
      <c r="D874"/>
      <c r="E874"/>
      <c r="F874"/>
      <c r="G874"/>
      <c r="H874"/>
      <c r="I874" s="531"/>
    </row>
    <row r="875" spans="1:9" x14ac:dyDescent="0.2">
      <c r="A875"/>
      <c r="B875"/>
      <c r="C875"/>
      <c r="D875"/>
      <c r="E875"/>
      <c r="F875"/>
      <c r="G875"/>
      <c r="H875"/>
      <c r="I875" s="531"/>
    </row>
    <row r="876" spans="1:9" x14ac:dyDescent="0.2">
      <c r="A876"/>
      <c r="B876"/>
      <c r="C876"/>
      <c r="D876"/>
      <c r="E876"/>
      <c r="F876"/>
      <c r="G876"/>
      <c r="H876"/>
      <c r="I876" s="531"/>
    </row>
    <row r="877" spans="1:9" x14ac:dyDescent="0.2">
      <c r="A877"/>
      <c r="B877"/>
      <c r="C877"/>
      <c r="D877"/>
      <c r="E877"/>
      <c r="F877"/>
      <c r="G877"/>
      <c r="H877"/>
      <c r="I877" s="531"/>
    </row>
    <row r="878" spans="1:9" x14ac:dyDescent="0.2">
      <c r="A878"/>
      <c r="B878"/>
      <c r="C878"/>
      <c r="D878"/>
      <c r="E878"/>
      <c r="F878"/>
      <c r="G878"/>
      <c r="H878"/>
      <c r="I878" s="531"/>
    </row>
    <row r="879" spans="1:9" x14ac:dyDescent="0.2">
      <c r="A879"/>
      <c r="B879"/>
      <c r="C879"/>
      <c r="D879"/>
      <c r="E879"/>
      <c r="F879"/>
      <c r="G879"/>
      <c r="H879"/>
      <c r="I879" s="531"/>
    </row>
    <row r="880" spans="1:9" x14ac:dyDescent="0.2">
      <c r="A880"/>
      <c r="B880"/>
      <c r="C880"/>
      <c r="D880"/>
      <c r="E880"/>
      <c r="F880"/>
      <c r="G880"/>
      <c r="H880"/>
      <c r="I880" s="531"/>
    </row>
    <row r="881" spans="1:9" x14ac:dyDescent="0.2">
      <c r="A881"/>
      <c r="B881"/>
      <c r="C881"/>
      <c r="D881"/>
      <c r="E881"/>
      <c r="F881"/>
      <c r="G881"/>
      <c r="H881"/>
      <c r="I881" s="531"/>
    </row>
    <row r="882" spans="1:9" x14ac:dyDescent="0.2">
      <c r="A882"/>
      <c r="B882"/>
      <c r="C882"/>
      <c r="D882"/>
      <c r="E882"/>
      <c r="F882"/>
      <c r="G882"/>
      <c r="H882"/>
      <c r="I882" s="531"/>
    </row>
    <row r="883" spans="1:9" x14ac:dyDescent="0.2">
      <c r="A883"/>
      <c r="B883"/>
      <c r="C883"/>
      <c r="D883"/>
      <c r="E883"/>
      <c r="F883"/>
      <c r="G883"/>
      <c r="H883"/>
      <c r="I883" s="531"/>
    </row>
    <row r="884" spans="1:9" x14ac:dyDescent="0.2">
      <c r="A884"/>
      <c r="B884"/>
      <c r="C884"/>
      <c r="D884"/>
      <c r="E884"/>
      <c r="F884"/>
      <c r="G884"/>
      <c r="H884"/>
      <c r="I884" s="531"/>
    </row>
    <row r="885" spans="1:9" x14ac:dyDescent="0.2">
      <c r="A885"/>
      <c r="B885"/>
      <c r="C885"/>
      <c r="D885"/>
      <c r="E885"/>
      <c r="F885"/>
      <c r="G885"/>
      <c r="H885"/>
      <c r="I885" s="531"/>
    </row>
    <row r="886" spans="1:9" x14ac:dyDescent="0.2">
      <c r="A886"/>
      <c r="B886"/>
      <c r="C886"/>
      <c r="D886"/>
      <c r="E886"/>
      <c r="F886"/>
      <c r="G886"/>
      <c r="H886"/>
      <c r="I886" s="531"/>
    </row>
    <row r="887" spans="1:9" x14ac:dyDescent="0.2">
      <c r="A887"/>
      <c r="B887"/>
      <c r="C887"/>
      <c r="D887"/>
      <c r="E887"/>
      <c r="F887"/>
      <c r="G887"/>
      <c r="H887"/>
      <c r="I887" s="531"/>
    </row>
    <row r="888" spans="1:9" x14ac:dyDescent="0.2">
      <c r="A888"/>
      <c r="B888"/>
      <c r="C888"/>
      <c r="D888"/>
      <c r="E888"/>
      <c r="F888"/>
      <c r="G888"/>
      <c r="H888"/>
      <c r="I888" s="531"/>
    </row>
    <row r="889" spans="1:9" x14ac:dyDescent="0.2">
      <c r="A889"/>
      <c r="B889"/>
      <c r="C889"/>
      <c r="D889"/>
      <c r="E889"/>
      <c r="F889"/>
      <c r="G889"/>
      <c r="H889"/>
      <c r="I889" s="531"/>
    </row>
    <row r="890" spans="1:9" x14ac:dyDescent="0.2">
      <c r="A890"/>
      <c r="B890"/>
      <c r="C890"/>
      <c r="D890"/>
      <c r="E890"/>
      <c r="F890"/>
      <c r="G890"/>
      <c r="H890"/>
      <c r="I890" s="531"/>
    </row>
    <row r="891" spans="1:9" x14ac:dyDescent="0.2">
      <c r="A891"/>
      <c r="B891"/>
      <c r="C891"/>
      <c r="D891"/>
      <c r="E891"/>
      <c r="F891"/>
      <c r="G891"/>
      <c r="H891"/>
      <c r="I891" s="531"/>
    </row>
    <row r="892" spans="1:9" x14ac:dyDescent="0.2">
      <c r="A892"/>
      <c r="B892"/>
      <c r="C892"/>
      <c r="D892"/>
      <c r="E892"/>
      <c r="F892"/>
      <c r="G892"/>
      <c r="H892"/>
      <c r="I892" s="531"/>
    </row>
    <row r="893" spans="1:9" x14ac:dyDescent="0.2">
      <c r="A893"/>
      <c r="B893"/>
      <c r="C893"/>
      <c r="D893"/>
      <c r="E893"/>
      <c r="F893"/>
      <c r="G893"/>
      <c r="H893"/>
      <c r="I893" s="531"/>
    </row>
    <row r="894" spans="1:9" x14ac:dyDescent="0.2">
      <c r="A894"/>
      <c r="B894"/>
      <c r="C894"/>
      <c r="D894"/>
      <c r="E894"/>
      <c r="F894"/>
      <c r="G894"/>
      <c r="H894"/>
      <c r="I894" s="531"/>
    </row>
    <row r="895" spans="1:9" x14ac:dyDescent="0.2">
      <c r="A895"/>
      <c r="B895"/>
      <c r="C895"/>
      <c r="D895"/>
      <c r="E895"/>
      <c r="F895"/>
      <c r="G895"/>
      <c r="H895"/>
      <c r="I895" s="531"/>
    </row>
    <row r="896" spans="1:9" x14ac:dyDescent="0.2">
      <c r="A896"/>
      <c r="B896"/>
      <c r="C896"/>
      <c r="D896"/>
      <c r="E896"/>
      <c r="F896"/>
      <c r="G896"/>
      <c r="H896"/>
      <c r="I896" s="531"/>
    </row>
    <row r="897" spans="1:9" x14ac:dyDescent="0.2">
      <c r="A897"/>
      <c r="B897"/>
      <c r="C897"/>
      <c r="D897"/>
      <c r="E897"/>
      <c r="F897"/>
      <c r="G897"/>
      <c r="H897"/>
      <c r="I897" s="531"/>
    </row>
    <row r="898" spans="1:9" x14ac:dyDescent="0.2">
      <c r="A898"/>
      <c r="B898"/>
      <c r="C898"/>
      <c r="D898"/>
      <c r="E898"/>
      <c r="F898"/>
      <c r="G898"/>
      <c r="H898"/>
      <c r="I898" s="531"/>
    </row>
    <row r="899" spans="1:9" x14ac:dyDescent="0.2">
      <c r="A899"/>
      <c r="B899"/>
      <c r="C899"/>
      <c r="D899"/>
      <c r="E899"/>
      <c r="F899"/>
      <c r="G899"/>
      <c r="H899"/>
      <c r="I899" s="531"/>
    </row>
    <row r="900" spans="1:9" x14ac:dyDescent="0.2">
      <c r="A900"/>
      <c r="B900"/>
      <c r="C900"/>
      <c r="D900"/>
      <c r="E900"/>
      <c r="F900"/>
      <c r="G900"/>
      <c r="H900"/>
      <c r="I900" s="531"/>
    </row>
    <row r="901" spans="1:9" x14ac:dyDescent="0.2">
      <c r="A901"/>
      <c r="B901"/>
      <c r="C901"/>
      <c r="D901"/>
      <c r="E901"/>
      <c r="F901"/>
      <c r="G901"/>
      <c r="H901"/>
      <c r="I901" s="531"/>
    </row>
    <row r="902" spans="1:9" x14ac:dyDescent="0.2">
      <c r="A902"/>
      <c r="B902"/>
      <c r="C902"/>
      <c r="D902"/>
      <c r="E902"/>
      <c r="F902"/>
      <c r="G902"/>
      <c r="H902"/>
      <c r="I902" s="531"/>
    </row>
    <row r="903" spans="1:9" x14ac:dyDescent="0.2">
      <c r="A903"/>
      <c r="B903"/>
      <c r="C903"/>
      <c r="D903"/>
      <c r="E903"/>
      <c r="F903"/>
      <c r="G903"/>
      <c r="H903"/>
      <c r="I903" s="531"/>
    </row>
    <row r="904" spans="1:9" x14ac:dyDescent="0.2">
      <c r="A904"/>
      <c r="B904"/>
      <c r="C904"/>
      <c r="D904"/>
      <c r="E904"/>
      <c r="F904"/>
      <c r="G904"/>
      <c r="H904"/>
      <c r="I904" s="531"/>
    </row>
    <row r="905" spans="1:9" x14ac:dyDescent="0.2">
      <c r="A905"/>
      <c r="B905"/>
      <c r="C905"/>
      <c r="D905"/>
      <c r="E905"/>
      <c r="F905"/>
      <c r="G905"/>
      <c r="H905"/>
      <c r="I905" s="531"/>
    </row>
    <row r="906" spans="1:9" x14ac:dyDescent="0.2">
      <c r="A906"/>
      <c r="B906"/>
      <c r="C906"/>
      <c r="D906"/>
      <c r="E906"/>
      <c r="F906"/>
      <c r="G906"/>
      <c r="H906"/>
      <c r="I906" s="531"/>
    </row>
    <row r="907" spans="1:9" x14ac:dyDescent="0.2">
      <c r="A907"/>
      <c r="B907"/>
      <c r="C907"/>
      <c r="D907"/>
      <c r="E907"/>
      <c r="F907"/>
      <c r="G907"/>
      <c r="H907"/>
      <c r="I907" s="531"/>
    </row>
    <row r="908" spans="1:9" x14ac:dyDescent="0.2">
      <c r="A908"/>
      <c r="B908"/>
      <c r="C908"/>
      <c r="D908"/>
      <c r="E908"/>
      <c r="F908"/>
      <c r="G908"/>
      <c r="H908"/>
      <c r="I908" s="531"/>
    </row>
    <row r="909" spans="1:9" x14ac:dyDescent="0.2">
      <c r="A909"/>
      <c r="B909"/>
      <c r="C909"/>
      <c r="D909"/>
      <c r="E909"/>
      <c r="F909"/>
      <c r="G909"/>
      <c r="H909"/>
      <c r="I909" s="531"/>
    </row>
    <row r="910" spans="1:9" x14ac:dyDescent="0.2">
      <c r="A910"/>
      <c r="B910"/>
      <c r="C910"/>
      <c r="D910"/>
      <c r="E910"/>
      <c r="F910"/>
      <c r="G910"/>
      <c r="H910"/>
      <c r="I910" s="531"/>
    </row>
    <row r="911" spans="1:9" x14ac:dyDescent="0.2">
      <c r="A911"/>
      <c r="B911"/>
      <c r="C911"/>
      <c r="D911"/>
      <c r="E911"/>
      <c r="F911"/>
      <c r="G911"/>
      <c r="H911"/>
      <c r="I911" s="531"/>
    </row>
    <row r="912" spans="1:9" x14ac:dyDescent="0.2">
      <c r="A912"/>
      <c r="B912"/>
      <c r="C912"/>
      <c r="D912"/>
      <c r="E912"/>
      <c r="F912"/>
      <c r="G912"/>
      <c r="H912"/>
      <c r="I912" s="531"/>
    </row>
    <row r="913" spans="1:9" x14ac:dyDescent="0.2">
      <c r="A913"/>
      <c r="B913"/>
      <c r="C913"/>
      <c r="D913"/>
      <c r="E913"/>
      <c r="F913"/>
      <c r="G913"/>
      <c r="H913"/>
      <c r="I913" s="531"/>
    </row>
    <row r="914" spans="1:9" x14ac:dyDescent="0.2">
      <c r="A914"/>
      <c r="B914"/>
      <c r="C914"/>
      <c r="D914"/>
      <c r="E914"/>
      <c r="F914"/>
      <c r="G914"/>
      <c r="H914"/>
      <c r="I914" s="531"/>
    </row>
    <row r="915" spans="1:9" x14ac:dyDescent="0.2">
      <c r="A915"/>
      <c r="B915"/>
      <c r="C915"/>
      <c r="D915"/>
      <c r="E915"/>
      <c r="F915"/>
      <c r="G915"/>
      <c r="H915"/>
      <c r="I915" s="531"/>
    </row>
    <row r="916" spans="1:9" x14ac:dyDescent="0.2">
      <c r="A916"/>
      <c r="B916"/>
      <c r="C916"/>
      <c r="D916"/>
      <c r="E916"/>
      <c r="F916"/>
      <c r="G916"/>
      <c r="H916"/>
      <c r="I916" s="531"/>
    </row>
    <row r="917" spans="1:9" x14ac:dyDescent="0.2">
      <c r="A917"/>
      <c r="B917"/>
      <c r="C917"/>
      <c r="D917"/>
      <c r="E917"/>
      <c r="F917"/>
      <c r="G917"/>
      <c r="H917"/>
      <c r="I917" s="531"/>
    </row>
    <row r="918" spans="1:9" x14ac:dyDescent="0.2">
      <c r="A918"/>
      <c r="B918"/>
      <c r="C918"/>
      <c r="D918"/>
      <c r="E918"/>
      <c r="F918"/>
      <c r="G918"/>
      <c r="H918"/>
      <c r="I918" s="531"/>
    </row>
    <row r="919" spans="1:9" x14ac:dyDescent="0.2">
      <c r="A919"/>
      <c r="B919"/>
      <c r="C919"/>
      <c r="D919"/>
      <c r="E919"/>
      <c r="F919"/>
      <c r="G919"/>
      <c r="H919"/>
      <c r="I919" s="531"/>
    </row>
    <row r="920" spans="1:9" x14ac:dyDescent="0.2">
      <c r="A920"/>
      <c r="B920"/>
      <c r="C920"/>
      <c r="D920"/>
      <c r="E920"/>
      <c r="F920"/>
      <c r="G920"/>
      <c r="H920"/>
      <c r="I920" s="531"/>
    </row>
    <row r="921" spans="1:9" x14ac:dyDescent="0.2">
      <c r="A921"/>
      <c r="B921"/>
      <c r="C921"/>
      <c r="D921"/>
      <c r="E921"/>
      <c r="F921"/>
      <c r="G921"/>
      <c r="H921"/>
      <c r="I921" s="531"/>
    </row>
    <row r="922" spans="1:9" x14ac:dyDescent="0.2">
      <c r="A922"/>
      <c r="B922"/>
      <c r="C922"/>
      <c r="D922"/>
      <c r="E922"/>
      <c r="F922"/>
      <c r="G922"/>
      <c r="H922"/>
      <c r="I922" s="531"/>
    </row>
    <row r="923" spans="1:9" x14ac:dyDescent="0.2">
      <c r="A923"/>
      <c r="B923"/>
      <c r="C923"/>
      <c r="D923"/>
      <c r="E923"/>
      <c r="F923"/>
      <c r="G923"/>
      <c r="H923"/>
      <c r="I923" s="531"/>
    </row>
    <row r="924" spans="1:9" x14ac:dyDescent="0.2">
      <c r="A924"/>
      <c r="B924"/>
      <c r="C924"/>
      <c r="D924"/>
      <c r="E924"/>
      <c r="F924"/>
      <c r="G924"/>
      <c r="H924"/>
      <c r="I924" s="531"/>
    </row>
    <row r="925" spans="1:9" x14ac:dyDescent="0.2">
      <c r="A925"/>
      <c r="B925"/>
      <c r="C925"/>
      <c r="D925"/>
      <c r="E925"/>
      <c r="F925"/>
      <c r="G925"/>
      <c r="H925"/>
      <c r="I925" s="531"/>
    </row>
    <row r="926" spans="1:9" x14ac:dyDescent="0.2">
      <c r="A926"/>
      <c r="B926"/>
      <c r="C926"/>
      <c r="D926"/>
      <c r="E926"/>
      <c r="F926"/>
      <c r="G926"/>
      <c r="H926"/>
      <c r="I926" s="531"/>
    </row>
    <row r="927" spans="1:9" x14ac:dyDescent="0.2">
      <c r="A927"/>
      <c r="B927"/>
      <c r="C927"/>
      <c r="D927"/>
      <c r="E927"/>
      <c r="F927"/>
      <c r="G927"/>
      <c r="H927"/>
      <c r="I927" s="531"/>
    </row>
    <row r="928" spans="1:9" x14ac:dyDescent="0.2">
      <c r="A928"/>
      <c r="B928"/>
      <c r="C928"/>
      <c r="D928"/>
      <c r="E928"/>
      <c r="F928"/>
      <c r="G928"/>
      <c r="H928"/>
      <c r="I928" s="531"/>
    </row>
    <row r="929" spans="1:9" x14ac:dyDescent="0.2">
      <c r="A929"/>
      <c r="B929"/>
      <c r="C929"/>
      <c r="D929"/>
      <c r="E929"/>
      <c r="F929"/>
      <c r="G929"/>
      <c r="H929"/>
      <c r="I929" s="531"/>
    </row>
    <row r="930" spans="1:9" x14ac:dyDescent="0.2">
      <c r="A930"/>
      <c r="B930"/>
      <c r="C930"/>
      <c r="D930"/>
      <c r="E930"/>
      <c r="F930"/>
      <c r="G930"/>
      <c r="H930"/>
      <c r="I930" s="531"/>
    </row>
    <row r="931" spans="1:9" x14ac:dyDescent="0.2">
      <c r="A931"/>
      <c r="B931"/>
      <c r="C931"/>
      <c r="D931"/>
      <c r="E931"/>
      <c r="F931"/>
      <c r="G931"/>
      <c r="H931"/>
      <c r="I931" s="531"/>
    </row>
    <row r="932" spans="1:9" x14ac:dyDescent="0.2">
      <c r="A932"/>
      <c r="B932"/>
      <c r="C932"/>
      <c r="D932"/>
      <c r="E932"/>
      <c r="F932"/>
      <c r="G932"/>
      <c r="H932"/>
      <c r="I932" s="531"/>
    </row>
    <row r="933" spans="1:9" x14ac:dyDescent="0.2">
      <c r="A933"/>
      <c r="B933"/>
      <c r="C933"/>
      <c r="D933"/>
      <c r="E933"/>
      <c r="F933"/>
      <c r="G933"/>
      <c r="H933"/>
      <c r="I933" s="531"/>
    </row>
    <row r="934" spans="1:9" x14ac:dyDescent="0.2">
      <c r="A934"/>
      <c r="B934"/>
      <c r="C934"/>
      <c r="D934"/>
      <c r="E934"/>
      <c r="F934"/>
      <c r="G934"/>
      <c r="H934"/>
      <c r="I934" s="531"/>
    </row>
    <row r="935" spans="1:9" x14ac:dyDescent="0.2">
      <c r="A935"/>
      <c r="B935"/>
      <c r="C935"/>
      <c r="D935"/>
      <c r="E935"/>
      <c r="F935"/>
      <c r="G935"/>
      <c r="H935"/>
      <c r="I935" s="531"/>
    </row>
    <row r="936" spans="1:9" x14ac:dyDescent="0.2">
      <c r="A936"/>
      <c r="B936"/>
      <c r="C936"/>
      <c r="D936"/>
      <c r="E936"/>
      <c r="F936"/>
      <c r="G936"/>
      <c r="H936"/>
      <c r="I936" s="531"/>
    </row>
    <row r="937" spans="1:9" x14ac:dyDescent="0.2">
      <c r="A937"/>
      <c r="B937"/>
      <c r="C937"/>
      <c r="D937"/>
      <c r="E937"/>
      <c r="F937"/>
      <c r="G937"/>
      <c r="H937"/>
      <c r="I937" s="531"/>
    </row>
    <row r="938" spans="1:9" x14ac:dyDescent="0.2">
      <c r="A938"/>
      <c r="B938"/>
      <c r="C938"/>
      <c r="D938"/>
      <c r="E938"/>
      <c r="F938"/>
      <c r="G938"/>
      <c r="H938"/>
      <c r="I938" s="531"/>
    </row>
    <row r="939" spans="1:9" x14ac:dyDescent="0.2">
      <c r="A939"/>
      <c r="B939"/>
      <c r="C939"/>
      <c r="D939"/>
      <c r="E939"/>
      <c r="F939"/>
      <c r="G939"/>
      <c r="H939"/>
      <c r="I939" s="531"/>
    </row>
    <row r="940" spans="1:9" x14ac:dyDescent="0.2">
      <c r="A940"/>
      <c r="B940"/>
      <c r="C940"/>
      <c r="D940"/>
      <c r="E940"/>
      <c r="F940"/>
      <c r="G940"/>
      <c r="H940"/>
      <c r="I940" s="531"/>
    </row>
    <row r="941" spans="1:9" x14ac:dyDescent="0.2">
      <c r="A941"/>
      <c r="B941"/>
      <c r="C941"/>
      <c r="D941"/>
      <c r="E941"/>
      <c r="F941"/>
      <c r="G941"/>
      <c r="H941"/>
      <c r="I941" s="531"/>
    </row>
    <row r="942" spans="1:9" x14ac:dyDescent="0.2">
      <c r="A942"/>
      <c r="B942"/>
      <c r="C942"/>
      <c r="D942"/>
      <c r="E942"/>
      <c r="F942"/>
      <c r="G942"/>
      <c r="H942"/>
      <c r="I942" s="531"/>
    </row>
    <row r="943" spans="1:9" x14ac:dyDescent="0.2">
      <c r="A943"/>
      <c r="B943"/>
      <c r="C943"/>
      <c r="D943"/>
      <c r="E943"/>
      <c r="F943"/>
      <c r="G943"/>
      <c r="H943"/>
      <c r="I943" s="531"/>
    </row>
    <row r="944" spans="1:9" x14ac:dyDescent="0.2">
      <c r="A944"/>
      <c r="B944"/>
      <c r="C944"/>
      <c r="D944"/>
      <c r="E944"/>
      <c r="F944"/>
      <c r="G944"/>
      <c r="H944"/>
      <c r="I944" s="531"/>
    </row>
    <row r="945" spans="1:9" x14ac:dyDescent="0.2">
      <c r="A945"/>
      <c r="B945"/>
      <c r="C945"/>
      <c r="D945"/>
      <c r="E945"/>
      <c r="F945"/>
      <c r="G945"/>
      <c r="H945"/>
      <c r="I945" s="531"/>
    </row>
    <row r="946" spans="1:9" x14ac:dyDescent="0.2">
      <c r="A946"/>
      <c r="B946"/>
      <c r="C946"/>
      <c r="D946"/>
      <c r="E946"/>
      <c r="F946"/>
      <c r="G946"/>
      <c r="H946"/>
      <c r="I946" s="531"/>
    </row>
    <row r="947" spans="1:9" x14ac:dyDescent="0.2">
      <c r="A947"/>
      <c r="B947"/>
      <c r="C947"/>
      <c r="D947"/>
      <c r="E947"/>
      <c r="F947"/>
      <c r="G947"/>
      <c r="H947"/>
      <c r="I947" s="531"/>
    </row>
    <row r="948" spans="1:9" x14ac:dyDescent="0.2">
      <c r="A948"/>
      <c r="B948"/>
      <c r="C948"/>
      <c r="D948"/>
      <c r="E948"/>
      <c r="F948"/>
      <c r="G948"/>
      <c r="H948"/>
      <c r="I948" s="531"/>
    </row>
    <row r="949" spans="1:9" x14ac:dyDescent="0.2">
      <c r="A949"/>
      <c r="B949"/>
      <c r="C949"/>
      <c r="D949"/>
      <c r="E949"/>
      <c r="F949"/>
      <c r="G949"/>
      <c r="H949"/>
      <c r="I949" s="531"/>
    </row>
    <row r="950" spans="1:9" x14ac:dyDescent="0.2">
      <c r="A950"/>
      <c r="B950"/>
      <c r="C950"/>
      <c r="D950"/>
      <c r="E950"/>
      <c r="F950"/>
      <c r="G950"/>
      <c r="H950"/>
      <c r="I950" s="531"/>
    </row>
    <row r="951" spans="1:9" x14ac:dyDescent="0.2">
      <c r="A951"/>
      <c r="B951"/>
      <c r="C951"/>
      <c r="D951"/>
      <c r="E951"/>
      <c r="F951"/>
      <c r="G951"/>
      <c r="H951"/>
      <c r="I951" s="531"/>
    </row>
    <row r="952" spans="1:9" x14ac:dyDescent="0.2">
      <c r="A952"/>
      <c r="B952"/>
      <c r="C952"/>
      <c r="D952"/>
      <c r="E952"/>
      <c r="F952"/>
      <c r="G952"/>
      <c r="H952"/>
      <c r="I952" s="531"/>
    </row>
    <row r="953" spans="1:9" x14ac:dyDescent="0.2">
      <c r="A953"/>
      <c r="B953"/>
      <c r="C953"/>
      <c r="D953"/>
      <c r="E953"/>
      <c r="F953"/>
      <c r="G953"/>
      <c r="H953"/>
      <c r="I953" s="531"/>
    </row>
    <row r="954" spans="1:9" x14ac:dyDescent="0.2">
      <c r="A954"/>
      <c r="B954"/>
      <c r="C954"/>
      <c r="D954"/>
      <c r="E954"/>
      <c r="F954"/>
      <c r="G954"/>
      <c r="H954"/>
      <c r="I954" s="531"/>
    </row>
    <row r="955" spans="1:9" x14ac:dyDescent="0.2">
      <c r="A955"/>
      <c r="B955"/>
      <c r="C955"/>
      <c r="D955"/>
      <c r="E955"/>
      <c r="F955"/>
      <c r="G955"/>
      <c r="H955"/>
      <c r="I955" s="531"/>
    </row>
    <row r="956" spans="1:9" x14ac:dyDescent="0.2">
      <c r="A956"/>
      <c r="B956"/>
      <c r="C956"/>
      <c r="D956"/>
      <c r="E956"/>
      <c r="F956"/>
      <c r="G956"/>
      <c r="H956"/>
      <c r="I956" s="531"/>
    </row>
    <row r="957" spans="1:9" x14ac:dyDescent="0.2">
      <c r="A957"/>
      <c r="B957"/>
      <c r="C957"/>
      <c r="D957"/>
      <c r="E957"/>
      <c r="F957"/>
      <c r="G957"/>
      <c r="H957"/>
      <c r="I957" s="531"/>
    </row>
    <row r="958" spans="1:9" x14ac:dyDescent="0.2">
      <c r="A958"/>
      <c r="B958"/>
      <c r="C958"/>
      <c r="D958"/>
      <c r="E958"/>
      <c r="F958"/>
      <c r="G958"/>
      <c r="H958"/>
      <c r="I958" s="531"/>
    </row>
    <row r="959" spans="1:9" x14ac:dyDescent="0.2">
      <c r="A959"/>
      <c r="B959"/>
      <c r="C959"/>
      <c r="D959"/>
      <c r="E959"/>
      <c r="F959"/>
      <c r="G959"/>
      <c r="H959"/>
      <c r="I959" s="531"/>
    </row>
    <row r="960" spans="1:9" x14ac:dyDescent="0.2">
      <c r="A960"/>
      <c r="B960"/>
      <c r="C960"/>
      <c r="D960"/>
      <c r="E960"/>
      <c r="F960"/>
      <c r="G960"/>
      <c r="H960"/>
      <c r="I960" s="531"/>
    </row>
    <row r="961" spans="1:9" x14ac:dyDescent="0.2">
      <c r="A961"/>
      <c r="B961"/>
      <c r="C961"/>
      <c r="D961"/>
      <c r="E961"/>
      <c r="F961"/>
      <c r="G961"/>
      <c r="H961"/>
      <c r="I961" s="531"/>
    </row>
    <row r="962" spans="1:9" x14ac:dyDescent="0.2">
      <c r="A962"/>
      <c r="B962"/>
      <c r="C962"/>
      <c r="D962"/>
      <c r="E962"/>
      <c r="F962"/>
      <c r="G962"/>
      <c r="H962"/>
      <c r="I962" s="531"/>
    </row>
    <row r="963" spans="1:9" x14ac:dyDescent="0.2">
      <c r="A963"/>
      <c r="B963"/>
      <c r="C963"/>
      <c r="D963"/>
      <c r="E963"/>
      <c r="F963"/>
      <c r="G963"/>
      <c r="H963"/>
      <c r="I963" s="531"/>
    </row>
    <row r="964" spans="1:9" x14ac:dyDescent="0.2">
      <c r="A964"/>
      <c r="B964"/>
      <c r="C964"/>
      <c r="D964"/>
      <c r="E964"/>
      <c r="F964"/>
      <c r="G964"/>
      <c r="H964"/>
      <c r="I964" s="531"/>
    </row>
    <row r="965" spans="1:9" x14ac:dyDescent="0.2">
      <c r="A965"/>
      <c r="B965"/>
      <c r="C965"/>
      <c r="D965"/>
      <c r="E965"/>
      <c r="F965"/>
      <c r="G965"/>
      <c r="H965"/>
      <c r="I965" s="531"/>
    </row>
    <row r="966" spans="1:9" x14ac:dyDescent="0.2">
      <c r="A966"/>
      <c r="B966"/>
      <c r="C966"/>
      <c r="D966"/>
      <c r="E966"/>
      <c r="F966"/>
      <c r="G966"/>
      <c r="H966"/>
      <c r="I966" s="531"/>
    </row>
    <row r="967" spans="1:9" x14ac:dyDescent="0.2">
      <c r="A967"/>
      <c r="B967"/>
      <c r="C967"/>
      <c r="D967"/>
      <c r="E967"/>
      <c r="F967"/>
      <c r="G967"/>
      <c r="H967"/>
      <c r="I967" s="531"/>
    </row>
    <row r="968" spans="1:9" x14ac:dyDescent="0.2">
      <c r="A968"/>
      <c r="B968"/>
      <c r="C968"/>
      <c r="D968"/>
      <c r="E968"/>
      <c r="F968"/>
      <c r="G968"/>
      <c r="H968"/>
      <c r="I968" s="531"/>
    </row>
    <row r="969" spans="1:9" x14ac:dyDescent="0.2">
      <c r="A969"/>
      <c r="B969"/>
      <c r="C969"/>
      <c r="D969"/>
      <c r="E969"/>
      <c r="F969"/>
      <c r="G969"/>
      <c r="H969"/>
      <c r="I969" s="531"/>
    </row>
    <row r="970" spans="1:9" x14ac:dyDescent="0.2">
      <c r="A970"/>
      <c r="B970"/>
      <c r="C970"/>
      <c r="D970"/>
      <c r="E970"/>
      <c r="F970"/>
      <c r="G970"/>
      <c r="H970"/>
      <c r="I970" s="531"/>
    </row>
    <row r="971" spans="1:9" x14ac:dyDescent="0.2">
      <c r="A971"/>
      <c r="B971"/>
      <c r="C971"/>
      <c r="D971"/>
      <c r="E971"/>
      <c r="F971"/>
      <c r="G971"/>
      <c r="H971"/>
      <c r="I971" s="531"/>
    </row>
    <row r="972" spans="1:9" x14ac:dyDescent="0.2">
      <c r="A972"/>
      <c r="B972"/>
      <c r="C972"/>
      <c r="D972"/>
      <c r="E972"/>
      <c r="F972"/>
      <c r="G972"/>
      <c r="H972"/>
      <c r="I972" s="531"/>
    </row>
    <row r="973" spans="1:9" x14ac:dyDescent="0.2">
      <c r="A973"/>
      <c r="B973"/>
      <c r="C973"/>
      <c r="D973"/>
      <c r="E973"/>
      <c r="F973"/>
      <c r="G973"/>
      <c r="H973"/>
      <c r="I973" s="531"/>
    </row>
    <row r="974" spans="1:9" x14ac:dyDescent="0.2">
      <c r="A974"/>
      <c r="B974"/>
      <c r="C974"/>
      <c r="D974"/>
      <c r="E974"/>
      <c r="F974"/>
      <c r="G974"/>
      <c r="H974"/>
      <c r="I974" s="531"/>
    </row>
    <row r="975" spans="1:9" x14ac:dyDescent="0.2">
      <c r="A975"/>
      <c r="B975"/>
      <c r="C975"/>
      <c r="D975"/>
      <c r="E975"/>
      <c r="F975"/>
      <c r="G975"/>
      <c r="H975"/>
      <c r="I975" s="531"/>
    </row>
    <row r="976" spans="1:9" x14ac:dyDescent="0.2">
      <c r="A976"/>
      <c r="B976"/>
      <c r="C976"/>
      <c r="D976"/>
      <c r="E976"/>
      <c r="F976"/>
      <c r="G976"/>
      <c r="H976"/>
      <c r="I976" s="531"/>
    </row>
    <row r="977" spans="1:9" x14ac:dyDescent="0.2">
      <c r="A977"/>
      <c r="B977"/>
      <c r="C977"/>
      <c r="D977"/>
      <c r="E977"/>
      <c r="F977"/>
      <c r="G977"/>
      <c r="H977"/>
      <c r="I977" s="531"/>
    </row>
    <row r="978" spans="1:9" x14ac:dyDescent="0.2">
      <c r="A978"/>
      <c r="B978"/>
      <c r="C978"/>
      <c r="D978"/>
      <c r="E978"/>
      <c r="F978"/>
      <c r="G978"/>
      <c r="H978"/>
      <c r="I978" s="531"/>
    </row>
    <row r="979" spans="1:9" x14ac:dyDescent="0.2">
      <c r="A979"/>
      <c r="B979"/>
      <c r="C979"/>
      <c r="D979"/>
      <c r="E979"/>
      <c r="F979"/>
      <c r="G979"/>
      <c r="H979"/>
      <c r="I979" s="531"/>
    </row>
    <row r="980" spans="1:9" x14ac:dyDescent="0.2">
      <c r="A980"/>
      <c r="B980"/>
      <c r="C980"/>
      <c r="D980"/>
      <c r="E980"/>
      <c r="F980"/>
      <c r="G980"/>
      <c r="H980"/>
      <c r="I980" s="531"/>
    </row>
    <row r="981" spans="1:9" x14ac:dyDescent="0.2">
      <c r="A981"/>
      <c r="B981"/>
      <c r="C981"/>
      <c r="D981"/>
      <c r="E981"/>
      <c r="F981"/>
      <c r="G981"/>
      <c r="H981"/>
      <c r="I981" s="531"/>
    </row>
    <row r="982" spans="1:9" x14ac:dyDescent="0.2">
      <c r="A982"/>
      <c r="B982"/>
      <c r="C982"/>
      <c r="D982"/>
      <c r="E982"/>
      <c r="F982"/>
      <c r="G982"/>
      <c r="H982"/>
      <c r="I982" s="531"/>
    </row>
    <row r="983" spans="1:9" x14ac:dyDescent="0.2">
      <c r="A983"/>
      <c r="B983"/>
      <c r="C983"/>
      <c r="D983"/>
      <c r="E983"/>
      <c r="F983"/>
      <c r="G983"/>
      <c r="H983"/>
      <c r="I983" s="531"/>
    </row>
    <row r="984" spans="1:9" x14ac:dyDescent="0.2">
      <c r="A984"/>
      <c r="B984"/>
      <c r="C984"/>
      <c r="D984"/>
      <c r="E984"/>
      <c r="F984"/>
      <c r="G984"/>
      <c r="H984"/>
      <c r="I984" s="531"/>
    </row>
    <row r="985" spans="1:9" x14ac:dyDescent="0.2">
      <c r="A985"/>
      <c r="B985"/>
      <c r="C985"/>
      <c r="D985"/>
      <c r="E985"/>
      <c r="F985"/>
      <c r="G985"/>
      <c r="H985"/>
      <c r="I985" s="531"/>
    </row>
    <row r="986" spans="1:9" x14ac:dyDescent="0.2">
      <c r="A986"/>
      <c r="B986"/>
      <c r="C986"/>
      <c r="D986"/>
      <c r="E986"/>
      <c r="F986"/>
      <c r="G986"/>
      <c r="H986"/>
      <c r="I986" s="531"/>
    </row>
    <row r="987" spans="1:9" x14ac:dyDescent="0.2">
      <c r="A987"/>
      <c r="B987"/>
      <c r="C987"/>
      <c r="D987"/>
      <c r="E987"/>
      <c r="F987"/>
      <c r="G987"/>
      <c r="H987"/>
      <c r="I987" s="531"/>
    </row>
    <row r="988" spans="1:9" x14ac:dyDescent="0.2">
      <c r="A988"/>
      <c r="B988"/>
      <c r="C988"/>
      <c r="D988"/>
      <c r="E988"/>
      <c r="F988"/>
      <c r="G988"/>
      <c r="H988"/>
      <c r="I988" s="531"/>
    </row>
    <row r="989" spans="1:9" x14ac:dyDescent="0.2">
      <c r="A989"/>
      <c r="B989"/>
      <c r="C989"/>
      <c r="D989"/>
      <c r="E989"/>
      <c r="F989"/>
      <c r="G989"/>
      <c r="H989"/>
      <c r="I989" s="531"/>
    </row>
    <row r="990" spans="1:9" x14ac:dyDescent="0.2">
      <c r="A990"/>
      <c r="B990"/>
      <c r="C990"/>
      <c r="D990"/>
      <c r="E990"/>
      <c r="F990"/>
      <c r="G990"/>
      <c r="H990"/>
      <c r="I990" s="531"/>
    </row>
    <row r="991" spans="1:9" x14ac:dyDescent="0.2">
      <c r="A991"/>
      <c r="B991"/>
      <c r="C991"/>
      <c r="D991"/>
      <c r="E991"/>
      <c r="F991"/>
      <c r="G991"/>
      <c r="H991"/>
      <c r="I991" s="531"/>
    </row>
    <row r="992" spans="1:9" x14ac:dyDescent="0.2">
      <c r="A992"/>
      <c r="B992"/>
      <c r="C992"/>
      <c r="D992"/>
      <c r="E992"/>
      <c r="F992"/>
      <c r="G992"/>
      <c r="H992"/>
      <c r="I992" s="531"/>
    </row>
    <row r="993" spans="1:9" x14ac:dyDescent="0.2">
      <c r="A993"/>
      <c r="B993"/>
      <c r="C993"/>
      <c r="D993"/>
      <c r="E993"/>
      <c r="F993"/>
      <c r="G993"/>
      <c r="H993"/>
      <c r="I993" s="531"/>
    </row>
    <row r="994" spans="1:9" x14ac:dyDescent="0.2">
      <c r="A994"/>
      <c r="B994"/>
      <c r="C994"/>
      <c r="D994"/>
      <c r="E994"/>
      <c r="F994"/>
      <c r="G994"/>
      <c r="H994"/>
      <c r="I994" s="531"/>
    </row>
    <row r="995" spans="1:9" x14ac:dyDescent="0.2">
      <c r="A995"/>
      <c r="B995"/>
      <c r="C995"/>
      <c r="D995"/>
      <c r="E995"/>
      <c r="F995"/>
      <c r="G995"/>
      <c r="H995"/>
      <c r="I995" s="531"/>
    </row>
    <row r="996" spans="1:9" x14ac:dyDescent="0.2">
      <c r="A996"/>
      <c r="B996"/>
      <c r="C996"/>
      <c r="D996"/>
      <c r="E996"/>
      <c r="F996"/>
      <c r="G996"/>
      <c r="H996"/>
      <c r="I996" s="531"/>
    </row>
    <row r="997" spans="1:9" x14ac:dyDescent="0.2">
      <c r="A997"/>
      <c r="B997"/>
      <c r="C997"/>
      <c r="D997"/>
      <c r="E997"/>
      <c r="F997"/>
      <c r="G997"/>
      <c r="H997"/>
      <c r="I997" s="531"/>
    </row>
    <row r="998" spans="1:9" x14ac:dyDescent="0.2">
      <c r="A998"/>
      <c r="B998"/>
      <c r="C998"/>
      <c r="D998"/>
      <c r="E998"/>
      <c r="F998"/>
      <c r="G998"/>
      <c r="H998"/>
      <c r="I998" s="531"/>
    </row>
    <row r="999" spans="1:9" x14ac:dyDescent="0.2">
      <c r="A999"/>
      <c r="B999"/>
      <c r="C999"/>
      <c r="D999"/>
      <c r="E999"/>
      <c r="F999"/>
      <c r="G999"/>
      <c r="H999"/>
      <c r="I999" s="531"/>
    </row>
    <row r="1000" spans="1:9" x14ac:dyDescent="0.2">
      <c r="A1000"/>
      <c r="B1000"/>
      <c r="C1000"/>
      <c r="D1000"/>
      <c r="E1000"/>
      <c r="F1000"/>
      <c r="G1000"/>
      <c r="H1000"/>
      <c r="I1000" s="531"/>
    </row>
    <row r="1001" spans="1:9" x14ac:dyDescent="0.2">
      <c r="A1001"/>
      <c r="B1001"/>
      <c r="C1001"/>
      <c r="D1001"/>
      <c r="E1001"/>
      <c r="F1001"/>
      <c r="G1001"/>
      <c r="H1001"/>
      <c r="I1001" s="531"/>
    </row>
    <row r="1002" spans="1:9" x14ac:dyDescent="0.2">
      <c r="A1002"/>
      <c r="B1002"/>
      <c r="C1002"/>
      <c r="D1002"/>
      <c r="E1002"/>
      <c r="F1002"/>
      <c r="G1002"/>
      <c r="H1002"/>
      <c r="I1002" s="531"/>
    </row>
    <row r="1003" spans="1:9" x14ac:dyDescent="0.2">
      <c r="A1003"/>
      <c r="B1003"/>
      <c r="C1003"/>
      <c r="D1003"/>
      <c r="E1003"/>
      <c r="F1003"/>
      <c r="G1003"/>
      <c r="H1003"/>
      <c r="I1003" s="531"/>
    </row>
    <row r="1004" spans="1:9" x14ac:dyDescent="0.2">
      <c r="A1004"/>
      <c r="B1004"/>
      <c r="C1004"/>
      <c r="D1004"/>
      <c r="E1004"/>
      <c r="F1004"/>
      <c r="G1004"/>
      <c r="H1004"/>
      <c r="I1004" s="531"/>
    </row>
    <row r="1005" spans="1:9" x14ac:dyDescent="0.2">
      <c r="A1005"/>
      <c r="B1005"/>
      <c r="C1005"/>
      <c r="D1005"/>
      <c r="E1005"/>
      <c r="F1005"/>
      <c r="G1005"/>
      <c r="H1005"/>
      <c r="I1005" s="531"/>
    </row>
    <row r="1006" spans="1:9" x14ac:dyDescent="0.2">
      <c r="A1006"/>
      <c r="B1006"/>
      <c r="C1006"/>
      <c r="D1006"/>
      <c r="E1006"/>
      <c r="F1006"/>
      <c r="G1006"/>
      <c r="H1006"/>
      <c r="I1006" s="531"/>
    </row>
    <row r="1007" spans="1:9" x14ac:dyDescent="0.2">
      <c r="A1007"/>
      <c r="B1007"/>
      <c r="C1007"/>
      <c r="D1007"/>
      <c r="E1007"/>
      <c r="F1007"/>
      <c r="G1007"/>
      <c r="H1007"/>
      <c r="I1007" s="531"/>
    </row>
    <row r="1008" spans="1:9" x14ac:dyDescent="0.2">
      <c r="A1008"/>
      <c r="B1008"/>
      <c r="C1008"/>
      <c r="D1008"/>
      <c r="E1008"/>
      <c r="F1008"/>
      <c r="G1008"/>
      <c r="H1008"/>
      <c r="I1008" s="531"/>
    </row>
    <row r="1009" spans="1:9" x14ac:dyDescent="0.2">
      <c r="A1009"/>
      <c r="B1009"/>
      <c r="C1009"/>
      <c r="D1009"/>
      <c r="E1009"/>
      <c r="F1009"/>
      <c r="G1009"/>
      <c r="H1009"/>
      <c r="I1009" s="531"/>
    </row>
    <row r="1010" spans="1:9" x14ac:dyDescent="0.2">
      <c r="A1010"/>
      <c r="B1010"/>
      <c r="C1010"/>
      <c r="D1010"/>
      <c r="E1010"/>
      <c r="F1010"/>
      <c r="G1010"/>
      <c r="H1010"/>
      <c r="I1010" s="531"/>
    </row>
    <row r="1011" spans="1:9" x14ac:dyDescent="0.2">
      <c r="A1011"/>
      <c r="B1011"/>
      <c r="C1011"/>
      <c r="D1011"/>
      <c r="E1011"/>
      <c r="F1011"/>
      <c r="G1011"/>
      <c r="H1011"/>
      <c r="I1011" s="531"/>
    </row>
    <row r="1012" spans="1:9" x14ac:dyDescent="0.2">
      <c r="A1012"/>
      <c r="B1012"/>
      <c r="C1012"/>
      <c r="D1012"/>
      <c r="E1012"/>
      <c r="F1012"/>
      <c r="G1012"/>
      <c r="H1012"/>
      <c r="I1012" s="531"/>
    </row>
    <row r="1013" spans="1:9" x14ac:dyDescent="0.2">
      <c r="A1013"/>
      <c r="B1013"/>
      <c r="C1013"/>
      <c r="D1013"/>
      <c r="E1013"/>
      <c r="F1013"/>
      <c r="G1013"/>
      <c r="H1013"/>
      <c r="I1013" s="531"/>
    </row>
    <row r="1014" spans="1:9" x14ac:dyDescent="0.2">
      <c r="A1014"/>
      <c r="B1014"/>
      <c r="C1014"/>
      <c r="D1014"/>
      <c r="E1014"/>
      <c r="F1014"/>
      <c r="G1014"/>
      <c r="H1014"/>
      <c r="I1014" s="531"/>
    </row>
    <row r="1015" spans="1:9" x14ac:dyDescent="0.2">
      <c r="A1015"/>
      <c r="B1015"/>
      <c r="C1015"/>
      <c r="D1015"/>
      <c r="E1015"/>
      <c r="F1015"/>
      <c r="G1015"/>
      <c r="H1015"/>
      <c r="I1015" s="531"/>
    </row>
    <row r="1016" spans="1:9" x14ac:dyDescent="0.2">
      <c r="A1016"/>
      <c r="B1016"/>
      <c r="C1016"/>
      <c r="D1016"/>
      <c r="E1016"/>
      <c r="F1016"/>
      <c r="G1016"/>
      <c r="H1016"/>
      <c r="I1016" s="531"/>
    </row>
    <row r="1017" spans="1:9" x14ac:dyDescent="0.2">
      <c r="A1017"/>
      <c r="B1017"/>
      <c r="C1017"/>
      <c r="D1017"/>
      <c r="E1017"/>
      <c r="F1017"/>
      <c r="G1017"/>
      <c r="H1017"/>
      <c r="I1017" s="531"/>
    </row>
    <row r="1018" spans="1:9" x14ac:dyDescent="0.2">
      <c r="A1018"/>
      <c r="B1018"/>
      <c r="C1018"/>
      <c r="D1018"/>
      <c r="E1018"/>
      <c r="F1018"/>
      <c r="G1018"/>
      <c r="H1018"/>
      <c r="I1018" s="531"/>
    </row>
    <row r="1019" spans="1:9" x14ac:dyDescent="0.2">
      <c r="A1019"/>
      <c r="B1019"/>
      <c r="C1019"/>
      <c r="D1019"/>
      <c r="E1019"/>
      <c r="F1019"/>
      <c r="G1019"/>
      <c r="H1019"/>
      <c r="I1019" s="531"/>
    </row>
    <row r="1020" spans="1:9" x14ac:dyDescent="0.2">
      <c r="A1020"/>
      <c r="B1020"/>
      <c r="C1020"/>
      <c r="D1020"/>
      <c r="E1020"/>
      <c r="F1020"/>
      <c r="G1020"/>
      <c r="H1020"/>
      <c r="I1020" s="531"/>
    </row>
    <row r="1021" spans="1:9" x14ac:dyDescent="0.2">
      <c r="A1021"/>
      <c r="B1021"/>
      <c r="C1021"/>
      <c r="D1021"/>
      <c r="E1021"/>
      <c r="F1021"/>
      <c r="G1021"/>
      <c r="H1021"/>
      <c r="I1021" s="531"/>
    </row>
    <row r="1022" spans="1:9" x14ac:dyDescent="0.2">
      <c r="A1022"/>
      <c r="B1022"/>
      <c r="C1022"/>
      <c r="D1022"/>
      <c r="E1022"/>
      <c r="F1022"/>
      <c r="G1022"/>
      <c r="H1022"/>
      <c r="I1022" s="531"/>
    </row>
    <row r="1023" spans="1:9" x14ac:dyDescent="0.2">
      <c r="A1023"/>
      <c r="B1023"/>
      <c r="C1023"/>
      <c r="D1023"/>
      <c r="E1023"/>
      <c r="F1023"/>
      <c r="G1023"/>
      <c r="H1023"/>
      <c r="I1023" s="531"/>
    </row>
    <row r="1024" spans="1:9" x14ac:dyDescent="0.2">
      <c r="A1024"/>
      <c r="B1024"/>
      <c r="C1024"/>
      <c r="D1024"/>
      <c r="E1024"/>
      <c r="F1024"/>
      <c r="G1024"/>
      <c r="H1024"/>
      <c r="I1024" s="531"/>
    </row>
    <row r="1025" spans="1:9" x14ac:dyDescent="0.2">
      <c r="A1025"/>
      <c r="B1025"/>
      <c r="C1025"/>
      <c r="D1025"/>
      <c r="E1025"/>
      <c r="F1025"/>
      <c r="G1025"/>
      <c r="H1025"/>
      <c r="I1025" s="531"/>
    </row>
    <row r="1026" spans="1:9" x14ac:dyDescent="0.2">
      <c r="A1026"/>
      <c r="B1026"/>
      <c r="C1026"/>
      <c r="D1026"/>
      <c r="E1026"/>
      <c r="F1026"/>
      <c r="G1026"/>
      <c r="H1026"/>
      <c r="I1026" s="531"/>
    </row>
    <row r="1027" spans="1:9" x14ac:dyDescent="0.2">
      <c r="A1027"/>
      <c r="B1027"/>
      <c r="C1027"/>
      <c r="D1027"/>
      <c r="E1027"/>
      <c r="F1027"/>
      <c r="G1027"/>
      <c r="H1027"/>
      <c r="I1027" s="531"/>
    </row>
    <row r="1028" spans="1:9" x14ac:dyDescent="0.2">
      <c r="A1028"/>
      <c r="B1028"/>
      <c r="C1028"/>
      <c r="D1028"/>
      <c r="E1028"/>
      <c r="F1028"/>
      <c r="G1028"/>
      <c r="H1028"/>
      <c r="I1028" s="531"/>
    </row>
    <row r="1029" spans="1:9" x14ac:dyDescent="0.2">
      <c r="A1029"/>
      <c r="B1029"/>
      <c r="C1029"/>
      <c r="D1029"/>
      <c r="E1029"/>
      <c r="F1029"/>
      <c r="G1029"/>
      <c r="H1029"/>
      <c r="I1029" s="531"/>
    </row>
    <row r="1030" spans="1:9" x14ac:dyDescent="0.2">
      <c r="A1030"/>
      <c r="B1030"/>
      <c r="C1030"/>
      <c r="D1030"/>
      <c r="E1030"/>
      <c r="F1030"/>
      <c r="G1030"/>
      <c r="H1030"/>
      <c r="I1030" s="531"/>
    </row>
    <row r="1031" spans="1:9" x14ac:dyDescent="0.2">
      <c r="A1031"/>
      <c r="B1031"/>
      <c r="C1031"/>
      <c r="D1031"/>
      <c r="E1031"/>
      <c r="F1031"/>
      <c r="G1031"/>
      <c r="H1031"/>
      <c r="I1031" s="531"/>
    </row>
    <row r="1032" spans="1:9" x14ac:dyDescent="0.2">
      <c r="A1032"/>
      <c r="B1032"/>
      <c r="C1032"/>
      <c r="D1032"/>
      <c r="E1032"/>
      <c r="F1032"/>
      <c r="G1032"/>
      <c r="H1032"/>
      <c r="I1032" s="531"/>
    </row>
    <row r="1033" spans="1:9" x14ac:dyDescent="0.2">
      <c r="A1033"/>
      <c r="B1033"/>
      <c r="C1033"/>
      <c r="D1033"/>
      <c r="E1033"/>
      <c r="F1033"/>
      <c r="G1033"/>
      <c r="H1033"/>
      <c r="I1033" s="531"/>
    </row>
    <row r="1034" spans="1:9" x14ac:dyDescent="0.2">
      <c r="A1034"/>
      <c r="B1034"/>
      <c r="C1034"/>
      <c r="D1034"/>
      <c r="E1034"/>
      <c r="F1034"/>
      <c r="G1034"/>
      <c r="H1034"/>
      <c r="I1034" s="531"/>
    </row>
    <row r="1035" spans="1:9" x14ac:dyDescent="0.2">
      <c r="A1035"/>
      <c r="B1035"/>
      <c r="C1035"/>
      <c r="D1035"/>
      <c r="E1035"/>
      <c r="F1035"/>
      <c r="G1035"/>
      <c r="H1035"/>
      <c r="I1035" s="531"/>
    </row>
    <row r="1036" spans="1:9" x14ac:dyDescent="0.2">
      <c r="A1036"/>
      <c r="B1036"/>
      <c r="C1036"/>
      <c r="D1036"/>
      <c r="E1036"/>
      <c r="F1036"/>
      <c r="G1036"/>
      <c r="H1036"/>
      <c r="I1036" s="531"/>
    </row>
    <row r="1037" spans="1:9" x14ac:dyDescent="0.2">
      <c r="A1037"/>
      <c r="B1037"/>
      <c r="C1037"/>
      <c r="D1037"/>
      <c r="E1037"/>
      <c r="F1037"/>
      <c r="G1037"/>
      <c r="H1037"/>
      <c r="I1037" s="531"/>
    </row>
    <row r="1038" spans="1:9" x14ac:dyDescent="0.2">
      <c r="A1038"/>
      <c r="B1038"/>
      <c r="C1038"/>
      <c r="D1038"/>
      <c r="E1038"/>
      <c r="F1038"/>
      <c r="G1038"/>
      <c r="H1038"/>
      <c r="I1038" s="531"/>
    </row>
    <row r="1039" spans="1:9" x14ac:dyDescent="0.2">
      <c r="A1039"/>
      <c r="B1039"/>
      <c r="C1039"/>
      <c r="D1039"/>
      <c r="E1039"/>
      <c r="F1039"/>
      <c r="G1039"/>
      <c r="H1039"/>
      <c r="I1039" s="531"/>
    </row>
    <row r="1040" spans="1:9" x14ac:dyDescent="0.2">
      <c r="A1040"/>
      <c r="B1040"/>
      <c r="C1040"/>
      <c r="D1040"/>
      <c r="E1040"/>
      <c r="F1040"/>
      <c r="G1040"/>
      <c r="H1040"/>
      <c r="I1040" s="531"/>
    </row>
    <row r="1041" spans="1:9" x14ac:dyDescent="0.2">
      <c r="A1041"/>
      <c r="B1041"/>
      <c r="C1041"/>
      <c r="D1041"/>
      <c r="E1041"/>
      <c r="F1041"/>
      <c r="G1041"/>
      <c r="H1041"/>
      <c r="I1041" s="531"/>
    </row>
    <row r="1042" spans="1:9" x14ac:dyDescent="0.2">
      <c r="A1042"/>
      <c r="B1042"/>
      <c r="C1042"/>
      <c r="D1042"/>
      <c r="E1042"/>
      <c r="F1042"/>
      <c r="G1042"/>
      <c r="H1042"/>
      <c r="I1042" s="531"/>
    </row>
    <row r="1043" spans="1:9" x14ac:dyDescent="0.2">
      <c r="A1043"/>
      <c r="B1043"/>
      <c r="C1043"/>
      <c r="D1043"/>
      <c r="E1043"/>
      <c r="F1043"/>
      <c r="G1043"/>
      <c r="H1043"/>
      <c r="I1043" s="531"/>
    </row>
    <row r="1044" spans="1:9" x14ac:dyDescent="0.2">
      <c r="A1044"/>
      <c r="B1044"/>
      <c r="C1044"/>
      <c r="D1044"/>
      <c r="E1044"/>
      <c r="F1044"/>
      <c r="G1044"/>
      <c r="H1044"/>
      <c r="I1044" s="531"/>
    </row>
    <row r="1045" spans="1:9" x14ac:dyDescent="0.2">
      <c r="A1045"/>
      <c r="B1045"/>
      <c r="C1045"/>
      <c r="D1045"/>
      <c r="E1045"/>
      <c r="F1045"/>
      <c r="G1045"/>
      <c r="H1045"/>
      <c r="I1045" s="531"/>
    </row>
    <row r="1046" spans="1:9" x14ac:dyDescent="0.2">
      <c r="A1046"/>
      <c r="B1046"/>
      <c r="C1046"/>
      <c r="D1046"/>
      <c r="E1046"/>
      <c r="F1046"/>
      <c r="G1046"/>
      <c r="H1046"/>
      <c r="I1046" s="531"/>
    </row>
    <row r="1047" spans="1:9" x14ac:dyDescent="0.2">
      <c r="A1047"/>
      <c r="B1047"/>
      <c r="C1047"/>
      <c r="D1047"/>
      <c r="E1047"/>
      <c r="F1047"/>
      <c r="G1047"/>
      <c r="H1047"/>
      <c r="I1047" s="531"/>
    </row>
    <row r="1048" spans="1:9" x14ac:dyDescent="0.2">
      <c r="A1048"/>
      <c r="B1048"/>
      <c r="C1048"/>
      <c r="D1048"/>
      <c r="E1048"/>
      <c r="F1048"/>
      <c r="G1048"/>
      <c r="H1048"/>
      <c r="I1048" s="531"/>
    </row>
    <row r="1049" spans="1:9" x14ac:dyDescent="0.2">
      <c r="A1049"/>
      <c r="B1049"/>
      <c r="C1049"/>
      <c r="D1049"/>
      <c r="E1049"/>
      <c r="F1049"/>
      <c r="G1049"/>
      <c r="H1049"/>
      <c r="I1049" s="531"/>
    </row>
    <row r="1050" spans="1:9" x14ac:dyDescent="0.2">
      <c r="A1050"/>
      <c r="B1050"/>
      <c r="C1050"/>
      <c r="D1050"/>
      <c r="E1050"/>
      <c r="F1050"/>
      <c r="G1050"/>
      <c r="H1050"/>
      <c r="I1050" s="531"/>
    </row>
    <row r="1051" spans="1:9" x14ac:dyDescent="0.2">
      <c r="A1051"/>
      <c r="B1051"/>
      <c r="C1051"/>
      <c r="D1051"/>
      <c r="E1051"/>
      <c r="F1051"/>
      <c r="G1051"/>
      <c r="H1051"/>
      <c r="I1051" s="531"/>
    </row>
    <row r="1052" spans="1:9" x14ac:dyDescent="0.2">
      <c r="A1052"/>
      <c r="B1052"/>
      <c r="C1052"/>
      <c r="D1052"/>
      <c r="E1052"/>
      <c r="F1052"/>
      <c r="G1052"/>
      <c r="H1052"/>
      <c r="I1052" s="531"/>
    </row>
    <row r="1053" spans="1:9" x14ac:dyDescent="0.2">
      <c r="A1053"/>
      <c r="B1053"/>
      <c r="C1053"/>
      <c r="D1053"/>
      <c r="E1053"/>
      <c r="F1053"/>
      <c r="G1053"/>
      <c r="H1053"/>
      <c r="I1053" s="531"/>
    </row>
    <row r="1054" spans="1:9" x14ac:dyDescent="0.2">
      <c r="A1054"/>
      <c r="B1054"/>
      <c r="C1054"/>
      <c r="D1054"/>
      <c r="E1054"/>
      <c r="F1054"/>
      <c r="G1054"/>
      <c r="H1054"/>
      <c r="I1054" s="531"/>
    </row>
    <row r="1055" spans="1:9" x14ac:dyDescent="0.2">
      <c r="A1055"/>
      <c r="B1055"/>
      <c r="C1055"/>
      <c r="D1055"/>
      <c r="E1055"/>
      <c r="F1055"/>
      <c r="G1055"/>
      <c r="H1055"/>
      <c r="I1055" s="531"/>
    </row>
    <row r="1056" spans="1:9" x14ac:dyDescent="0.2">
      <c r="A1056"/>
      <c r="B1056"/>
      <c r="C1056"/>
      <c r="D1056"/>
      <c r="E1056"/>
      <c r="F1056"/>
      <c r="G1056"/>
      <c r="H1056"/>
      <c r="I1056" s="531"/>
    </row>
    <row r="1057" spans="1:9" x14ac:dyDescent="0.2">
      <c r="A1057"/>
      <c r="B1057"/>
      <c r="C1057"/>
      <c r="D1057"/>
      <c r="E1057"/>
      <c r="F1057"/>
      <c r="G1057"/>
      <c r="H1057"/>
      <c r="I1057" s="531"/>
    </row>
    <row r="1058" spans="1:9" x14ac:dyDescent="0.2">
      <c r="A1058"/>
      <c r="B1058"/>
      <c r="C1058"/>
      <c r="D1058"/>
      <c r="E1058"/>
      <c r="F1058"/>
      <c r="G1058"/>
      <c r="H1058"/>
      <c r="I1058" s="531"/>
    </row>
    <row r="1059" spans="1:9" x14ac:dyDescent="0.2">
      <c r="A1059"/>
      <c r="B1059"/>
      <c r="C1059"/>
      <c r="D1059"/>
      <c r="E1059"/>
      <c r="F1059"/>
      <c r="G1059"/>
      <c r="H1059"/>
      <c r="I1059" s="531"/>
    </row>
    <row r="1060" spans="1:9" x14ac:dyDescent="0.2">
      <c r="A1060"/>
      <c r="B1060"/>
      <c r="C1060"/>
      <c r="D1060"/>
      <c r="E1060"/>
      <c r="F1060"/>
      <c r="G1060"/>
      <c r="H1060"/>
      <c r="I1060" s="531"/>
    </row>
    <row r="1061" spans="1:9" x14ac:dyDescent="0.2">
      <c r="A1061"/>
      <c r="B1061"/>
      <c r="C1061"/>
      <c r="D1061"/>
      <c r="E1061"/>
      <c r="F1061"/>
      <c r="G1061"/>
      <c r="H1061"/>
      <c r="I1061" s="531"/>
    </row>
    <row r="1062" spans="1:9" x14ac:dyDescent="0.2">
      <c r="A1062"/>
      <c r="B1062"/>
      <c r="C1062"/>
      <c r="D1062"/>
      <c r="E1062"/>
      <c r="F1062"/>
      <c r="G1062"/>
      <c r="H1062"/>
      <c r="I1062" s="531"/>
    </row>
    <row r="1063" spans="1:9" x14ac:dyDescent="0.2">
      <c r="A1063"/>
      <c r="B1063"/>
      <c r="C1063"/>
      <c r="D1063"/>
      <c r="E1063"/>
      <c r="F1063"/>
      <c r="G1063"/>
      <c r="H1063"/>
      <c r="I1063" s="531"/>
    </row>
    <row r="1064" spans="1:9" x14ac:dyDescent="0.2">
      <c r="A1064"/>
      <c r="B1064"/>
      <c r="C1064"/>
      <c r="D1064"/>
      <c r="E1064"/>
      <c r="F1064"/>
      <c r="G1064"/>
      <c r="H1064"/>
      <c r="I1064" s="531"/>
    </row>
    <row r="1065" spans="1:9" x14ac:dyDescent="0.2">
      <c r="A1065"/>
      <c r="B1065"/>
      <c r="C1065"/>
      <c r="D1065"/>
      <c r="E1065"/>
      <c r="F1065"/>
      <c r="G1065"/>
      <c r="H1065"/>
      <c r="I1065" s="531"/>
    </row>
    <row r="1066" spans="1:9" x14ac:dyDescent="0.2">
      <c r="A1066"/>
      <c r="B1066"/>
      <c r="C1066"/>
      <c r="D1066"/>
      <c r="E1066"/>
      <c r="F1066"/>
      <c r="G1066"/>
      <c r="H1066"/>
      <c r="I1066" s="531"/>
    </row>
    <row r="1067" spans="1:9" x14ac:dyDescent="0.2">
      <c r="A1067"/>
      <c r="B1067"/>
      <c r="C1067"/>
      <c r="D1067"/>
      <c r="E1067"/>
      <c r="F1067"/>
      <c r="G1067"/>
      <c r="H1067"/>
      <c r="I1067" s="531"/>
    </row>
    <row r="1068" spans="1:9" x14ac:dyDescent="0.2">
      <c r="A1068"/>
      <c r="B1068"/>
      <c r="C1068"/>
      <c r="D1068"/>
      <c r="E1068"/>
      <c r="F1068"/>
      <c r="G1068"/>
      <c r="H1068"/>
      <c r="I1068" s="531"/>
    </row>
    <row r="1069" spans="1:9" x14ac:dyDescent="0.2">
      <c r="A1069"/>
      <c r="B1069"/>
      <c r="C1069"/>
      <c r="D1069"/>
      <c r="E1069"/>
      <c r="F1069"/>
      <c r="G1069"/>
      <c r="H1069"/>
      <c r="I1069" s="531"/>
    </row>
    <row r="1070" spans="1:9" x14ac:dyDescent="0.2">
      <c r="A1070"/>
      <c r="B1070"/>
      <c r="C1070"/>
      <c r="D1070"/>
      <c r="E1070"/>
      <c r="F1070"/>
      <c r="G1070"/>
      <c r="H1070"/>
      <c r="I1070" s="531"/>
    </row>
    <row r="1071" spans="1:9" x14ac:dyDescent="0.2">
      <c r="A1071"/>
      <c r="B1071"/>
      <c r="C1071"/>
      <c r="D1071"/>
      <c r="E1071"/>
      <c r="F1071"/>
      <c r="G1071"/>
      <c r="H1071"/>
      <c r="I1071" s="531"/>
    </row>
    <row r="1072" spans="1:9" x14ac:dyDescent="0.2">
      <c r="A1072"/>
      <c r="B1072"/>
      <c r="C1072"/>
      <c r="D1072"/>
      <c r="E1072"/>
      <c r="F1072"/>
      <c r="G1072"/>
      <c r="H1072"/>
      <c r="I1072" s="531"/>
    </row>
    <row r="1073" spans="1:9" x14ac:dyDescent="0.2">
      <c r="A1073"/>
      <c r="B1073"/>
      <c r="C1073"/>
      <c r="D1073"/>
      <c r="E1073"/>
      <c r="F1073"/>
      <c r="G1073"/>
      <c r="H1073"/>
      <c r="I1073" s="531"/>
    </row>
    <row r="1074" spans="1:9" x14ac:dyDescent="0.2">
      <c r="A1074"/>
      <c r="B1074"/>
      <c r="C1074"/>
      <c r="D1074"/>
      <c r="E1074"/>
      <c r="F1074"/>
      <c r="G1074"/>
      <c r="H1074"/>
      <c r="I1074" s="531"/>
    </row>
    <row r="1075" spans="1:9" x14ac:dyDescent="0.2">
      <c r="A1075"/>
      <c r="B1075"/>
      <c r="C1075"/>
      <c r="D1075"/>
      <c r="E1075"/>
      <c r="F1075"/>
      <c r="G1075"/>
      <c r="H1075"/>
      <c r="I1075" s="531"/>
    </row>
    <row r="1076" spans="1:9" x14ac:dyDescent="0.2">
      <c r="A1076"/>
      <c r="B1076"/>
      <c r="C1076"/>
      <c r="D1076"/>
      <c r="E1076"/>
      <c r="F1076"/>
      <c r="G1076"/>
      <c r="H1076"/>
      <c r="I1076" s="531"/>
    </row>
    <row r="1077" spans="1:9" x14ac:dyDescent="0.2">
      <c r="A1077"/>
      <c r="B1077"/>
      <c r="C1077"/>
      <c r="D1077"/>
      <c r="E1077"/>
      <c r="F1077"/>
      <c r="G1077"/>
      <c r="H1077"/>
      <c r="I1077" s="531"/>
    </row>
    <row r="1078" spans="1:9" x14ac:dyDescent="0.2">
      <c r="A1078"/>
      <c r="B1078"/>
      <c r="C1078"/>
      <c r="D1078"/>
      <c r="E1078"/>
      <c r="F1078"/>
      <c r="G1078"/>
      <c r="H1078"/>
      <c r="I1078" s="531"/>
    </row>
    <row r="1079" spans="1:9" x14ac:dyDescent="0.2">
      <c r="A1079"/>
      <c r="B1079"/>
      <c r="C1079"/>
      <c r="D1079"/>
      <c r="E1079"/>
      <c r="F1079"/>
      <c r="G1079"/>
      <c r="H1079"/>
      <c r="I1079" s="531"/>
    </row>
    <row r="1080" spans="1:9" x14ac:dyDescent="0.2">
      <c r="A1080"/>
      <c r="B1080"/>
      <c r="C1080"/>
      <c r="D1080"/>
      <c r="E1080"/>
      <c r="F1080"/>
      <c r="G1080"/>
      <c r="H1080"/>
      <c r="I1080" s="531"/>
    </row>
    <row r="1081" spans="1:9" x14ac:dyDescent="0.2">
      <c r="A1081"/>
      <c r="B1081"/>
      <c r="C1081"/>
      <c r="D1081"/>
      <c r="E1081"/>
      <c r="F1081"/>
      <c r="G1081"/>
      <c r="H1081"/>
      <c r="I1081" s="531"/>
    </row>
    <row r="1082" spans="1:9" x14ac:dyDescent="0.2">
      <c r="A1082"/>
      <c r="B1082"/>
      <c r="C1082"/>
      <c r="D1082"/>
      <c r="E1082"/>
      <c r="F1082"/>
      <c r="G1082"/>
      <c r="H1082"/>
      <c r="I1082" s="531"/>
    </row>
    <row r="1083" spans="1:9" x14ac:dyDescent="0.2">
      <c r="A1083"/>
      <c r="B1083"/>
      <c r="C1083"/>
      <c r="D1083"/>
      <c r="E1083"/>
      <c r="F1083"/>
      <c r="G1083"/>
      <c r="H1083"/>
      <c r="I1083" s="531"/>
    </row>
    <row r="1084" spans="1:9" x14ac:dyDescent="0.2">
      <c r="A1084"/>
      <c r="B1084"/>
      <c r="C1084"/>
      <c r="D1084"/>
      <c r="E1084"/>
      <c r="F1084"/>
      <c r="G1084"/>
      <c r="H1084"/>
      <c r="I1084" s="531"/>
    </row>
    <row r="1085" spans="1:9" x14ac:dyDescent="0.2">
      <c r="A1085"/>
      <c r="B1085"/>
      <c r="C1085"/>
      <c r="D1085"/>
      <c r="E1085"/>
      <c r="F1085"/>
      <c r="G1085"/>
      <c r="H1085"/>
      <c r="I1085" s="531"/>
    </row>
    <row r="1086" spans="1:9" x14ac:dyDescent="0.2">
      <c r="A1086"/>
      <c r="B1086"/>
      <c r="C1086"/>
      <c r="D1086"/>
      <c r="E1086"/>
      <c r="F1086"/>
      <c r="G1086"/>
      <c r="H1086"/>
      <c r="I1086" s="531"/>
    </row>
    <row r="1087" spans="1:9" x14ac:dyDescent="0.2">
      <c r="A1087"/>
      <c r="B1087"/>
      <c r="C1087"/>
      <c r="D1087"/>
      <c r="E1087"/>
      <c r="F1087"/>
      <c r="G1087"/>
      <c r="H1087"/>
      <c r="I1087" s="531"/>
    </row>
    <row r="1088" spans="1:9" x14ac:dyDescent="0.2">
      <c r="A1088"/>
      <c r="B1088"/>
      <c r="C1088"/>
      <c r="D1088"/>
      <c r="E1088"/>
      <c r="F1088"/>
      <c r="G1088"/>
      <c r="H1088"/>
      <c r="I1088" s="531"/>
    </row>
    <row r="1089" spans="1:9" x14ac:dyDescent="0.2">
      <c r="A1089"/>
      <c r="B1089"/>
      <c r="C1089"/>
      <c r="D1089"/>
      <c r="E1089"/>
      <c r="F1089"/>
      <c r="G1089"/>
      <c r="H1089"/>
      <c r="I1089" s="531"/>
    </row>
    <row r="1090" spans="1:9" x14ac:dyDescent="0.2">
      <c r="A1090"/>
      <c r="B1090"/>
      <c r="C1090"/>
      <c r="D1090"/>
      <c r="E1090"/>
      <c r="F1090"/>
      <c r="G1090"/>
      <c r="H1090"/>
      <c r="I1090" s="531"/>
    </row>
    <row r="1091" spans="1:9" x14ac:dyDescent="0.2">
      <c r="A1091"/>
      <c r="B1091"/>
      <c r="C1091"/>
      <c r="D1091"/>
      <c r="E1091"/>
      <c r="F1091"/>
      <c r="G1091"/>
      <c r="H1091"/>
      <c r="I1091" s="531"/>
    </row>
    <row r="1092" spans="1:9" x14ac:dyDescent="0.2">
      <c r="A1092"/>
      <c r="B1092"/>
      <c r="C1092"/>
      <c r="D1092"/>
      <c r="E1092"/>
      <c r="F1092"/>
      <c r="G1092"/>
      <c r="H1092"/>
      <c r="I1092" s="531"/>
    </row>
    <row r="1093" spans="1:9" x14ac:dyDescent="0.2">
      <c r="A1093"/>
      <c r="B1093"/>
      <c r="C1093"/>
      <c r="D1093"/>
      <c r="E1093"/>
      <c r="F1093"/>
      <c r="G1093"/>
      <c r="H1093"/>
      <c r="I1093" s="531"/>
    </row>
    <row r="1094" spans="1:9" x14ac:dyDescent="0.2">
      <c r="A1094"/>
      <c r="B1094"/>
      <c r="C1094"/>
      <c r="D1094"/>
      <c r="E1094"/>
      <c r="F1094"/>
      <c r="G1094"/>
      <c r="H1094"/>
      <c r="I1094" s="531"/>
    </row>
    <row r="1095" spans="1:9" x14ac:dyDescent="0.2">
      <c r="A1095"/>
      <c r="B1095"/>
      <c r="C1095"/>
      <c r="D1095"/>
      <c r="E1095"/>
      <c r="F1095"/>
      <c r="G1095"/>
      <c r="H1095"/>
      <c r="I1095" s="531"/>
    </row>
    <row r="1096" spans="1:9" x14ac:dyDescent="0.2">
      <c r="A1096"/>
      <c r="B1096"/>
      <c r="C1096"/>
      <c r="D1096"/>
      <c r="E1096"/>
      <c r="F1096"/>
      <c r="G1096"/>
      <c r="H1096"/>
      <c r="I1096" s="531"/>
    </row>
    <row r="1097" spans="1:9" x14ac:dyDescent="0.2">
      <c r="A1097"/>
      <c r="B1097"/>
      <c r="C1097"/>
      <c r="D1097"/>
      <c r="E1097"/>
      <c r="F1097"/>
      <c r="G1097"/>
      <c r="H1097"/>
      <c r="I1097" s="531"/>
    </row>
    <row r="1098" spans="1:9" x14ac:dyDescent="0.2">
      <c r="A1098"/>
      <c r="B1098"/>
      <c r="C1098"/>
      <c r="D1098"/>
      <c r="E1098"/>
      <c r="F1098"/>
      <c r="G1098"/>
      <c r="H1098"/>
      <c r="I1098" s="531"/>
    </row>
    <row r="1099" spans="1:9" x14ac:dyDescent="0.2">
      <c r="A1099"/>
      <c r="B1099"/>
      <c r="C1099"/>
      <c r="D1099"/>
      <c r="E1099"/>
      <c r="F1099"/>
      <c r="G1099"/>
      <c r="H1099"/>
      <c r="I1099" s="531"/>
    </row>
    <row r="1100" spans="1:9" x14ac:dyDescent="0.2">
      <c r="A1100"/>
      <c r="B1100"/>
      <c r="C1100"/>
      <c r="D1100"/>
      <c r="E1100"/>
      <c r="F1100"/>
      <c r="G1100"/>
      <c r="H1100"/>
      <c r="I1100" s="531"/>
    </row>
    <row r="1101" spans="1:9" x14ac:dyDescent="0.2">
      <c r="A1101"/>
      <c r="B1101"/>
      <c r="C1101"/>
      <c r="D1101"/>
      <c r="E1101"/>
      <c r="F1101"/>
      <c r="G1101"/>
      <c r="H1101"/>
      <c r="I1101" s="531"/>
    </row>
    <row r="1102" spans="1:9" x14ac:dyDescent="0.2">
      <c r="A1102"/>
      <c r="B1102"/>
      <c r="C1102"/>
      <c r="D1102"/>
      <c r="E1102"/>
      <c r="F1102"/>
      <c r="G1102"/>
      <c r="H1102"/>
      <c r="I1102" s="531"/>
    </row>
    <row r="1103" spans="1:9" x14ac:dyDescent="0.2">
      <c r="A1103"/>
      <c r="B1103"/>
      <c r="C1103"/>
      <c r="D1103"/>
      <c r="E1103"/>
      <c r="F1103"/>
      <c r="G1103"/>
      <c r="H1103"/>
      <c r="I1103" s="531"/>
    </row>
    <row r="1104" spans="1:9" x14ac:dyDescent="0.2">
      <c r="A1104"/>
      <c r="B1104"/>
      <c r="C1104"/>
      <c r="D1104"/>
      <c r="E1104"/>
      <c r="F1104"/>
      <c r="G1104"/>
      <c r="H1104"/>
      <c r="I1104" s="531"/>
    </row>
    <row r="1105" spans="1:9" x14ac:dyDescent="0.2">
      <c r="A1105"/>
      <c r="B1105"/>
      <c r="C1105"/>
      <c r="D1105"/>
      <c r="E1105"/>
      <c r="F1105"/>
      <c r="G1105"/>
      <c r="H1105"/>
      <c r="I1105" s="531"/>
    </row>
    <row r="1106" spans="1:9" x14ac:dyDescent="0.2">
      <c r="A1106"/>
      <c r="B1106"/>
      <c r="C1106"/>
      <c r="D1106"/>
      <c r="E1106"/>
      <c r="F1106"/>
      <c r="G1106"/>
      <c r="H1106"/>
      <c r="I1106" s="531"/>
    </row>
    <row r="1107" spans="1:9" x14ac:dyDescent="0.2">
      <c r="A1107"/>
      <c r="B1107"/>
      <c r="C1107"/>
      <c r="D1107"/>
      <c r="E1107"/>
      <c r="F1107"/>
      <c r="G1107"/>
      <c r="H1107"/>
      <c r="I1107" s="531"/>
    </row>
    <row r="1108" spans="1:9" x14ac:dyDescent="0.2">
      <c r="A1108"/>
      <c r="B1108"/>
      <c r="C1108"/>
      <c r="D1108"/>
      <c r="E1108"/>
      <c r="F1108"/>
      <c r="G1108"/>
      <c r="H1108"/>
      <c r="I1108" s="531"/>
    </row>
    <row r="1109" spans="1:9" x14ac:dyDescent="0.2">
      <c r="A1109"/>
      <c r="B1109"/>
      <c r="C1109"/>
      <c r="D1109"/>
      <c r="E1109"/>
      <c r="F1109"/>
      <c r="G1109"/>
      <c r="H1109"/>
      <c r="I1109" s="531"/>
    </row>
    <row r="1110" spans="1:9" x14ac:dyDescent="0.2">
      <c r="A1110"/>
      <c r="B1110"/>
      <c r="C1110"/>
      <c r="D1110"/>
      <c r="E1110"/>
      <c r="F1110"/>
      <c r="G1110"/>
      <c r="H1110"/>
      <c r="I1110" s="531"/>
    </row>
    <row r="1111" spans="1:9" x14ac:dyDescent="0.2">
      <c r="A1111"/>
      <c r="B1111"/>
      <c r="C1111"/>
      <c r="D1111"/>
      <c r="E1111"/>
      <c r="F1111"/>
      <c r="G1111"/>
      <c r="H1111"/>
      <c r="I1111" s="531"/>
    </row>
    <row r="1112" spans="1:9" x14ac:dyDescent="0.2">
      <c r="A1112"/>
      <c r="B1112"/>
      <c r="C1112"/>
      <c r="D1112"/>
      <c r="E1112"/>
      <c r="F1112"/>
      <c r="G1112"/>
      <c r="H1112"/>
      <c r="I1112" s="531"/>
    </row>
    <row r="1113" spans="1:9" x14ac:dyDescent="0.2">
      <c r="A1113"/>
      <c r="B1113"/>
      <c r="C1113"/>
      <c r="D1113"/>
      <c r="E1113"/>
      <c r="F1113"/>
      <c r="G1113"/>
      <c r="H1113"/>
      <c r="I1113" s="531"/>
    </row>
    <row r="1114" spans="1:9" x14ac:dyDescent="0.2">
      <c r="A1114"/>
      <c r="B1114"/>
      <c r="C1114"/>
      <c r="D1114"/>
      <c r="E1114"/>
      <c r="F1114"/>
      <c r="G1114"/>
      <c r="H1114"/>
      <c r="I1114" s="531"/>
    </row>
    <row r="1115" spans="1:9" x14ac:dyDescent="0.2">
      <c r="A1115"/>
      <c r="B1115"/>
      <c r="C1115"/>
      <c r="D1115"/>
      <c r="E1115"/>
      <c r="F1115"/>
      <c r="G1115"/>
      <c r="H1115"/>
      <c r="I1115" s="531"/>
    </row>
    <row r="1116" spans="1:9" x14ac:dyDescent="0.2">
      <c r="A1116"/>
      <c r="B1116"/>
      <c r="C1116"/>
      <c r="D1116"/>
      <c r="E1116"/>
      <c r="F1116"/>
      <c r="G1116"/>
      <c r="H1116"/>
      <c r="I1116" s="531"/>
    </row>
    <row r="1117" spans="1:9" x14ac:dyDescent="0.2">
      <c r="A1117"/>
      <c r="B1117"/>
      <c r="C1117"/>
      <c r="D1117"/>
      <c r="E1117"/>
      <c r="F1117"/>
      <c r="G1117"/>
      <c r="H1117"/>
      <c r="I1117" s="531"/>
    </row>
    <row r="1118" spans="1:9" x14ac:dyDescent="0.2">
      <c r="A1118"/>
      <c r="B1118"/>
      <c r="C1118"/>
      <c r="D1118"/>
      <c r="E1118"/>
      <c r="F1118"/>
      <c r="G1118"/>
      <c r="H1118"/>
      <c r="I1118" s="531"/>
    </row>
    <row r="1119" spans="1:9" x14ac:dyDescent="0.2">
      <c r="A1119"/>
      <c r="B1119"/>
      <c r="C1119"/>
      <c r="D1119"/>
      <c r="E1119"/>
      <c r="F1119"/>
      <c r="G1119"/>
      <c r="H1119"/>
      <c r="I1119" s="531"/>
    </row>
    <row r="1120" spans="1:9" x14ac:dyDescent="0.2">
      <c r="A1120"/>
      <c r="B1120"/>
      <c r="C1120"/>
      <c r="D1120"/>
      <c r="E1120"/>
      <c r="F1120"/>
      <c r="G1120"/>
      <c r="H1120"/>
      <c r="I1120" s="531"/>
    </row>
    <row r="1121" spans="1:9" x14ac:dyDescent="0.2">
      <c r="A1121"/>
      <c r="B1121"/>
      <c r="C1121"/>
      <c r="D1121"/>
      <c r="E1121"/>
      <c r="F1121"/>
      <c r="G1121"/>
      <c r="H1121"/>
      <c r="I1121" s="531"/>
    </row>
    <row r="1122" spans="1:9" x14ac:dyDescent="0.2">
      <c r="A1122"/>
      <c r="B1122"/>
      <c r="C1122"/>
      <c r="D1122"/>
      <c r="E1122"/>
      <c r="F1122"/>
      <c r="G1122"/>
      <c r="H1122"/>
      <c r="I1122" s="531"/>
    </row>
    <row r="1123" spans="1:9" x14ac:dyDescent="0.2">
      <c r="A1123"/>
      <c r="B1123"/>
      <c r="C1123"/>
      <c r="D1123"/>
      <c r="E1123"/>
      <c r="F1123"/>
      <c r="G1123"/>
      <c r="H1123"/>
      <c r="I1123" s="531"/>
    </row>
    <row r="1124" spans="1:9" x14ac:dyDescent="0.2">
      <c r="A1124"/>
      <c r="B1124"/>
      <c r="C1124"/>
      <c r="D1124"/>
      <c r="E1124"/>
      <c r="F1124"/>
      <c r="G1124"/>
      <c r="H1124"/>
      <c r="I1124" s="531"/>
    </row>
    <row r="1125" spans="1:9" x14ac:dyDescent="0.2">
      <c r="A1125"/>
      <c r="B1125"/>
      <c r="C1125"/>
      <c r="D1125"/>
      <c r="E1125"/>
      <c r="F1125"/>
      <c r="G1125"/>
      <c r="H1125"/>
      <c r="I1125" s="531"/>
    </row>
    <row r="1126" spans="1:9" x14ac:dyDescent="0.2">
      <c r="A1126"/>
      <c r="B1126"/>
      <c r="C1126"/>
      <c r="D1126"/>
      <c r="E1126"/>
      <c r="F1126"/>
      <c r="G1126"/>
      <c r="H1126"/>
      <c r="I1126" s="531"/>
    </row>
    <row r="1127" spans="1:9" x14ac:dyDescent="0.2">
      <c r="A1127"/>
      <c r="B1127"/>
      <c r="C1127"/>
      <c r="D1127"/>
      <c r="E1127"/>
      <c r="F1127"/>
      <c r="G1127"/>
      <c r="H1127"/>
      <c r="I1127" s="531"/>
    </row>
    <row r="1128" spans="1:9" x14ac:dyDescent="0.2">
      <c r="A1128"/>
      <c r="B1128"/>
      <c r="C1128"/>
      <c r="D1128"/>
      <c r="E1128"/>
      <c r="F1128"/>
      <c r="G1128"/>
      <c r="H1128"/>
      <c r="I1128" s="531"/>
    </row>
    <row r="1129" spans="1:9" x14ac:dyDescent="0.2">
      <c r="A1129"/>
      <c r="B1129"/>
      <c r="C1129"/>
      <c r="D1129"/>
      <c r="E1129"/>
      <c r="F1129"/>
      <c r="G1129"/>
      <c r="H1129"/>
      <c r="I1129" s="531"/>
    </row>
    <row r="1130" spans="1:9" x14ac:dyDescent="0.2">
      <c r="A1130"/>
      <c r="B1130"/>
      <c r="C1130"/>
      <c r="D1130"/>
      <c r="E1130"/>
      <c r="F1130"/>
      <c r="G1130"/>
      <c r="H1130"/>
      <c r="I1130" s="531"/>
    </row>
    <row r="1131" spans="1:9" x14ac:dyDescent="0.2">
      <c r="A1131"/>
      <c r="B1131"/>
      <c r="C1131"/>
      <c r="D1131"/>
      <c r="E1131"/>
      <c r="F1131"/>
      <c r="G1131"/>
      <c r="H1131"/>
      <c r="I1131" s="531"/>
    </row>
    <row r="1132" spans="1:9" x14ac:dyDescent="0.2">
      <c r="A1132"/>
      <c r="B1132"/>
      <c r="C1132"/>
      <c r="D1132"/>
      <c r="E1132"/>
      <c r="F1132"/>
      <c r="G1132"/>
      <c r="H1132"/>
      <c r="I1132" s="531"/>
    </row>
    <row r="1133" spans="1:9" x14ac:dyDescent="0.2">
      <c r="A1133"/>
      <c r="B1133"/>
      <c r="C1133"/>
      <c r="D1133"/>
      <c r="E1133"/>
      <c r="F1133"/>
      <c r="G1133"/>
      <c r="H1133"/>
      <c r="I1133" s="531"/>
    </row>
    <row r="1134" spans="1:9" x14ac:dyDescent="0.2">
      <c r="A1134"/>
      <c r="B1134"/>
      <c r="C1134"/>
      <c r="D1134"/>
      <c r="E1134"/>
      <c r="F1134"/>
      <c r="G1134"/>
      <c r="H1134"/>
      <c r="I1134" s="531"/>
    </row>
    <row r="1135" spans="1:9" x14ac:dyDescent="0.2">
      <c r="A1135"/>
      <c r="B1135"/>
      <c r="C1135"/>
      <c r="D1135"/>
      <c r="E1135"/>
      <c r="F1135"/>
      <c r="G1135"/>
      <c r="H1135"/>
      <c r="I1135" s="531"/>
    </row>
    <row r="1136" spans="1:9" x14ac:dyDescent="0.2">
      <c r="A1136"/>
      <c r="B1136"/>
      <c r="C1136"/>
      <c r="D1136"/>
      <c r="E1136"/>
      <c r="F1136"/>
      <c r="G1136"/>
      <c r="H1136"/>
      <c r="I1136" s="531"/>
    </row>
    <row r="1137" spans="1:9" x14ac:dyDescent="0.2">
      <c r="A1137"/>
      <c r="B1137"/>
      <c r="C1137"/>
      <c r="D1137"/>
      <c r="E1137"/>
      <c r="F1137"/>
      <c r="G1137"/>
      <c r="H1137"/>
      <c r="I1137" s="531"/>
    </row>
    <row r="1138" spans="1:9" x14ac:dyDescent="0.2">
      <c r="A1138"/>
      <c r="B1138"/>
      <c r="C1138"/>
      <c r="D1138"/>
      <c r="E1138"/>
      <c r="F1138"/>
      <c r="G1138"/>
      <c r="H1138"/>
      <c r="I1138" s="531"/>
    </row>
    <row r="1139" spans="1:9" x14ac:dyDescent="0.2">
      <c r="A1139"/>
      <c r="B1139"/>
      <c r="C1139"/>
      <c r="D1139"/>
      <c r="E1139"/>
      <c r="F1139"/>
      <c r="G1139"/>
      <c r="H1139"/>
      <c r="I1139" s="531"/>
    </row>
    <row r="1140" spans="1:9" x14ac:dyDescent="0.2">
      <c r="A1140"/>
      <c r="B1140"/>
      <c r="C1140"/>
      <c r="D1140"/>
      <c r="E1140"/>
      <c r="F1140"/>
      <c r="G1140"/>
      <c r="H1140"/>
      <c r="I1140" s="531"/>
    </row>
    <row r="1141" spans="1:9" x14ac:dyDescent="0.2">
      <c r="A1141"/>
      <c r="B1141"/>
      <c r="C1141"/>
      <c r="D1141"/>
      <c r="E1141"/>
      <c r="F1141"/>
      <c r="G1141"/>
      <c r="H1141"/>
      <c r="I1141" s="531"/>
    </row>
    <row r="1142" spans="1:9" x14ac:dyDescent="0.2">
      <c r="A1142"/>
      <c r="B1142"/>
      <c r="C1142"/>
      <c r="D1142"/>
      <c r="E1142"/>
      <c r="F1142"/>
      <c r="G1142"/>
      <c r="H1142"/>
      <c r="I1142" s="531"/>
    </row>
    <row r="1143" spans="1:9" x14ac:dyDescent="0.2">
      <c r="A1143"/>
      <c r="B1143"/>
      <c r="C1143"/>
      <c r="D1143"/>
      <c r="E1143"/>
      <c r="F1143"/>
      <c r="G1143"/>
      <c r="H1143"/>
      <c r="I1143" s="531"/>
    </row>
    <row r="1144" spans="1:9" x14ac:dyDescent="0.2">
      <c r="A1144"/>
      <c r="B1144"/>
      <c r="C1144"/>
      <c r="D1144"/>
      <c r="E1144"/>
      <c r="F1144"/>
      <c r="G1144"/>
      <c r="H1144"/>
      <c r="I1144" s="531"/>
    </row>
    <row r="1145" spans="1:9" x14ac:dyDescent="0.2">
      <c r="A1145"/>
      <c r="B1145"/>
      <c r="C1145"/>
      <c r="D1145"/>
      <c r="E1145"/>
      <c r="F1145"/>
      <c r="G1145"/>
      <c r="H1145"/>
      <c r="I1145" s="531"/>
    </row>
    <row r="1146" spans="1:9" x14ac:dyDescent="0.2">
      <c r="A1146"/>
      <c r="B1146"/>
      <c r="C1146"/>
      <c r="D1146"/>
      <c r="E1146"/>
      <c r="F1146"/>
      <c r="G1146"/>
      <c r="H1146"/>
      <c r="I1146" s="531"/>
    </row>
    <row r="1147" spans="1:9" x14ac:dyDescent="0.2">
      <c r="A1147"/>
      <c r="B1147"/>
      <c r="C1147"/>
      <c r="D1147"/>
      <c r="E1147"/>
      <c r="F1147"/>
      <c r="G1147"/>
      <c r="H1147"/>
      <c r="I1147" s="531"/>
    </row>
    <row r="1148" spans="1:9" x14ac:dyDescent="0.2">
      <c r="A1148"/>
      <c r="B1148"/>
      <c r="C1148"/>
      <c r="D1148"/>
      <c r="E1148"/>
      <c r="F1148"/>
      <c r="G1148"/>
      <c r="H1148"/>
      <c r="I1148" s="531"/>
    </row>
    <row r="1149" spans="1:9" x14ac:dyDescent="0.2">
      <c r="A1149"/>
      <c r="B1149"/>
      <c r="C1149"/>
      <c r="D1149"/>
      <c r="E1149"/>
      <c r="F1149"/>
      <c r="G1149"/>
      <c r="H1149"/>
      <c r="I1149" s="531"/>
    </row>
    <row r="1150" spans="1:9" x14ac:dyDescent="0.2">
      <c r="A1150"/>
      <c r="B1150"/>
      <c r="C1150"/>
      <c r="D1150"/>
      <c r="E1150"/>
      <c r="F1150"/>
      <c r="G1150"/>
      <c r="H1150"/>
      <c r="I1150" s="531"/>
    </row>
    <row r="1151" spans="1:9" x14ac:dyDescent="0.2">
      <c r="A1151"/>
      <c r="B1151"/>
      <c r="C1151"/>
      <c r="D1151"/>
      <c r="E1151"/>
      <c r="F1151"/>
      <c r="G1151"/>
      <c r="H1151"/>
      <c r="I1151" s="531"/>
    </row>
    <row r="1152" spans="1:9" x14ac:dyDescent="0.2">
      <c r="A1152"/>
      <c r="B1152"/>
      <c r="C1152"/>
      <c r="D1152"/>
      <c r="E1152"/>
      <c r="F1152"/>
      <c r="G1152"/>
      <c r="H1152"/>
      <c r="I1152" s="531"/>
    </row>
    <row r="1153" spans="1:9" x14ac:dyDescent="0.2">
      <c r="A1153"/>
      <c r="B1153"/>
      <c r="C1153"/>
      <c r="D1153"/>
      <c r="E1153"/>
      <c r="F1153"/>
      <c r="G1153"/>
      <c r="H1153"/>
      <c r="I1153" s="531"/>
    </row>
    <row r="1154" spans="1:9" x14ac:dyDescent="0.2">
      <c r="A1154"/>
      <c r="B1154"/>
      <c r="C1154"/>
      <c r="D1154"/>
      <c r="E1154"/>
      <c r="F1154"/>
      <c r="G1154"/>
      <c r="H1154"/>
      <c r="I1154" s="531"/>
    </row>
    <row r="1155" spans="1:9" x14ac:dyDescent="0.2">
      <c r="A1155"/>
      <c r="B1155"/>
      <c r="C1155"/>
      <c r="D1155"/>
      <c r="E1155"/>
      <c r="F1155"/>
      <c r="G1155"/>
      <c r="H1155"/>
      <c r="I1155" s="531"/>
    </row>
    <row r="1156" spans="1:9" x14ac:dyDescent="0.2">
      <c r="A1156"/>
      <c r="B1156"/>
      <c r="C1156"/>
      <c r="D1156"/>
      <c r="E1156"/>
      <c r="F1156"/>
      <c r="G1156"/>
      <c r="H1156"/>
      <c r="I1156" s="531"/>
    </row>
    <row r="1157" spans="1:9" x14ac:dyDescent="0.2">
      <c r="A1157"/>
      <c r="B1157"/>
      <c r="C1157"/>
      <c r="D1157"/>
      <c r="E1157"/>
      <c r="F1157"/>
      <c r="G1157"/>
      <c r="H1157"/>
      <c r="I1157" s="531"/>
    </row>
    <row r="1158" spans="1:9" x14ac:dyDescent="0.2">
      <c r="A1158"/>
      <c r="B1158"/>
      <c r="C1158"/>
      <c r="D1158"/>
      <c r="E1158"/>
      <c r="F1158"/>
      <c r="G1158"/>
      <c r="H1158"/>
      <c r="I1158" s="531"/>
    </row>
    <row r="1159" spans="1:9" x14ac:dyDescent="0.2">
      <c r="A1159"/>
      <c r="B1159"/>
      <c r="C1159"/>
      <c r="D1159"/>
      <c r="E1159"/>
      <c r="F1159"/>
      <c r="G1159"/>
      <c r="H1159"/>
      <c r="I1159" s="531"/>
    </row>
    <row r="1160" spans="1:9" x14ac:dyDescent="0.2">
      <c r="A1160"/>
      <c r="B1160"/>
      <c r="C1160"/>
      <c r="D1160"/>
      <c r="E1160"/>
      <c r="F1160"/>
      <c r="G1160"/>
      <c r="H1160"/>
      <c r="I1160" s="531"/>
    </row>
    <row r="1161" spans="1:9" x14ac:dyDescent="0.2">
      <c r="A1161"/>
      <c r="B1161"/>
      <c r="C1161"/>
      <c r="D1161"/>
      <c r="E1161"/>
      <c r="F1161"/>
      <c r="G1161"/>
      <c r="H1161"/>
      <c r="I1161" s="531"/>
    </row>
    <row r="1162" spans="1:9" x14ac:dyDescent="0.2">
      <c r="A1162"/>
      <c r="B1162"/>
      <c r="C1162"/>
      <c r="D1162"/>
      <c r="E1162"/>
      <c r="F1162"/>
      <c r="G1162"/>
      <c r="H1162"/>
      <c r="I1162" s="531"/>
    </row>
    <row r="1163" spans="1:9" x14ac:dyDescent="0.2">
      <c r="A1163"/>
      <c r="B1163"/>
      <c r="C1163"/>
      <c r="D1163"/>
      <c r="E1163"/>
      <c r="F1163"/>
      <c r="G1163"/>
      <c r="H1163"/>
      <c r="I1163" s="531"/>
    </row>
    <row r="1164" spans="1:9" x14ac:dyDescent="0.2">
      <c r="A1164"/>
      <c r="B1164"/>
      <c r="C1164"/>
      <c r="D1164"/>
      <c r="E1164"/>
      <c r="F1164"/>
      <c r="G1164"/>
      <c r="H1164"/>
      <c r="I1164" s="531"/>
    </row>
    <row r="1165" spans="1:9" x14ac:dyDescent="0.2">
      <c r="A1165"/>
      <c r="B1165"/>
      <c r="C1165"/>
      <c r="D1165"/>
      <c r="E1165"/>
      <c r="F1165"/>
      <c r="G1165"/>
      <c r="H1165"/>
      <c r="I1165" s="531"/>
    </row>
    <row r="1166" spans="1:9" x14ac:dyDescent="0.2">
      <c r="A1166"/>
      <c r="B1166"/>
      <c r="C1166"/>
      <c r="D1166"/>
      <c r="E1166"/>
      <c r="F1166"/>
      <c r="G1166"/>
      <c r="H1166"/>
      <c r="I1166" s="531"/>
    </row>
    <row r="1167" spans="1:9" x14ac:dyDescent="0.2">
      <c r="A1167"/>
      <c r="B1167"/>
      <c r="C1167"/>
      <c r="D1167"/>
      <c r="E1167"/>
      <c r="F1167"/>
      <c r="G1167"/>
      <c r="H1167"/>
      <c r="I1167" s="531"/>
    </row>
    <row r="1168" spans="1:9" x14ac:dyDescent="0.2">
      <c r="A1168"/>
      <c r="B1168"/>
      <c r="C1168"/>
      <c r="D1168"/>
      <c r="E1168"/>
      <c r="F1168"/>
      <c r="G1168"/>
      <c r="H1168"/>
      <c r="I1168" s="531"/>
    </row>
    <row r="1169" spans="1:9" x14ac:dyDescent="0.2">
      <c r="A1169"/>
      <c r="B1169"/>
      <c r="C1169"/>
      <c r="D1169"/>
      <c r="E1169"/>
      <c r="F1169"/>
      <c r="G1169"/>
      <c r="H1169"/>
      <c r="I1169" s="531"/>
    </row>
    <row r="1170" spans="1:9" x14ac:dyDescent="0.2">
      <c r="A1170"/>
      <c r="B1170"/>
      <c r="C1170"/>
      <c r="D1170"/>
      <c r="E1170"/>
      <c r="F1170"/>
      <c r="G1170"/>
      <c r="H1170"/>
      <c r="I1170" s="531"/>
    </row>
    <row r="1171" spans="1:9" x14ac:dyDescent="0.2">
      <c r="A1171"/>
      <c r="B1171"/>
      <c r="C1171"/>
      <c r="D1171"/>
      <c r="E1171"/>
      <c r="F1171"/>
      <c r="G1171"/>
      <c r="H1171"/>
      <c r="I1171" s="531"/>
    </row>
    <row r="1172" spans="1:9" x14ac:dyDescent="0.2">
      <c r="A1172"/>
      <c r="B1172"/>
      <c r="C1172"/>
      <c r="D1172"/>
      <c r="E1172"/>
      <c r="F1172"/>
      <c r="G1172"/>
      <c r="H1172"/>
      <c r="I1172" s="531"/>
    </row>
    <row r="1173" spans="1:9" x14ac:dyDescent="0.2">
      <c r="A1173"/>
      <c r="B1173"/>
      <c r="C1173"/>
      <c r="D1173"/>
      <c r="E1173"/>
      <c r="F1173"/>
      <c r="G1173"/>
      <c r="H1173"/>
      <c r="I1173" s="531"/>
    </row>
    <row r="1174" spans="1:9" x14ac:dyDescent="0.2">
      <c r="A1174"/>
      <c r="B1174"/>
      <c r="C1174"/>
      <c r="D1174"/>
      <c r="E1174"/>
      <c r="F1174"/>
      <c r="G1174"/>
      <c r="H1174"/>
      <c r="I1174" s="531"/>
    </row>
    <row r="1175" spans="1:9" x14ac:dyDescent="0.2">
      <c r="A1175"/>
      <c r="B1175"/>
      <c r="C1175"/>
      <c r="D1175"/>
      <c r="E1175"/>
      <c r="F1175"/>
      <c r="G1175"/>
      <c r="H1175"/>
      <c r="I1175" s="531"/>
    </row>
    <row r="1176" spans="1:9" x14ac:dyDescent="0.2">
      <c r="A1176"/>
      <c r="B1176"/>
      <c r="C1176"/>
      <c r="D1176"/>
      <c r="E1176"/>
      <c r="F1176"/>
      <c r="G1176"/>
      <c r="H1176"/>
      <c r="I1176" s="531"/>
    </row>
    <row r="1177" spans="1:9" x14ac:dyDescent="0.2">
      <c r="A1177"/>
      <c r="B1177"/>
      <c r="C1177"/>
      <c r="D1177"/>
      <c r="E1177"/>
      <c r="F1177"/>
      <c r="G1177"/>
      <c r="H1177"/>
      <c r="I1177" s="531"/>
    </row>
    <row r="1178" spans="1:9" x14ac:dyDescent="0.2">
      <c r="A1178"/>
      <c r="B1178"/>
      <c r="C1178"/>
      <c r="D1178"/>
      <c r="E1178"/>
      <c r="F1178"/>
      <c r="G1178"/>
      <c r="H1178"/>
      <c r="I1178" s="531"/>
    </row>
    <row r="1179" spans="1:9" x14ac:dyDescent="0.2">
      <c r="A1179"/>
      <c r="B1179"/>
      <c r="C1179"/>
      <c r="D1179"/>
      <c r="E1179"/>
      <c r="F1179"/>
      <c r="G1179"/>
      <c r="H1179"/>
      <c r="I1179" s="531"/>
    </row>
    <row r="1180" spans="1:9" x14ac:dyDescent="0.2">
      <c r="A1180"/>
      <c r="B1180"/>
      <c r="C1180"/>
      <c r="D1180"/>
      <c r="E1180"/>
      <c r="F1180"/>
      <c r="G1180"/>
      <c r="H1180"/>
      <c r="I1180" s="531"/>
    </row>
    <row r="1181" spans="1:9" x14ac:dyDescent="0.2">
      <c r="A1181"/>
      <c r="B1181"/>
      <c r="C1181"/>
      <c r="D1181"/>
      <c r="E1181"/>
      <c r="F1181"/>
      <c r="G1181"/>
      <c r="H1181"/>
      <c r="I1181" s="531"/>
    </row>
    <row r="1182" spans="1:9" x14ac:dyDescent="0.2">
      <c r="A1182"/>
      <c r="B1182"/>
      <c r="C1182"/>
      <c r="D1182"/>
      <c r="E1182"/>
      <c r="F1182"/>
      <c r="G1182"/>
      <c r="H1182"/>
      <c r="I1182" s="531"/>
    </row>
    <row r="1183" spans="1:9" x14ac:dyDescent="0.2">
      <c r="A1183"/>
      <c r="B1183"/>
      <c r="C1183"/>
      <c r="D1183"/>
      <c r="E1183"/>
      <c r="F1183"/>
      <c r="G1183"/>
      <c r="H1183"/>
      <c r="I1183" s="531"/>
    </row>
    <row r="1184" spans="1:9" x14ac:dyDescent="0.2">
      <c r="A1184"/>
      <c r="B1184"/>
      <c r="C1184"/>
      <c r="D1184"/>
      <c r="E1184"/>
      <c r="F1184"/>
      <c r="G1184"/>
      <c r="H1184"/>
      <c r="I1184" s="531"/>
    </row>
    <row r="1185" spans="1:9" x14ac:dyDescent="0.2">
      <c r="A1185"/>
      <c r="B1185"/>
      <c r="C1185"/>
      <c r="D1185"/>
      <c r="E1185"/>
      <c r="F1185"/>
      <c r="G1185"/>
      <c r="H1185"/>
      <c r="I1185" s="531"/>
    </row>
    <row r="1186" spans="1:9" x14ac:dyDescent="0.2">
      <c r="A1186"/>
      <c r="B1186"/>
      <c r="C1186"/>
      <c r="D1186"/>
      <c r="E1186"/>
      <c r="F1186"/>
      <c r="G1186"/>
      <c r="H1186"/>
      <c r="I1186" s="531"/>
    </row>
    <row r="1187" spans="1:9" x14ac:dyDescent="0.2">
      <c r="A1187"/>
      <c r="B1187"/>
      <c r="C1187"/>
      <c r="D1187"/>
      <c r="E1187"/>
      <c r="F1187"/>
      <c r="G1187"/>
      <c r="H1187"/>
      <c r="I1187" s="531"/>
    </row>
    <row r="1188" spans="1:9" x14ac:dyDescent="0.2">
      <c r="A1188"/>
      <c r="B1188"/>
      <c r="C1188"/>
      <c r="D1188"/>
      <c r="E1188"/>
      <c r="F1188"/>
      <c r="G1188"/>
      <c r="H1188"/>
      <c r="I1188" s="531"/>
    </row>
    <row r="1189" spans="1:9" x14ac:dyDescent="0.2">
      <c r="A1189"/>
      <c r="B1189"/>
      <c r="C1189"/>
      <c r="D1189"/>
      <c r="E1189"/>
      <c r="F1189"/>
      <c r="G1189"/>
      <c r="H1189"/>
      <c r="I1189" s="531"/>
    </row>
    <row r="1190" spans="1:9" x14ac:dyDescent="0.2">
      <c r="A1190"/>
      <c r="B1190"/>
      <c r="C1190"/>
      <c r="D1190"/>
      <c r="E1190"/>
      <c r="F1190"/>
      <c r="G1190"/>
      <c r="H1190"/>
      <c r="I1190" s="531"/>
    </row>
    <row r="1191" spans="1:9" x14ac:dyDescent="0.2">
      <c r="A1191"/>
      <c r="B1191"/>
      <c r="C1191"/>
      <c r="D1191"/>
      <c r="E1191"/>
      <c r="F1191"/>
      <c r="G1191"/>
      <c r="H1191"/>
      <c r="I1191" s="531"/>
    </row>
    <row r="1192" spans="1:9" x14ac:dyDescent="0.2">
      <c r="A1192"/>
      <c r="B1192"/>
      <c r="C1192"/>
      <c r="D1192"/>
      <c r="E1192"/>
      <c r="F1192"/>
      <c r="G1192"/>
      <c r="H1192"/>
      <c r="I1192" s="531"/>
    </row>
    <row r="1193" spans="1:9" x14ac:dyDescent="0.2">
      <c r="A1193"/>
      <c r="B1193"/>
      <c r="C1193"/>
      <c r="D1193"/>
      <c r="E1193"/>
      <c r="F1193"/>
      <c r="G1193"/>
      <c r="H1193"/>
      <c r="I1193" s="531"/>
    </row>
    <row r="1194" spans="1:9" x14ac:dyDescent="0.2">
      <c r="A1194"/>
      <c r="B1194"/>
      <c r="C1194"/>
      <c r="D1194"/>
      <c r="E1194"/>
      <c r="F1194"/>
      <c r="G1194"/>
      <c r="H1194"/>
      <c r="I1194" s="531"/>
    </row>
    <row r="1195" spans="1:9" x14ac:dyDescent="0.2">
      <c r="A1195"/>
      <c r="B1195"/>
      <c r="C1195"/>
      <c r="D1195"/>
      <c r="E1195"/>
      <c r="F1195"/>
      <c r="G1195"/>
      <c r="H1195"/>
      <c r="I1195" s="531"/>
    </row>
    <row r="1196" spans="1:9" x14ac:dyDescent="0.2">
      <c r="A1196"/>
      <c r="B1196"/>
      <c r="C1196"/>
      <c r="D1196"/>
      <c r="E1196"/>
      <c r="F1196"/>
      <c r="G1196"/>
      <c r="H1196"/>
      <c r="I1196" s="531"/>
    </row>
    <row r="1197" spans="1:9" x14ac:dyDescent="0.2">
      <c r="A1197"/>
      <c r="B1197"/>
      <c r="C1197"/>
      <c r="D1197"/>
      <c r="E1197"/>
      <c r="F1197"/>
      <c r="G1197"/>
      <c r="H1197"/>
      <c r="I1197" s="531"/>
    </row>
    <row r="1198" spans="1:9" x14ac:dyDescent="0.2">
      <c r="A1198"/>
      <c r="B1198"/>
      <c r="C1198"/>
      <c r="D1198"/>
      <c r="E1198"/>
      <c r="F1198"/>
      <c r="G1198"/>
      <c r="H1198"/>
      <c r="I1198" s="531"/>
    </row>
    <row r="1199" spans="1:9" x14ac:dyDescent="0.2">
      <c r="A1199"/>
      <c r="B1199"/>
      <c r="C1199"/>
      <c r="D1199"/>
      <c r="E1199"/>
      <c r="F1199"/>
      <c r="G1199"/>
      <c r="H1199"/>
      <c r="I1199" s="531"/>
    </row>
    <row r="1200" spans="1:9" x14ac:dyDescent="0.2">
      <c r="A1200"/>
      <c r="B1200"/>
      <c r="C1200"/>
      <c r="D1200"/>
      <c r="E1200"/>
      <c r="F1200"/>
      <c r="G1200"/>
      <c r="H1200"/>
      <c r="I1200" s="531"/>
    </row>
    <row r="1201" spans="1:9" x14ac:dyDescent="0.2">
      <c r="A1201"/>
      <c r="B1201"/>
      <c r="C1201"/>
      <c r="D1201"/>
      <c r="E1201"/>
      <c r="F1201"/>
      <c r="G1201"/>
      <c r="H1201"/>
      <c r="I1201" s="531"/>
    </row>
    <row r="1202" spans="1:9" x14ac:dyDescent="0.2">
      <c r="A1202"/>
      <c r="B1202"/>
      <c r="C1202"/>
      <c r="D1202"/>
      <c r="E1202"/>
      <c r="F1202"/>
      <c r="G1202"/>
      <c r="H1202"/>
      <c r="I1202" s="531"/>
    </row>
    <row r="1203" spans="1:9" x14ac:dyDescent="0.2">
      <c r="A1203"/>
      <c r="B1203"/>
      <c r="C1203"/>
      <c r="D1203"/>
      <c r="E1203"/>
      <c r="F1203"/>
      <c r="G1203"/>
      <c r="H1203"/>
      <c r="I1203" s="531"/>
    </row>
    <row r="1204" spans="1:9" x14ac:dyDescent="0.2">
      <c r="A1204"/>
      <c r="B1204"/>
      <c r="C1204"/>
      <c r="D1204"/>
      <c r="E1204"/>
      <c r="F1204"/>
      <c r="G1204"/>
      <c r="H1204"/>
      <c r="I1204" s="531"/>
    </row>
    <row r="1205" spans="1:9" x14ac:dyDescent="0.2">
      <c r="A1205"/>
      <c r="B1205"/>
      <c r="C1205"/>
      <c r="D1205"/>
      <c r="E1205"/>
      <c r="F1205"/>
      <c r="G1205"/>
      <c r="H1205"/>
      <c r="I1205" s="531"/>
    </row>
    <row r="1206" spans="1:9" x14ac:dyDescent="0.2">
      <c r="A1206"/>
      <c r="B1206"/>
      <c r="C1206"/>
      <c r="D1206"/>
      <c r="E1206"/>
      <c r="F1206"/>
      <c r="G1206"/>
      <c r="H1206"/>
      <c r="I1206" s="531"/>
    </row>
    <row r="1207" spans="1:9" x14ac:dyDescent="0.2">
      <c r="A1207"/>
      <c r="B1207"/>
      <c r="C1207"/>
      <c r="D1207"/>
      <c r="E1207"/>
      <c r="F1207"/>
      <c r="G1207"/>
      <c r="H1207"/>
      <c r="I1207" s="531"/>
    </row>
    <row r="1208" spans="1:9" x14ac:dyDescent="0.2">
      <c r="A1208"/>
      <c r="B1208"/>
      <c r="C1208"/>
      <c r="D1208"/>
      <c r="E1208"/>
      <c r="F1208"/>
      <c r="G1208"/>
      <c r="H1208"/>
      <c r="I1208" s="531"/>
    </row>
    <row r="1209" spans="1:9" x14ac:dyDescent="0.2">
      <c r="A1209"/>
      <c r="B1209"/>
      <c r="C1209"/>
      <c r="D1209"/>
      <c r="E1209"/>
      <c r="F1209"/>
      <c r="G1209"/>
      <c r="H1209"/>
      <c r="I1209" s="531"/>
    </row>
    <row r="1210" spans="1:9" x14ac:dyDescent="0.2">
      <c r="A1210"/>
      <c r="B1210"/>
      <c r="C1210"/>
      <c r="D1210"/>
      <c r="E1210"/>
      <c r="F1210"/>
      <c r="G1210"/>
      <c r="H1210"/>
      <c r="I1210" s="531"/>
    </row>
    <row r="1211" spans="1:9" x14ac:dyDescent="0.2">
      <c r="A1211"/>
      <c r="B1211"/>
      <c r="C1211"/>
      <c r="D1211"/>
      <c r="E1211"/>
      <c r="F1211"/>
      <c r="G1211"/>
      <c r="H1211"/>
      <c r="I1211" s="531"/>
    </row>
    <row r="1212" spans="1:9" x14ac:dyDescent="0.2">
      <c r="A1212"/>
      <c r="B1212"/>
      <c r="C1212"/>
      <c r="D1212"/>
      <c r="E1212"/>
      <c r="F1212"/>
      <c r="G1212"/>
      <c r="H1212"/>
      <c r="I1212" s="531"/>
    </row>
    <row r="1213" spans="1:9" x14ac:dyDescent="0.2">
      <c r="A1213"/>
      <c r="B1213"/>
      <c r="C1213"/>
      <c r="D1213"/>
      <c r="E1213"/>
      <c r="F1213"/>
      <c r="G1213"/>
      <c r="H1213"/>
      <c r="I1213" s="531"/>
    </row>
    <row r="1214" spans="1:9" x14ac:dyDescent="0.2">
      <c r="A1214"/>
      <c r="B1214"/>
      <c r="C1214"/>
      <c r="D1214"/>
      <c r="E1214"/>
      <c r="F1214"/>
      <c r="G1214"/>
      <c r="H1214"/>
      <c r="I1214" s="531"/>
    </row>
    <row r="1215" spans="1:9" x14ac:dyDescent="0.2">
      <c r="A1215"/>
      <c r="B1215"/>
      <c r="C1215"/>
      <c r="D1215"/>
      <c r="E1215"/>
      <c r="F1215"/>
      <c r="G1215"/>
      <c r="H1215"/>
      <c r="I1215" s="531"/>
    </row>
    <row r="1216" spans="1:9" x14ac:dyDescent="0.2">
      <c r="A1216"/>
      <c r="B1216"/>
      <c r="C1216"/>
      <c r="D1216"/>
      <c r="E1216"/>
      <c r="F1216"/>
      <c r="G1216"/>
      <c r="H1216"/>
      <c r="I1216" s="531"/>
    </row>
    <row r="1217" spans="1:9" x14ac:dyDescent="0.2">
      <c r="A1217"/>
      <c r="B1217"/>
      <c r="C1217"/>
      <c r="D1217"/>
      <c r="E1217"/>
      <c r="F1217"/>
      <c r="G1217"/>
      <c r="H1217"/>
      <c r="I1217" s="531"/>
    </row>
    <row r="1218" spans="1:9" x14ac:dyDescent="0.2">
      <c r="A1218"/>
      <c r="B1218"/>
      <c r="C1218"/>
      <c r="D1218"/>
      <c r="E1218"/>
      <c r="F1218"/>
      <c r="G1218"/>
      <c r="H1218"/>
      <c r="I1218" s="531"/>
    </row>
    <row r="1219" spans="1:9" x14ac:dyDescent="0.2">
      <c r="A1219"/>
      <c r="B1219"/>
      <c r="C1219"/>
      <c r="D1219"/>
      <c r="E1219"/>
      <c r="F1219"/>
      <c r="G1219"/>
      <c r="H1219"/>
      <c r="I1219" s="531"/>
    </row>
    <row r="1220" spans="1:9" x14ac:dyDescent="0.2">
      <c r="A1220"/>
      <c r="B1220"/>
      <c r="C1220"/>
      <c r="D1220"/>
      <c r="E1220"/>
      <c r="F1220"/>
      <c r="G1220"/>
      <c r="H1220"/>
      <c r="I1220" s="531"/>
    </row>
    <row r="1221" spans="1:9" x14ac:dyDescent="0.2">
      <c r="A1221"/>
      <c r="B1221"/>
      <c r="C1221"/>
      <c r="D1221"/>
      <c r="E1221"/>
      <c r="F1221"/>
      <c r="G1221"/>
      <c r="H1221"/>
      <c r="I1221" s="531"/>
    </row>
    <row r="1222" spans="1:9" x14ac:dyDescent="0.2">
      <c r="A1222"/>
      <c r="B1222"/>
      <c r="C1222"/>
      <c r="D1222"/>
      <c r="E1222"/>
      <c r="F1222"/>
      <c r="G1222"/>
      <c r="H1222"/>
      <c r="I1222" s="531"/>
    </row>
    <row r="1223" spans="1:9" x14ac:dyDescent="0.2">
      <c r="A1223"/>
      <c r="B1223"/>
      <c r="C1223"/>
      <c r="D1223"/>
      <c r="E1223"/>
      <c r="F1223"/>
      <c r="G1223"/>
      <c r="H1223"/>
      <c r="I1223" s="531"/>
    </row>
    <row r="1224" spans="1:9" x14ac:dyDescent="0.2">
      <c r="A1224"/>
      <c r="B1224"/>
      <c r="C1224"/>
      <c r="D1224"/>
      <c r="E1224"/>
      <c r="F1224"/>
      <c r="G1224"/>
      <c r="H1224"/>
      <c r="I1224" s="531"/>
    </row>
    <row r="1225" spans="1:9" x14ac:dyDescent="0.2">
      <c r="A1225"/>
      <c r="B1225"/>
      <c r="C1225"/>
      <c r="D1225"/>
      <c r="E1225"/>
      <c r="F1225"/>
      <c r="G1225"/>
      <c r="H1225"/>
      <c r="I1225" s="531"/>
    </row>
    <row r="1226" spans="1:9" x14ac:dyDescent="0.2">
      <c r="A1226"/>
      <c r="B1226"/>
      <c r="C1226"/>
      <c r="D1226"/>
      <c r="E1226"/>
      <c r="F1226"/>
      <c r="G1226"/>
      <c r="H1226"/>
      <c r="I1226" s="531"/>
    </row>
    <row r="1227" spans="1:9" x14ac:dyDescent="0.2">
      <c r="A1227"/>
      <c r="B1227"/>
      <c r="C1227"/>
      <c r="D1227"/>
      <c r="E1227"/>
      <c r="F1227"/>
      <c r="G1227"/>
      <c r="H1227"/>
      <c r="I1227" s="531"/>
    </row>
    <row r="1228" spans="1:9" x14ac:dyDescent="0.2">
      <c r="A1228"/>
      <c r="B1228"/>
      <c r="C1228"/>
      <c r="D1228"/>
      <c r="E1228"/>
      <c r="F1228"/>
      <c r="G1228"/>
      <c r="H1228"/>
      <c r="I1228" s="531"/>
    </row>
    <row r="1229" spans="1:9" x14ac:dyDescent="0.2">
      <c r="A1229"/>
      <c r="B1229"/>
      <c r="C1229"/>
      <c r="D1229"/>
      <c r="E1229"/>
      <c r="F1229"/>
      <c r="G1229"/>
      <c r="H1229"/>
      <c r="I1229" s="531"/>
    </row>
    <row r="1230" spans="1:9" x14ac:dyDescent="0.2">
      <c r="A1230"/>
      <c r="B1230"/>
      <c r="C1230"/>
      <c r="D1230"/>
      <c r="E1230"/>
      <c r="F1230"/>
      <c r="G1230"/>
      <c r="H1230"/>
      <c r="I1230" s="531"/>
    </row>
    <row r="1231" spans="1:9" x14ac:dyDescent="0.2">
      <c r="A1231"/>
      <c r="B1231"/>
      <c r="C1231"/>
      <c r="D1231"/>
      <c r="E1231"/>
      <c r="F1231"/>
      <c r="G1231"/>
      <c r="H1231"/>
      <c r="I1231" s="531"/>
    </row>
    <row r="1232" spans="1:9" x14ac:dyDescent="0.2">
      <c r="A1232"/>
      <c r="B1232"/>
      <c r="C1232"/>
      <c r="D1232"/>
      <c r="E1232"/>
      <c r="F1232"/>
      <c r="G1232"/>
      <c r="H1232"/>
      <c r="I1232" s="531"/>
    </row>
    <row r="1233" spans="1:9" x14ac:dyDescent="0.2">
      <c r="A1233"/>
      <c r="B1233"/>
      <c r="C1233"/>
      <c r="D1233"/>
      <c r="E1233"/>
      <c r="F1233"/>
      <c r="G1233"/>
      <c r="H1233"/>
      <c r="I1233" s="531"/>
    </row>
    <row r="1234" spans="1:9" x14ac:dyDescent="0.2">
      <c r="A1234"/>
      <c r="B1234"/>
      <c r="C1234"/>
      <c r="D1234"/>
      <c r="E1234"/>
      <c r="F1234"/>
      <c r="G1234"/>
      <c r="H1234"/>
      <c r="I1234" s="531"/>
    </row>
    <row r="1235" spans="1:9" x14ac:dyDescent="0.2">
      <c r="A1235"/>
      <c r="B1235"/>
      <c r="C1235"/>
      <c r="D1235"/>
      <c r="E1235"/>
      <c r="F1235"/>
      <c r="G1235"/>
      <c r="H1235"/>
      <c r="I1235" s="531"/>
    </row>
    <row r="1236" spans="1:9" x14ac:dyDescent="0.2">
      <c r="A1236"/>
      <c r="B1236"/>
      <c r="C1236"/>
      <c r="D1236"/>
      <c r="E1236"/>
      <c r="F1236"/>
      <c r="G1236"/>
      <c r="H1236"/>
      <c r="I1236" s="531"/>
    </row>
    <row r="1237" spans="1:9" x14ac:dyDescent="0.2">
      <c r="A1237"/>
      <c r="B1237"/>
      <c r="C1237"/>
      <c r="D1237"/>
      <c r="E1237"/>
      <c r="F1237"/>
      <c r="G1237"/>
      <c r="H1237"/>
      <c r="I1237" s="531"/>
    </row>
    <row r="1238" spans="1:9" x14ac:dyDescent="0.2">
      <c r="A1238"/>
      <c r="B1238"/>
      <c r="C1238"/>
      <c r="D1238"/>
      <c r="E1238"/>
      <c r="F1238"/>
      <c r="G1238"/>
      <c r="H1238"/>
      <c r="I1238" s="531"/>
    </row>
    <row r="1239" spans="1:9" x14ac:dyDescent="0.2">
      <c r="A1239"/>
      <c r="B1239"/>
      <c r="C1239"/>
      <c r="D1239"/>
      <c r="E1239"/>
      <c r="F1239"/>
      <c r="G1239"/>
      <c r="H1239"/>
      <c r="I1239" s="531"/>
    </row>
    <row r="1240" spans="1:9" x14ac:dyDescent="0.2">
      <c r="A1240"/>
      <c r="B1240"/>
      <c r="C1240"/>
      <c r="D1240"/>
      <c r="E1240"/>
      <c r="F1240"/>
      <c r="G1240"/>
      <c r="H1240"/>
      <c r="I1240" s="531"/>
    </row>
    <row r="1241" spans="1:9" x14ac:dyDescent="0.2">
      <c r="A1241"/>
      <c r="B1241"/>
      <c r="C1241"/>
      <c r="D1241"/>
      <c r="E1241"/>
      <c r="F1241"/>
      <c r="G1241"/>
      <c r="H1241"/>
      <c r="I1241" s="531"/>
    </row>
    <row r="1242" spans="1:9" x14ac:dyDescent="0.2">
      <c r="A1242"/>
      <c r="B1242"/>
      <c r="C1242"/>
      <c r="D1242"/>
      <c r="E1242"/>
      <c r="F1242"/>
      <c r="G1242"/>
      <c r="H1242"/>
      <c r="I1242" s="531"/>
    </row>
    <row r="1243" spans="1:9" x14ac:dyDescent="0.2">
      <c r="A1243"/>
      <c r="B1243"/>
      <c r="C1243"/>
      <c r="D1243"/>
      <c r="E1243"/>
      <c r="F1243"/>
      <c r="G1243"/>
      <c r="H1243"/>
      <c r="I1243" s="531"/>
    </row>
    <row r="1244" spans="1:9" x14ac:dyDescent="0.2">
      <c r="A1244"/>
      <c r="B1244"/>
      <c r="C1244"/>
      <c r="D1244"/>
      <c r="E1244"/>
      <c r="F1244"/>
      <c r="G1244"/>
      <c r="H1244"/>
      <c r="I1244" s="531"/>
    </row>
    <row r="1245" spans="1:9" x14ac:dyDescent="0.2">
      <c r="A1245"/>
      <c r="B1245"/>
      <c r="C1245"/>
      <c r="D1245"/>
      <c r="E1245"/>
      <c r="F1245"/>
      <c r="G1245"/>
      <c r="H1245"/>
      <c r="I1245" s="531"/>
    </row>
    <row r="1246" spans="1:9" x14ac:dyDescent="0.2">
      <c r="A1246"/>
      <c r="B1246"/>
      <c r="C1246"/>
      <c r="D1246"/>
      <c r="E1246"/>
      <c r="F1246"/>
      <c r="G1246"/>
      <c r="H1246"/>
      <c r="I1246" s="531"/>
    </row>
    <row r="1247" spans="1:9" x14ac:dyDescent="0.2">
      <c r="A1247"/>
      <c r="B1247"/>
      <c r="C1247"/>
      <c r="D1247"/>
      <c r="E1247"/>
      <c r="F1247"/>
      <c r="G1247"/>
      <c r="H1247"/>
      <c r="I1247" s="531"/>
    </row>
    <row r="1248" spans="1:9" x14ac:dyDescent="0.2">
      <c r="A1248"/>
      <c r="B1248"/>
      <c r="C1248"/>
      <c r="D1248"/>
      <c r="E1248"/>
      <c r="F1248"/>
      <c r="G1248"/>
      <c r="H1248"/>
      <c r="I1248" s="531"/>
    </row>
    <row r="1249" spans="1:9" x14ac:dyDescent="0.2">
      <c r="A1249"/>
      <c r="B1249"/>
      <c r="C1249"/>
      <c r="D1249"/>
      <c r="E1249"/>
      <c r="F1249"/>
      <c r="G1249"/>
      <c r="H1249"/>
      <c r="I1249" s="531"/>
    </row>
    <row r="1250" spans="1:9" x14ac:dyDescent="0.2">
      <c r="A1250"/>
      <c r="B1250"/>
      <c r="C1250"/>
      <c r="D1250"/>
      <c r="E1250"/>
      <c r="F1250"/>
      <c r="G1250"/>
      <c r="H1250"/>
      <c r="I1250" s="531"/>
    </row>
    <row r="1251" spans="1:9" x14ac:dyDescent="0.2">
      <c r="A1251"/>
      <c r="B1251"/>
      <c r="C1251"/>
      <c r="D1251"/>
      <c r="E1251"/>
      <c r="F1251"/>
      <c r="G1251"/>
      <c r="H1251"/>
      <c r="I1251" s="531"/>
    </row>
    <row r="1252" spans="1:9" x14ac:dyDescent="0.2">
      <c r="A1252"/>
      <c r="B1252"/>
      <c r="C1252"/>
      <c r="D1252"/>
      <c r="E1252"/>
      <c r="F1252"/>
      <c r="G1252"/>
      <c r="H1252"/>
      <c r="I1252" s="531"/>
    </row>
    <row r="1253" spans="1:9" x14ac:dyDescent="0.2">
      <c r="A1253"/>
      <c r="B1253"/>
      <c r="C1253"/>
      <c r="D1253"/>
      <c r="E1253"/>
      <c r="F1253"/>
      <c r="G1253"/>
      <c r="H1253"/>
      <c r="I1253" s="531"/>
    </row>
    <row r="1254" spans="1:9" x14ac:dyDescent="0.2">
      <c r="A1254"/>
      <c r="B1254"/>
      <c r="C1254"/>
      <c r="D1254"/>
      <c r="E1254"/>
      <c r="F1254"/>
      <c r="G1254"/>
      <c r="H1254"/>
      <c r="I1254" s="531"/>
    </row>
    <row r="1255" spans="1:9" x14ac:dyDescent="0.2">
      <c r="A1255"/>
      <c r="B1255"/>
      <c r="C1255"/>
      <c r="D1255"/>
      <c r="E1255"/>
      <c r="F1255"/>
      <c r="G1255"/>
      <c r="H1255"/>
      <c r="I1255" s="531"/>
    </row>
    <row r="1256" spans="1:9" x14ac:dyDescent="0.2">
      <c r="A1256"/>
      <c r="B1256"/>
      <c r="C1256"/>
      <c r="D1256"/>
      <c r="E1256"/>
      <c r="F1256"/>
      <c r="G1256"/>
      <c r="H1256"/>
      <c r="I1256" s="531"/>
    </row>
    <row r="1257" spans="1:9" x14ac:dyDescent="0.2">
      <c r="A1257"/>
      <c r="B1257"/>
      <c r="C1257"/>
      <c r="D1257"/>
      <c r="E1257"/>
      <c r="F1257"/>
      <c r="G1257"/>
      <c r="H1257"/>
      <c r="I1257" s="531"/>
    </row>
    <row r="1258" spans="1:9" x14ac:dyDescent="0.2">
      <c r="A1258"/>
      <c r="B1258"/>
      <c r="C1258"/>
      <c r="D1258"/>
      <c r="E1258"/>
      <c r="F1258"/>
      <c r="G1258"/>
      <c r="H1258"/>
      <c r="I1258" s="531"/>
    </row>
    <row r="1259" spans="1:9" x14ac:dyDescent="0.2">
      <c r="A1259"/>
      <c r="B1259"/>
      <c r="C1259"/>
      <c r="D1259"/>
      <c r="E1259"/>
      <c r="F1259"/>
      <c r="G1259"/>
      <c r="H1259"/>
      <c r="I1259" s="531"/>
    </row>
    <row r="1260" spans="1:9" x14ac:dyDescent="0.2">
      <c r="A1260"/>
      <c r="B1260"/>
      <c r="C1260"/>
      <c r="D1260"/>
      <c r="E1260"/>
      <c r="F1260"/>
      <c r="G1260"/>
      <c r="H1260"/>
      <c r="I1260" s="531"/>
    </row>
    <row r="1261" spans="1:9" x14ac:dyDescent="0.2">
      <c r="A1261"/>
      <c r="B1261"/>
      <c r="C1261"/>
      <c r="D1261"/>
      <c r="E1261"/>
      <c r="F1261"/>
      <c r="G1261"/>
      <c r="H1261"/>
      <c r="I1261" s="531"/>
    </row>
    <row r="1262" spans="1:9" x14ac:dyDescent="0.2">
      <c r="A1262"/>
      <c r="B1262"/>
      <c r="C1262"/>
      <c r="D1262"/>
      <c r="E1262"/>
      <c r="F1262"/>
      <c r="G1262"/>
      <c r="H1262"/>
      <c r="I1262" s="531"/>
    </row>
    <row r="1263" spans="1:9" x14ac:dyDescent="0.2">
      <c r="A1263"/>
      <c r="B1263"/>
      <c r="C1263"/>
      <c r="D1263"/>
      <c r="E1263"/>
      <c r="F1263"/>
      <c r="G1263"/>
      <c r="H1263"/>
      <c r="I1263" s="531"/>
    </row>
    <row r="1264" spans="1:9" x14ac:dyDescent="0.2">
      <c r="A1264"/>
      <c r="B1264"/>
      <c r="C1264"/>
      <c r="D1264"/>
      <c r="E1264"/>
      <c r="F1264"/>
      <c r="G1264"/>
      <c r="H1264"/>
      <c r="I1264" s="531"/>
    </row>
    <row r="1265" spans="1:9" x14ac:dyDescent="0.2">
      <c r="A1265"/>
      <c r="B1265"/>
      <c r="C1265"/>
      <c r="D1265"/>
      <c r="E1265"/>
      <c r="F1265"/>
      <c r="G1265"/>
      <c r="H1265"/>
      <c r="I1265" s="531"/>
    </row>
    <row r="1266" spans="1:9" x14ac:dyDescent="0.2">
      <c r="A1266"/>
      <c r="B1266"/>
      <c r="C1266"/>
      <c r="D1266"/>
      <c r="E1266"/>
      <c r="F1266"/>
      <c r="G1266"/>
      <c r="H1266"/>
      <c r="I1266" s="531"/>
    </row>
    <row r="1267" spans="1:9" x14ac:dyDescent="0.2">
      <c r="A1267"/>
      <c r="B1267"/>
      <c r="C1267"/>
      <c r="D1267"/>
      <c r="E1267"/>
      <c r="F1267"/>
      <c r="G1267"/>
      <c r="H1267"/>
      <c r="I1267" s="531"/>
    </row>
    <row r="1268" spans="1:9" x14ac:dyDescent="0.2">
      <c r="A1268"/>
      <c r="B1268"/>
      <c r="C1268"/>
      <c r="D1268"/>
      <c r="E1268"/>
      <c r="F1268"/>
      <c r="G1268"/>
      <c r="H1268"/>
      <c r="I1268" s="531"/>
    </row>
    <row r="1269" spans="1:9" x14ac:dyDescent="0.2">
      <c r="A1269"/>
      <c r="B1269"/>
      <c r="C1269"/>
      <c r="D1269"/>
      <c r="E1269"/>
      <c r="F1269"/>
      <c r="G1269"/>
      <c r="H1269"/>
      <c r="I1269" s="531"/>
    </row>
    <row r="1270" spans="1:9" x14ac:dyDescent="0.2">
      <c r="A1270"/>
      <c r="B1270"/>
      <c r="C1270"/>
      <c r="D1270"/>
      <c r="E1270"/>
      <c r="F1270"/>
      <c r="G1270"/>
      <c r="H1270"/>
      <c r="I1270" s="531"/>
    </row>
    <row r="1271" spans="1:9" x14ac:dyDescent="0.2">
      <c r="A1271"/>
      <c r="B1271"/>
      <c r="C1271"/>
      <c r="D1271"/>
      <c r="E1271"/>
      <c r="F1271"/>
      <c r="G1271"/>
      <c r="H1271"/>
      <c r="I1271" s="531"/>
    </row>
    <row r="1272" spans="1:9" x14ac:dyDescent="0.2">
      <c r="A1272"/>
      <c r="B1272"/>
      <c r="C1272"/>
      <c r="D1272"/>
      <c r="E1272"/>
      <c r="F1272"/>
      <c r="G1272"/>
      <c r="H1272"/>
      <c r="I1272" s="531"/>
    </row>
    <row r="1273" spans="1:9" x14ac:dyDescent="0.2">
      <c r="A1273"/>
      <c r="B1273"/>
      <c r="C1273"/>
      <c r="D1273"/>
      <c r="E1273"/>
      <c r="F1273"/>
      <c r="G1273"/>
      <c r="H1273"/>
      <c r="I1273" s="531"/>
    </row>
    <row r="1274" spans="1:9" x14ac:dyDescent="0.2">
      <c r="A1274"/>
      <c r="B1274"/>
      <c r="C1274"/>
      <c r="D1274"/>
      <c r="E1274"/>
      <c r="F1274"/>
      <c r="G1274"/>
      <c r="H1274"/>
      <c r="I1274" s="531"/>
    </row>
    <row r="1275" spans="1:9" x14ac:dyDescent="0.2">
      <c r="A1275"/>
      <c r="B1275"/>
      <c r="C1275"/>
      <c r="D1275"/>
      <c r="E1275"/>
      <c r="F1275"/>
      <c r="G1275"/>
      <c r="H1275"/>
      <c r="I1275" s="531"/>
    </row>
    <row r="1276" spans="1:9" x14ac:dyDescent="0.2">
      <c r="A1276"/>
      <c r="B1276"/>
      <c r="C1276"/>
      <c r="D1276"/>
      <c r="E1276"/>
      <c r="F1276"/>
      <c r="G1276"/>
      <c r="H1276"/>
      <c r="I1276" s="531"/>
    </row>
    <row r="1277" spans="1:9" x14ac:dyDescent="0.2">
      <c r="A1277"/>
      <c r="B1277"/>
      <c r="C1277"/>
      <c r="D1277"/>
      <c r="E1277"/>
      <c r="F1277"/>
      <c r="G1277"/>
      <c r="H1277"/>
      <c r="I1277" s="531"/>
    </row>
    <row r="1278" spans="1:9" x14ac:dyDescent="0.2">
      <c r="A1278"/>
      <c r="B1278"/>
      <c r="C1278"/>
      <c r="D1278"/>
      <c r="E1278"/>
      <c r="F1278"/>
      <c r="G1278"/>
      <c r="H1278"/>
      <c r="I1278" s="531"/>
    </row>
    <row r="1279" spans="1:9" x14ac:dyDescent="0.2">
      <c r="A1279"/>
      <c r="B1279"/>
      <c r="C1279"/>
      <c r="D1279"/>
      <c r="E1279"/>
      <c r="F1279"/>
      <c r="G1279"/>
      <c r="H1279"/>
      <c r="I1279" s="531"/>
    </row>
    <row r="1280" spans="1:9" x14ac:dyDescent="0.2">
      <c r="A1280"/>
      <c r="B1280"/>
      <c r="C1280"/>
      <c r="D1280"/>
      <c r="E1280"/>
      <c r="F1280"/>
      <c r="G1280"/>
      <c r="H1280"/>
      <c r="I1280" s="531"/>
    </row>
    <row r="1281" spans="1:9" x14ac:dyDescent="0.2">
      <c r="A1281"/>
      <c r="B1281"/>
      <c r="C1281"/>
      <c r="D1281"/>
      <c r="E1281"/>
      <c r="F1281"/>
      <c r="G1281"/>
      <c r="H1281"/>
      <c r="I1281" s="531"/>
    </row>
    <row r="1282" spans="1:9" x14ac:dyDescent="0.2">
      <c r="A1282"/>
      <c r="B1282"/>
      <c r="C1282"/>
      <c r="D1282"/>
      <c r="E1282"/>
      <c r="F1282"/>
      <c r="G1282"/>
      <c r="H1282"/>
      <c r="I1282" s="531"/>
    </row>
    <row r="1283" spans="1:9" x14ac:dyDescent="0.2">
      <c r="A1283"/>
      <c r="B1283"/>
      <c r="C1283"/>
      <c r="D1283"/>
      <c r="E1283"/>
      <c r="F1283"/>
      <c r="G1283"/>
      <c r="H1283"/>
      <c r="I1283" s="531"/>
    </row>
    <row r="1284" spans="1:9" x14ac:dyDescent="0.2">
      <c r="A1284"/>
      <c r="B1284"/>
      <c r="C1284"/>
      <c r="D1284"/>
      <c r="E1284"/>
      <c r="F1284"/>
      <c r="G1284"/>
      <c r="H1284"/>
      <c r="I1284" s="531"/>
    </row>
    <row r="1285" spans="1:9" x14ac:dyDescent="0.2">
      <c r="A1285"/>
      <c r="B1285"/>
      <c r="C1285"/>
      <c r="D1285"/>
      <c r="E1285"/>
      <c r="F1285"/>
      <c r="G1285"/>
      <c r="H1285"/>
      <c r="I1285" s="531"/>
    </row>
    <row r="1286" spans="1:9" x14ac:dyDescent="0.2">
      <c r="A1286"/>
      <c r="B1286"/>
      <c r="C1286"/>
      <c r="D1286"/>
      <c r="E1286"/>
      <c r="F1286"/>
      <c r="G1286"/>
      <c r="H1286"/>
      <c r="I1286" s="531"/>
    </row>
    <row r="1287" spans="1:9" x14ac:dyDescent="0.2">
      <c r="A1287"/>
      <c r="B1287"/>
      <c r="C1287"/>
      <c r="D1287"/>
      <c r="E1287"/>
      <c r="F1287"/>
      <c r="G1287"/>
      <c r="H1287"/>
      <c r="I1287" s="531"/>
    </row>
    <row r="1288" spans="1:9" x14ac:dyDescent="0.2">
      <c r="A1288"/>
      <c r="B1288"/>
      <c r="C1288"/>
      <c r="D1288"/>
      <c r="E1288"/>
      <c r="F1288"/>
      <c r="G1288"/>
      <c r="H1288"/>
      <c r="I1288" s="531"/>
    </row>
    <row r="1289" spans="1:9" x14ac:dyDescent="0.2">
      <c r="A1289"/>
      <c r="B1289"/>
      <c r="C1289"/>
      <c r="D1289"/>
      <c r="E1289"/>
      <c r="F1289"/>
      <c r="G1289"/>
      <c r="H1289"/>
      <c r="I1289" s="531"/>
    </row>
    <row r="1290" spans="1:9" x14ac:dyDescent="0.2">
      <c r="A1290"/>
      <c r="B1290"/>
      <c r="C1290"/>
      <c r="D1290"/>
      <c r="E1290"/>
      <c r="F1290"/>
      <c r="G1290"/>
      <c r="H1290"/>
      <c r="I1290" s="531"/>
    </row>
    <row r="1291" spans="1:9" x14ac:dyDescent="0.2">
      <c r="A1291"/>
      <c r="B1291"/>
      <c r="C1291"/>
      <c r="D1291"/>
      <c r="E1291"/>
      <c r="F1291"/>
      <c r="G1291"/>
      <c r="H1291"/>
      <c r="I1291" s="531"/>
    </row>
    <row r="1292" spans="1:9" x14ac:dyDescent="0.2">
      <c r="A1292"/>
      <c r="B1292"/>
      <c r="C1292"/>
      <c r="D1292"/>
      <c r="E1292"/>
      <c r="F1292"/>
      <c r="G1292"/>
      <c r="H1292"/>
      <c r="I1292" s="531"/>
    </row>
    <row r="1293" spans="1:9" x14ac:dyDescent="0.2">
      <c r="A1293"/>
      <c r="B1293"/>
      <c r="C1293"/>
      <c r="D1293"/>
      <c r="E1293"/>
      <c r="F1293"/>
      <c r="G1293"/>
      <c r="H1293"/>
      <c r="I1293" s="531"/>
    </row>
    <row r="1294" spans="1:9" x14ac:dyDescent="0.2">
      <c r="A1294"/>
      <c r="B1294"/>
      <c r="C1294"/>
      <c r="D1294"/>
      <c r="E1294"/>
      <c r="F1294"/>
      <c r="G1294"/>
      <c r="H1294"/>
      <c r="I1294" s="531"/>
    </row>
    <row r="1295" spans="1:9" x14ac:dyDescent="0.2">
      <c r="A1295"/>
      <c r="B1295"/>
      <c r="C1295"/>
      <c r="D1295"/>
      <c r="E1295"/>
      <c r="F1295"/>
      <c r="G1295"/>
      <c r="H1295"/>
      <c r="I1295" s="531"/>
    </row>
    <row r="1296" spans="1:9" x14ac:dyDescent="0.2">
      <c r="A1296"/>
      <c r="B1296"/>
      <c r="C1296"/>
      <c r="D1296"/>
      <c r="E1296"/>
      <c r="F1296"/>
      <c r="G1296"/>
      <c r="H1296"/>
      <c r="I1296" s="531"/>
    </row>
    <row r="1297" spans="1:9" x14ac:dyDescent="0.2">
      <c r="A1297"/>
      <c r="B1297"/>
      <c r="C1297"/>
      <c r="D1297"/>
      <c r="E1297"/>
      <c r="F1297"/>
      <c r="G1297"/>
      <c r="H1297"/>
      <c r="I1297" s="531"/>
    </row>
    <row r="1298" spans="1:9" x14ac:dyDescent="0.2">
      <c r="A1298"/>
      <c r="B1298"/>
      <c r="C1298"/>
      <c r="D1298"/>
      <c r="E1298"/>
      <c r="F1298"/>
      <c r="G1298"/>
      <c r="H1298"/>
      <c r="I1298" s="531"/>
    </row>
    <row r="1299" spans="1:9" x14ac:dyDescent="0.2">
      <c r="A1299"/>
      <c r="B1299"/>
      <c r="C1299"/>
      <c r="D1299"/>
      <c r="E1299"/>
      <c r="F1299"/>
      <c r="G1299"/>
      <c r="H1299"/>
      <c r="I1299" s="531"/>
    </row>
    <row r="1300" spans="1:9" x14ac:dyDescent="0.2">
      <c r="A1300"/>
      <c r="B1300"/>
      <c r="C1300"/>
      <c r="D1300"/>
      <c r="E1300"/>
      <c r="F1300"/>
      <c r="G1300"/>
      <c r="H1300"/>
      <c r="I1300" s="531"/>
    </row>
    <row r="1301" spans="1:9" x14ac:dyDescent="0.2">
      <c r="A1301"/>
      <c r="B1301"/>
      <c r="C1301"/>
      <c r="D1301"/>
      <c r="E1301"/>
      <c r="F1301"/>
      <c r="G1301"/>
      <c r="H1301"/>
      <c r="I1301" s="531"/>
    </row>
    <row r="1302" spans="1:9" x14ac:dyDescent="0.2">
      <c r="A1302"/>
      <c r="B1302"/>
      <c r="C1302"/>
      <c r="D1302"/>
      <c r="E1302"/>
      <c r="F1302"/>
      <c r="G1302"/>
      <c r="H1302"/>
      <c r="I1302" s="531"/>
    </row>
    <row r="1303" spans="1:9" x14ac:dyDescent="0.2">
      <c r="A1303"/>
      <c r="B1303"/>
      <c r="C1303"/>
      <c r="D1303"/>
      <c r="E1303"/>
      <c r="F1303"/>
      <c r="G1303"/>
      <c r="H1303"/>
      <c r="I1303" s="531"/>
    </row>
    <row r="1304" spans="1:9" x14ac:dyDescent="0.2">
      <c r="A1304"/>
      <c r="B1304"/>
      <c r="C1304"/>
      <c r="D1304"/>
      <c r="E1304"/>
      <c r="F1304"/>
      <c r="G1304"/>
      <c r="H1304"/>
      <c r="I1304" s="531"/>
    </row>
    <row r="1305" spans="1:9" x14ac:dyDescent="0.2">
      <c r="A1305"/>
      <c r="B1305"/>
      <c r="C1305"/>
      <c r="D1305"/>
      <c r="E1305"/>
      <c r="F1305"/>
      <c r="G1305"/>
      <c r="H1305"/>
      <c r="I1305" s="531"/>
    </row>
    <row r="1306" spans="1:9" x14ac:dyDescent="0.2">
      <c r="A1306"/>
      <c r="B1306"/>
      <c r="C1306"/>
      <c r="D1306"/>
      <c r="E1306"/>
      <c r="F1306"/>
      <c r="G1306"/>
      <c r="H1306"/>
      <c r="I1306" s="531"/>
    </row>
    <row r="1307" spans="1:9" x14ac:dyDescent="0.2">
      <c r="A1307"/>
      <c r="B1307"/>
      <c r="C1307"/>
      <c r="D1307"/>
      <c r="E1307"/>
      <c r="F1307"/>
      <c r="G1307"/>
      <c r="H1307"/>
      <c r="I1307" s="531"/>
    </row>
    <row r="1308" spans="1:9" x14ac:dyDescent="0.2">
      <c r="A1308"/>
      <c r="B1308"/>
      <c r="C1308"/>
      <c r="D1308"/>
      <c r="E1308"/>
      <c r="F1308"/>
      <c r="G1308"/>
      <c r="H1308"/>
      <c r="I1308" s="531"/>
    </row>
    <row r="1309" spans="1:9" x14ac:dyDescent="0.2">
      <c r="A1309"/>
      <c r="B1309"/>
      <c r="C1309"/>
      <c r="D1309"/>
      <c r="E1309"/>
      <c r="F1309"/>
      <c r="G1309"/>
      <c r="H1309"/>
      <c r="I1309" s="531"/>
    </row>
    <row r="1310" spans="1:9" x14ac:dyDescent="0.2">
      <c r="A1310"/>
      <c r="B1310"/>
      <c r="C1310"/>
      <c r="D1310"/>
      <c r="E1310"/>
      <c r="F1310"/>
      <c r="G1310"/>
      <c r="H1310"/>
      <c r="I1310" s="531"/>
    </row>
    <row r="1311" spans="1:9" x14ac:dyDescent="0.2">
      <c r="A1311"/>
      <c r="B1311"/>
      <c r="C1311"/>
      <c r="D1311"/>
      <c r="E1311"/>
      <c r="F1311"/>
      <c r="G1311"/>
      <c r="H1311"/>
      <c r="I1311" s="531"/>
    </row>
    <row r="1312" spans="1:9" x14ac:dyDescent="0.2">
      <c r="A1312"/>
      <c r="B1312"/>
      <c r="C1312"/>
      <c r="D1312"/>
      <c r="E1312"/>
      <c r="F1312"/>
      <c r="G1312"/>
      <c r="H1312"/>
      <c r="I1312" s="531"/>
    </row>
    <row r="1313" spans="1:9" x14ac:dyDescent="0.2">
      <c r="A1313"/>
      <c r="B1313"/>
      <c r="C1313"/>
      <c r="D1313"/>
      <c r="E1313"/>
      <c r="F1313"/>
      <c r="G1313"/>
      <c r="H1313"/>
      <c r="I1313" s="531"/>
    </row>
    <row r="1314" spans="1:9" x14ac:dyDescent="0.2">
      <c r="A1314"/>
      <c r="B1314"/>
      <c r="C1314"/>
      <c r="D1314"/>
      <c r="E1314"/>
      <c r="F1314"/>
      <c r="G1314"/>
      <c r="H1314"/>
      <c r="I1314" s="531"/>
    </row>
    <row r="1315" spans="1:9" x14ac:dyDescent="0.2">
      <c r="A1315"/>
      <c r="B1315"/>
      <c r="C1315"/>
      <c r="D1315"/>
      <c r="E1315"/>
      <c r="F1315"/>
      <c r="G1315"/>
      <c r="H1315"/>
      <c r="I1315" s="531"/>
    </row>
    <row r="1316" spans="1:9" x14ac:dyDescent="0.2">
      <c r="A1316"/>
      <c r="B1316"/>
      <c r="C1316"/>
      <c r="D1316"/>
      <c r="E1316"/>
      <c r="F1316"/>
      <c r="G1316"/>
      <c r="H1316"/>
      <c r="I1316" s="531"/>
    </row>
    <row r="1317" spans="1:9" x14ac:dyDescent="0.2">
      <c r="A1317"/>
      <c r="B1317"/>
      <c r="C1317"/>
      <c r="D1317"/>
      <c r="E1317"/>
      <c r="F1317"/>
      <c r="G1317"/>
      <c r="H1317"/>
      <c r="I1317" s="531"/>
    </row>
    <row r="1318" spans="1:9" x14ac:dyDescent="0.2">
      <c r="A1318"/>
      <c r="B1318"/>
      <c r="C1318"/>
      <c r="D1318"/>
      <c r="E1318"/>
      <c r="F1318"/>
      <c r="G1318"/>
      <c r="H1318"/>
      <c r="I1318" s="531"/>
    </row>
    <row r="1319" spans="1:9" x14ac:dyDescent="0.2">
      <c r="A1319"/>
      <c r="B1319"/>
      <c r="C1319"/>
      <c r="D1319"/>
      <c r="E1319"/>
      <c r="F1319"/>
      <c r="G1319"/>
      <c r="H1319"/>
      <c r="I1319" s="531"/>
    </row>
    <row r="1320" spans="1:9" x14ac:dyDescent="0.2">
      <c r="A1320"/>
      <c r="B1320"/>
      <c r="C1320"/>
      <c r="D1320"/>
      <c r="E1320"/>
      <c r="F1320"/>
      <c r="G1320"/>
      <c r="H1320"/>
      <c r="I1320" s="531"/>
    </row>
    <row r="1321" spans="1:9" x14ac:dyDescent="0.2">
      <c r="A1321"/>
      <c r="B1321"/>
      <c r="C1321"/>
      <c r="D1321"/>
      <c r="E1321"/>
      <c r="F1321"/>
      <c r="G1321"/>
      <c r="H1321"/>
      <c r="I1321" s="531"/>
    </row>
    <row r="1322" spans="1:9" x14ac:dyDescent="0.2">
      <c r="A1322"/>
      <c r="B1322"/>
      <c r="C1322"/>
      <c r="D1322"/>
      <c r="E1322"/>
      <c r="F1322"/>
      <c r="G1322"/>
      <c r="H1322"/>
      <c r="I1322" s="531"/>
    </row>
    <row r="1323" spans="1:9" x14ac:dyDescent="0.2">
      <c r="A1323"/>
      <c r="B1323"/>
      <c r="C1323"/>
      <c r="D1323"/>
      <c r="E1323"/>
      <c r="F1323"/>
      <c r="G1323"/>
      <c r="H1323"/>
      <c r="I1323" s="531"/>
    </row>
    <row r="1324" spans="1:9" x14ac:dyDescent="0.2">
      <c r="A1324"/>
      <c r="B1324"/>
      <c r="C1324"/>
      <c r="D1324"/>
      <c r="E1324"/>
      <c r="F1324"/>
      <c r="G1324"/>
      <c r="H1324"/>
      <c r="I1324" s="531"/>
    </row>
    <row r="1325" spans="1:9" x14ac:dyDescent="0.2">
      <c r="A1325"/>
      <c r="B1325"/>
      <c r="C1325"/>
      <c r="D1325"/>
      <c r="E1325"/>
      <c r="F1325"/>
      <c r="G1325"/>
      <c r="H1325"/>
      <c r="I1325" s="531"/>
    </row>
    <row r="1326" spans="1:9" x14ac:dyDescent="0.2">
      <c r="A1326"/>
      <c r="B1326"/>
      <c r="C1326"/>
      <c r="D1326"/>
      <c r="E1326"/>
      <c r="F1326"/>
      <c r="G1326"/>
      <c r="H1326"/>
      <c r="I1326" s="531"/>
    </row>
    <row r="1327" spans="1:9" x14ac:dyDescent="0.2">
      <c r="A1327"/>
      <c r="B1327"/>
      <c r="C1327"/>
      <c r="D1327"/>
      <c r="E1327"/>
      <c r="F1327"/>
      <c r="G1327"/>
      <c r="H1327"/>
      <c r="I1327" s="531"/>
    </row>
    <row r="1328" spans="1:9" x14ac:dyDescent="0.2">
      <c r="A1328"/>
      <c r="B1328"/>
      <c r="C1328"/>
      <c r="D1328"/>
      <c r="E1328"/>
      <c r="F1328"/>
      <c r="G1328"/>
      <c r="H1328"/>
      <c r="I1328" s="531"/>
    </row>
    <row r="1329" spans="1:9" x14ac:dyDescent="0.2">
      <c r="A1329"/>
      <c r="B1329"/>
      <c r="C1329"/>
      <c r="D1329"/>
      <c r="E1329"/>
      <c r="F1329"/>
      <c r="G1329"/>
      <c r="H1329"/>
      <c r="I1329" s="531"/>
    </row>
    <row r="1330" spans="1:9" x14ac:dyDescent="0.2">
      <c r="A1330"/>
      <c r="B1330"/>
      <c r="C1330"/>
      <c r="D1330"/>
      <c r="E1330"/>
      <c r="F1330"/>
      <c r="G1330"/>
      <c r="H1330"/>
      <c r="I1330" s="531"/>
    </row>
    <row r="1331" spans="1:9" x14ac:dyDescent="0.2">
      <c r="A1331"/>
      <c r="B1331"/>
      <c r="C1331"/>
      <c r="D1331"/>
      <c r="E1331"/>
      <c r="F1331"/>
      <c r="G1331"/>
      <c r="H1331"/>
      <c r="I1331" s="531"/>
    </row>
    <row r="1332" spans="1:9" x14ac:dyDescent="0.2">
      <c r="A1332"/>
      <c r="B1332"/>
      <c r="C1332"/>
      <c r="D1332"/>
      <c r="E1332"/>
      <c r="F1332"/>
      <c r="G1332"/>
      <c r="H1332"/>
      <c r="I1332" s="531"/>
    </row>
    <row r="1333" spans="1:9" x14ac:dyDescent="0.2">
      <c r="A1333"/>
      <c r="B1333"/>
      <c r="C1333"/>
      <c r="D1333"/>
      <c r="E1333"/>
      <c r="F1333"/>
      <c r="G1333"/>
      <c r="H1333"/>
      <c r="I1333" s="531"/>
    </row>
    <row r="1334" spans="1:9" x14ac:dyDescent="0.2">
      <c r="A1334"/>
      <c r="B1334"/>
      <c r="C1334"/>
      <c r="D1334"/>
      <c r="E1334"/>
      <c r="F1334"/>
      <c r="G1334"/>
      <c r="H1334"/>
      <c r="I1334" s="531"/>
    </row>
    <row r="1335" spans="1:9" x14ac:dyDescent="0.2">
      <c r="A1335"/>
      <c r="B1335"/>
      <c r="C1335"/>
      <c r="D1335"/>
      <c r="E1335"/>
      <c r="F1335"/>
      <c r="G1335"/>
      <c r="H1335"/>
      <c r="I1335" s="531"/>
    </row>
    <row r="1336" spans="1:9" x14ac:dyDescent="0.2">
      <c r="A1336"/>
      <c r="B1336"/>
      <c r="C1336"/>
      <c r="D1336"/>
      <c r="E1336"/>
      <c r="F1336"/>
      <c r="G1336"/>
      <c r="H1336"/>
      <c r="I1336" s="531"/>
    </row>
    <row r="1337" spans="1:9" x14ac:dyDescent="0.2">
      <c r="A1337"/>
      <c r="B1337"/>
      <c r="C1337"/>
      <c r="D1337"/>
      <c r="E1337"/>
      <c r="F1337"/>
      <c r="G1337"/>
      <c r="H1337"/>
      <c r="I1337" s="531"/>
    </row>
    <row r="1338" spans="1:9" x14ac:dyDescent="0.2">
      <c r="A1338"/>
      <c r="B1338"/>
      <c r="C1338"/>
      <c r="D1338"/>
      <c r="E1338"/>
      <c r="F1338"/>
      <c r="G1338"/>
      <c r="H1338"/>
      <c r="I1338" s="531"/>
    </row>
    <row r="1339" spans="1:9" x14ac:dyDescent="0.2">
      <c r="A1339"/>
      <c r="B1339"/>
      <c r="C1339"/>
      <c r="D1339"/>
      <c r="E1339"/>
      <c r="F1339"/>
      <c r="G1339"/>
      <c r="H1339"/>
      <c r="I1339" s="531"/>
    </row>
    <row r="1340" spans="1:9" x14ac:dyDescent="0.2">
      <c r="A1340"/>
      <c r="B1340"/>
      <c r="C1340"/>
      <c r="D1340"/>
      <c r="E1340"/>
      <c r="F1340"/>
      <c r="G1340"/>
      <c r="H1340"/>
      <c r="I1340" s="531"/>
    </row>
    <row r="1341" spans="1:9" x14ac:dyDescent="0.2">
      <c r="A1341"/>
      <c r="B1341"/>
      <c r="C1341"/>
      <c r="D1341"/>
      <c r="E1341"/>
      <c r="F1341"/>
      <c r="G1341"/>
      <c r="H1341"/>
      <c r="I1341" s="531"/>
    </row>
    <row r="1342" spans="1:9" x14ac:dyDescent="0.2">
      <c r="A1342"/>
      <c r="B1342"/>
      <c r="C1342"/>
      <c r="D1342"/>
      <c r="E1342"/>
      <c r="F1342"/>
      <c r="G1342"/>
      <c r="H1342"/>
      <c r="I1342" s="531"/>
    </row>
    <row r="1343" spans="1:9" x14ac:dyDescent="0.2">
      <c r="A1343"/>
      <c r="B1343"/>
      <c r="C1343"/>
      <c r="D1343"/>
      <c r="E1343"/>
      <c r="F1343"/>
      <c r="G1343"/>
      <c r="H1343"/>
      <c r="I1343" s="531"/>
    </row>
    <row r="1344" spans="1:9" x14ac:dyDescent="0.2">
      <c r="A1344"/>
      <c r="B1344"/>
      <c r="C1344"/>
      <c r="D1344"/>
      <c r="E1344"/>
      <c r="F1344"/>
      <c r="G1344"/>
      <c r="H1344"/>
      <c r="I1344" s="531"/>
    </row>
    <row r="1345" spans="1:9" x14ac:dyDescent="0.2">
      <c r="A1345"/>
      <c r="B1345"/>
      <c r="C1345"/>
      <c r="D1345"/>
      <c r="E1345"/>
      <c r="F1345"/>
      <c r="G1345"/>
      <c r="H1345"/>
      <c r="I1345" s="531"/>
    </row>
    <row r="1346" spans="1:9" x14ac:dyDescent="0.2">
      <c r="A1346"/>
      <c r="B1346"/>
      <c r="C1346"/>
      <c r="D1346"/>
      <c r="E1346"/>
      <c r="F1346"/>
      <c r="G1346"/>
      <c r="H1346"/>
      <c r="I1346" s="531"/>
    </row>
    <row r="1347" spans="1:9" x14ac:dyDescent="0.2">
      <c r="A1347"/>
      <c r="B1347"/>
      <c r="C1347"/>
      <c r="D1347"/>
      <c r="E1347"/>
      <c r="F1347"/>
      <c r="G1347"/>
      <c r="H1347"/>
      <c r="I1347" s="531"/>
    </row>
    <row r="1348" spans="1:9" x14ac:dyDescent="0.2">
      <c r="A1348"/>
      <c r="B1348"/>
      <c r="C1348"/>
      <c r="D1348"/>
      <c r="E1348"/>
      <c r="F1348"/>
      <c r="G1348"/>
      <c r="H1348"/>
      <c r="I1348" s="531"/>
    </row>
    <row r="1349" spans="1:9" x14ac:dyDescent="0.2">
      <c r="A1349"/>
      <c r="B1349"/>
      <c r="C1349"/>
      <c r="D1349"/>
      <c r="E1349"/>
      <c r="F1349"/>
      <c r="G1349"/>
      <c r="H1349"/>
      <c r="I1349" s="531"/>
    </row>
    <row r="1350" spans="1:9" x14ac:dyDescent="0.2">
      <c r="A1350"/>
      <c r="B1350"/>
      <c r="C1350"/>
      <c r="D1350"/>
      <c r="E1350"/>
      <c r="F1350"/>
      <c r="G1350"/>
      <c r="H1350"/>
      <c r="I1350" s="531"/>
    </row>
    <row r="1351" spans="1:9" x14ac:dyDescent="0.2">
      <c r="A1351"/>
      <c r="B1351"/>
      <c r="C1351"/>
      <c r="D1351"/>
      <c r="E1351"/>
      <c r="F1351"/>
      <c r="G1351"/>
      <c r="H1351"/>
      <c r="I1351" s="531"/>
    </row>
    <row r="1352" spans="1:9" x14ac:dyDescent="0.2">
      <c r="A1352"/>
      <c r="B1352"/>
      <c r="C1352"/>
      <c r="D1352"/>
      <c r="E1352"/>
      <c r="F1352"/>
      <c r="G1352"/>
      <c r="H1352"/>
      <c r="I1352" s="531"/>
    </row>
    <row r="1353" spans="1:9" x14ac:dyDescent="0.2">
      <c r="A1353"/>
      <c r="B1353"/>
      <c r="C1353"/>
      <c r="D1353"/>
      <c r="E1353"/>
      <c r="F1353"/>
      <c r="G1353"/>
      <c r="H1353"/>
      <c r="I1353" s="531"/>
    </row>
    <row r="1354" spans="1:9" x14ac:dyDescent="0.2">
      <c r="A1354"/>
      <c r="B1354"/>
      <c r="C1354"/>
      <c r="D1354"/>
      <c r="E1354"/>
      <c r="F1354"/>
      <c r="G1354"/>
      <c r="H1354"/>
      <c r="I1354" s="531"/>
    </row>
    <row r="1355" spans="1:9" x14ac:dyDescent="0.2">
      <c r="A1355"/>
      <c r="B1355"/>
      <c r="C1355"/>
      <c r="D1355"/>
      <c r="E1355"/>
      <c r="F1355"/>
      <c r="G1355"/>
      <c r="H1355"/>
      <c r="I1355" s="531"/>
    </row>
    <row r="1356" spans="1:9" x14ac:dyDescent="0.2">
      <c r="A1356"/>
      <c r="B1356"/>
      <c r="C1356"/>
      <c r="D1356"/>
      <c r="E1356"/>
      <c r="F1356"/>
      <c r="G1356"/>
      <c r="H1356"/>
      <c r="I1356" s="531"/>
    </row>
    <row r="1357" spans="1:9" x14ac:dyDescent="0.2">
      <c r="A1357"/>
      <c r="B1357"/>
      <c r="C1357"/>
      <c r="D1357"/>
      <c r="E1357"/>
      <c r="F1357"/>
      <c r="G1357"/>
      <c r="H1357"/>
      <c r="I1357" s="531"/>
    </row>
    <row r="1358" spans="1:9" x14ac:dyDescent="0.2">
      <c r="A1358"/>
      <c r="B1358"/>
      <c r="C1358"/>
      <c r="D1358"/>
      <c r="E1358"/>
      <c r="F1358"/>
      <c r="G1358"/>
      <c r="H1358"/>
      <c r="I1358" s="531"/>
    </row>
    <row r="1359" spans="1:9" x14ac:dyDescent="0.2">
      <c r="A1359"/>
      <c r="B1359"/>
      <c r="C1359"/>
      <c r="D1359"/>
      <c r="E1359"/>
      <c r="F1359"/>
      <c r="G1359"/>
      <c r="H1359"/>
      <c r="I1359" s="531"/>
    </row>
    <row r="1360" spans="1:9" x14ac:dyDescent="0.2">
      <c r="A1360"/>
      <c r="B1360"/>
      <c r="C1360"/>
      <c r="D1360"/>
      <c r="E1360"/>
      <c r="F1360"/>
      <c r="G1360"/>
      <c r="H1360"/>
      <c r="I1360" s="531"/>
    </row>
    <row r="1361" spans="1:9" x14ac:dyDescent="0.2">
      <c r="A1361"/>
      <c r="B1361"/>
      <c r="C1361"/>
      <c r="D1361"/>
      <c r="E1361"/>
      <c r="F1361"/>
      <c r="G1361"/>
      <c r="H1361"/>
      <c r="I1361" s="531"/>
    </row>
    <row r="1362" spans="1:9" x14ac:dyDescent="0.2">
      <c r="A1362"/>
      <c r="B1362"/>
      <c r="C1362"/>
      <c r="D1362"/>
      <c r="E1362"/>
      <c r="F1362"/>
      <c r="G1362"/>
      <c r="H1362"/>
      <c r="I1362" s="531"/>
    </row>
    <row r="1363" spans="1:9" x14ac:dyDescent="0.2">
      <c r="A1363"/>
      <c r="B1363"/>
      <c r="C1363"/>
      <c r="D1363"/>
      <c r="E1363"/>
      <c r="F1363"/>
      <c r="G1363"/>
      <c r="H1363"/>
      <c r="I1363" s="531"/>
    </row>
    <row r="1364" spans="1:9" x14ac:dyDescent="0.2">
      <c r="A1364"/>
      <c r="B1364"/>
      <c r="C1364"/>
      <c r="D1364"/>
      <c r="E1364"/>
      <c r="F1364"/>
      <c r="G1364"/>
      <c r="H1364"/>
      <c r="I1364" s="531"/>
    </row>
    <row r="1365" spans="1:9" x14ac:dyDescent="0.2">
      <c r="A1365"/>
      <c r="B1365"/>
      <c r="C1365"/>
      <c r="D1365"/>
      <c r="E1365"/>
      <c r="F1365"/>
      <c r="G1365"/>
      <c r="H1365"/>
      <c r="I1365" s="531"/>
    </row>
    <row r="1366" spans="1:9" x14ac:dyDescent="0.2">
      <c r="A1366"/>
      <c r="B1366"/>
      <c r="C1366"/>
      <c r="D1366"/>
      <c r="E1366"/>
      <c r="F1366"/>
      <c r="G1366"/>
      <c r="H1366"/>
      <c r="I1366" s="531"/>
    </row>
    <row r="1367" spans="1:9" x14ac:dyDescent="0.2">
      <c r="A1367"/>
      <c r="B1367"/>
      <c r="C1367"/>
      <c r="D1367"/>
      <c r="E1367"/>
      <c r="F1367"/>
      <c r="G1367"/>
      <c r="H1367"/>
      <c r="I1367" s="531"/>
    </row>
    <row r="1368" spans="1:9" x14ac:dyDescent="0.2">
      <c r="A1368"/>
      <c r="B1368"/>
      <c r="C1368"/>
      <c r="D1368"/>
      <c r="E1368"/>
      <c r="F1368"/>
      <c r="G1368"/>
      <c r="H1368"/>
      <c r="I1368" s="531"/>
    </row>
    <row r="1369" spans="1:9" x14ac:dyDescent="0.2">
      <c r="A1369"/>
      <c r="B1369"/>
      <c r="C1369"/>
      <c r="D1369"/>
      <c r="E1369"/>
      <c r="F1369"/>
      <c r="G1369"/>
      <c r="H1369"/>
      <c r="I1369" s="531"/>
    </row>
    <row r="1370" spans="1:9" x14ac:dyDescent="0.2">
      <c r="A1370"/>
      <c r="B1370"/>
      <c r="C1370"/>
      <c r="D1370"/>
      <c r="E1370"/>
      <c r="F1370"/>
      <c r="G1370"/>
      <c r="H1370"/>
      <c r="I1370" s="531"/>
    </row>
    <row r="1371" spans="1:9" x14ac:dyDescent="0.2">
      <c r="A1371"/>
      <c r="B1371"/>
      <c r="C1371"/>
      <c r="D1371"/>
      <c r="E1371"/>
      <c r="F1371"/>
      <c r="G1371"/>
      <c r="H1371"/>
      <c r="I1371" s="531"/>
    </row>
    <row r="1372" spans="1:9" x14ac:dyDescent="0.2">
      <c r="A1372"/>
      <c r="B1372"/>
      <c r="C1372"/>
      <c r="D1372"/>
      <c r="E1372"/>
      <c r="F1372"/>
      <c r="G1372"/>
      <c r="H1372"/>
      <c r="I1372" s="531"/>
    </row>
    <row r="1373" spans="1:9" x14ac:dyDescent="0.2">
      <c r="A1373"/>
      <c r="B1373"/>
      <c r="C1373"/>
      <c r="D1373"/>
      <c r="E1373"/>
      <c r="F1373"/>
      <c r="G1373"/>
      <c r="H1373"/>
      <c r="I1373" s="531"/>
    </row>
    <row r="1374" spans="1:9" x14ac:dyDescent="0.2">
      <c r="A1374"/>
      <c r="B1374"/>
      <c r="C1374"/>
      <c r="D1374"/>
      <c r="E1374"/>
      <c r="F1374"/>
      <c r="G1374"/>
      <c r="H1374"/>
      <c r="I1374" s="531"/>
    </row>
    <row r="1375" spans="1:9" x14ac:dyDescent="0.2">
      <c r="A1375"/>
      <c r="B1375"/>
      <c r="C1375"/>
      <c r="D1375"/>
      <c r="E1375"/>
      <c r="F1375"/>
      <c r="G1375"/>
      <c r="H1375"/>
      <c r="I1375" s="531"/>
    </row>
    <row r="1376" spans="1:9" x14ac:dyDescent="0.2">
      <c r="A1376"/>
      <c r="B1376"/>
      <c r="C1376"/>
      <c r="D1376"/>
      <c r="E1376"/>
      <c r="F1376"/>
      <c r="G1376"/>
      <c r="H1376"/>
      <c r="I1376" s="531"/>
    </row>
    <row r="1377" spans="1:9" x14ac:dyDescent="0.2">
      <c r="A1377"/>
      <c r="B1377"/>
      <c r="C1377"/>
      <c r="D1377"/>
      <c r="E1377"/>
      <c r="F1377"/>
      <c r="G1377"/>
      <c r="H1377"/>
      <c r="I1377" s="531"/>
    </row>
    <row r="1378" spans="1:9" x14ac:dyDescent="0.2">
      <c r="A1378"/>
      <c r="B1378"/>
      <c r="C1378"/>
      <c r="D1378"/>
      <c r="E1378"/>
      <c r="F1378"/>
      <c r="G1378"/>
      <c r="H1378"/>
      <c r="I1378" s="531"/>
    </row>
    <row r="1379" spans="1:9" x14ac:dyDescent="0.2">
      <c r="A1379"/>
      <c r="B1379"/>
      <c r="C1379"/>
      <c r="D1379"/>
      <c r="E1379"/>
      <c r="F1379"/>
      <c r="G1379"/>
      <c r="H1379"/>
      <c r="I1379" s="531"/>
    </row>
    <row r="1380" spans="1:9" x14ac:dyDescent="0.2">
      <c r="A1380"/>
      <c r="B1380"/>
      <c r="C1380"/>
      <c r="D1380"/>
      <c r="E1380"/>
      <c r="F1380"/>
      <c r="G1380"/>
      <c r="H1380"/>
      <c r="I1380" s="531"/>
    </row>
    <row r="1381" spans="1:9" x14ac:dyDescent="0.2">
      <c r="A1381"/>
      <c r="B1381"/>
      <c r="C1381"/>
      <c r="D1381"/>
      <c r="E1381"/>
      <c r="F1381"/>
      <c r="G1381"/>
      <c r="H1381"/>
      <c r="I1381" s="531"/>
    </row>
    <row r="1382" spans="1:9" x14ac:dyDescent="0.2">
      <c r="A1382"/>
      <c r="B1382"/>
      <c r="C1382"/>
      <c r="D1382"/>
      <c r="E1382"/>
      <c r="F1382"/>
      <c r="G1382"/>
      <c r="H1382"/>
      <c r="I1382" s="531"/>
    </row>
    <row r="1383" spans="1:9" x14ac:dyDescent="0.2">
      <c r="A1383"/>
      <c r="B1383"/>
      <c r="C1383"/>
      <c r="D1383"/>
      <c r="E1383"/>
      <c r="F1383"/>
      <c r="G1383"/>
      <c r="H1383"/>
      <c r="I1383" s="531"/>
    </row>
    <row r="1384" spans="1:9" x14ac:dyDescent="0.2">
      <c r="A1384"/>
      <c r="B1384"/>
      <c r="C1384"/>
      <c r="D1384"/>
      <c r="E1384"/>
      <c r="F1384"/>
      <c r="G1384"/>
      <c r="H1384"/>
      <c r="I1384" s="531"/>
    </row>
    <row r="1385" spans="1:9" x14ac:dyDescent="0.2">
      <c r="A1385"/>
      <c r="B1385"/>
      <c r="C1385"/>
      <c r="D1385"/>
      <c r="E1385"/>
      <c r="F1385"/>
      <c r="G1385"/>
      <c r="H1385"/>
      <c r="I1385" s="531"/>
    </row>
    <row r="1386" spans="1:9" x14ac:dyDescent="0.2">
      <c r="A1386"/>
      <c r="B1386"/>
      <c r="C1386"/>
      <c r="D1386"/>
      <c r="E1386"/>
      <c r="F1386"/>
      <c r="G1386"/>
      <c r="H1386"/>
      <c r="I1386" s="531"/>
    </row>
    <row r="1387" spans="1:9" x14ac:dyDescent="0.2">
      <c r="A1387"/>
      <c r="B1387"/>
      <c r="C1387"/>
      <c r="D1387"/>
      <c r="E1387"/>
      <c r="F1387"/>
      <c r="G1387"/>
      <c r="H1387"/>
      <c r="I1387" s="531"/>
    </row>
    <row r="1388" spans="1:9" x14ac:dyDescent="0.2">
      <c r="A1388"/>
      <c r="B1388"/>
      <c r="C1388"/>
      <c r="D1388"/>
      <c r="E1388"/>
      <c r="F1388"/>
      <c r="G1388"/>
      <c r="H1388"/>
      <c r="I1388" s="531"/>
    </row>
    <row r="1389" spans="1:9" x14ac:dyDescent="0.2">
      <c r="A1389"/>
      <c r="B1389"/>
      <c r="C1389"/>
      <c r="D1389"/>
      <c r="E1389"/>
      <c r="F1389"/>
      <c r="G1389"/>
      <c r="H1389"/>
      <c r="I1389" s="531"/>
    </row>
    <row r="1390" spans="1:9" x14ac:dyDescent="0.2">
      <c r="A1390"/>
      <c r="B1390"/>
      <c r="C1390"/>
      <c r="D1390"/>
      <c r="E1390"/>
      <c r="F1390"/>
      <c r="G1390"/>
      <c r="H1390"/>
      <c r="I1390" s="531"/>
    </row>
    <row r="1391" spans="1:9" x14ac:dyDescent="0.2">
      <c r="A1391"/>
      <c r="B1391"/>
      <c r="C1391"/>
      <c r="D1391"/>
      <c r="E1391"/>
      <c r="F1391"/>
      <c r="G1391"/>
      <c r="H1391"/>
      <c r="I1391" s="531"/>
    </row>
    <row r="1392" spans="1:9" x14ac:dyDescent="0.2">
      <c r="A1392"/>
      <c r="B1392"/>
      <c r="C1392"/>
      <c r="D1392"/>
      <c r="E1392"/>
      <c r="F1392"/>
      <c r="G1392"/>
      <c r="H1392"/>
      <c r="I1392" s="531"/>
    </row>
    <row r="1393" spans="1:9" x14ac:dyDescent="0.2">
      <c r="A1393"/>
      <c r="B1393"/>
      <c r="C1393"/>
      <c r="D1393"/>
      <c r="E1393"/>
      <c r="F1393"/>
      <c r="G1393"/>
      <c r="H1393"/>
      <c r="I1393" s="531"/>
    </row>
    <row r="1394" spans="1:9" x14ac:dyDescent="0.2">
      <c r="A1394"/>
      <c r="B1394"/>
      <c r="C1394"/>
      <c r="D1394"/>
      <c r="E1394"/>
      <c r="F1394"/>
      <c r="G1394"/>
      <c r="H1394"/>
      <c r="I1394" s="531"/>
    </row>
    <row r="1395" spans="1:9" x14ac:dyDescent="0.2">
      <c r="A1395"/>
      <c r="B1395"/>
      <c r="C1395"/>
      <c r="D1395"/>
      <c r="E1395"/>
      <c r="F1395"/>
      <c r="G1395"/>
      <c r="H1395"/>
      <c r="I1395" s="531"/>
    </row>
    <row r="1396" spans="1:9" x14ac:dyDescent="0.2">
      <c r="A1396"/>
      <c r="B1396"/>
      <c r="C1396"/>
      <c r="D1396"/>
      <c r="E1396"/>
      <c r="F1396"/>
      <c r="G1396"/>
      <c r="H1396"/>
      <c r="I1396" s="531"/>
    </row>
    <row r="1397" spans="1:9" x14ac:dyDescent="0.2">
      <c r="A1397"/>
      <c r="B1397"/>
      <c r="C1397"/>
      <c r="D1397"/>
      <c r="E1397"/>
      <c r="F1397"/>
      <c r="G1397"/>
      <c r="H1397"/>
      <c r="I1397" s="531"/>
    </row>
    <row r="1398" spans="1:9" x14ac:dyDescent="0.2">
      <c r="A1398"/>
      <c r="B1398"/>
      <c r="C1398"/>
      <c r="D1398"/>
      <c r="E1398"/>
      <c r="F1398"/>
      <c r="G1398"/>
      <c r="H1398"/>
      <c r="I1398" s="531"/>
    </row>
    <row r="1399" spans="1:9" x14ac:dyDescent="0.2">
      <c r="A1399"/>
      <c r="B1399"/>
      <c r="C1399"/>
      <c r="D1399"/>
      <c r="E1399"/>
      <c r="F1399"/>
      <c r="G1399"/>
      <c r="H1399"/>
      <c r="I1399" s="531"/>
    </row>
    <row r="1400" spans="1:9" x14ac:dyDescent="0.2">
      <c r="A1400"/>
      <c r="B1400"/>
      <c r="C1400"/>
      <c r="D1400"/>
      <c r="E1400"/>
      <c r="F1400"/>
      <c r="G1400"/>
      <c r="H1400"/>
      <c r="I1400" s="531"/>
    </row>
    <row r="1401" spans="1:9" x14ac:dyDescent="0.2">
      <c r="A1401"/>
      <c r="B1401"/>
      <c r="C1401"/>
      <c r="D1401"/>
      <c r="E1401"/>
      <c r="F1401"/>
      <c r="G1401"/>
      <c r="H1401"/>
      <c r="I1401" s="531"/>
    </row>
    <row r="1402" spans="1:9" x14ac:dyDescent="0.2">
      <c r="A1402"/>
      <c r="B1402"/>
      <c r="C1402"/>
      <c r="D1402"/>
      <c r="E1402"/>
      <c r="F1402"/>
      <c r="G1402"/>
      <c r="H1402"/>
      <c r="I1402" s="531"/>
    </row>
    <row r="1403" spans="1:9" x14ac:dyDescent="0.2">
      <c r="A1403"/>
      <c r="B1403"/>
      <c r="C1403"/>
      <c r="D1403"/>
      <c r="E1403"/>
      <c r="F1403"/>
      <c r="G1403"/>
      <c r="H1403"/>
      <c r="I1403" s="531"/>
    </row>
    <row r="1404" spans="1:9" x14ac:dyDescent="0.2">
      <c r="A1404"/>
      <c r="B1404"/>
      <c r="C1404"/>
      <c r="D1404"/>
      <c r="E1404"/>
      <c r="F1404"/>
      <c r="G1404"/>
      <c r="H1404"/>
      <c r="I1404" s="531"/>
    </row>
    <row r="1405" spans="1:9" x14ac:dyDescent="0.2">
      <c r="A1405"/>
      <c r="B1405"/>
      <c r="C1405"/>
      <c r="D1405"/>
      <c r="E1405"/>
      <c r="F1405"/>
      <c r="G1405"/>
      <c r="H1405"/>
      <c r="I1405" s="531"/>
    </row>
    <row r="1406" spans="1:9" x14ac:dyDescent="0.2">
      <c r="A1406"/>
      <c r="B1406"/>
      <c r="C1406"/>
      <c r="D1406"/>
      <c r="E1406"/>
      <c r="F1406"/>
      <c r="G1406"/>
      <c r="H1406"/>
      <c r="I1406" s="531"/>
    </row>
    <row r="1407" spans="1:9" x14ac:dyDescent="0.2">
      <c r="A1407"/>
      <c r="B1407"/>
      <c r="C1407"/>
      <c r="D1407"/>
      <c r="E1407"/>
      <c r="F1407"/>
      <c r="G1407"/>
      <c r="H1407"/>
      <c r="I1407" s="531"/>
    </row>
    <row r="1408" spans="1:9" x14ac:dyDescent="0.2">
      <c r="A1408"/>
      <c r="B1408"/>
      <c r="C1408"/>
      <c r="D1408"/>
      <c r="E1408"/>
      <c r="F1408"/>
      <c r="G1408"/>
      <c r="H1408"/>
      <c r="I1408" s="531"/>
    </row>
    <row r="1409" spans="1:9" x14ac:dyDescent="0.2">
      <c r="A1409"/>
      <c r="B1409"/>
      <c r="C1409"/>
      <c r="D1409"/>
      <c r="E1409"/>
      <c r="F1409"/>
      <c r="G1409"/>
      <c r="H1409"/>
      <c r="I1409" s="531"/>
    </row>
    <row r="1410" spans="1:9" x14ac:dyDescent="0.2">
      <c r="A1410"/>
      <c r="B1410"/>
      <c r="C1410"/>
      <c r="D1410"/>
      <c r="E1410"/>
      <c r="F1410"/>
      <c r="G1410"/>
      <c r="H1410"/>
      <c r="I1410" s="531"/>
    </row>
    <row r="1411" spans="1:9" x14ac:dyDescent="0.2">
      <c r="A1411"/>
      <c r="B1411"/>
      <c r="C1411"/>
      <c r="D1411"/>
      <c r="E1411"/>
      <c r="F1411"/>
      <c r="G1411"/>
      <c r="H1411"/>
      <c r="I1411" s="531"/>
    </row>
    <row r="1412" spans="1:9" x14ac:dyDescent="0.2">
      <c r="A1412"/>
      <c r="B1412"/>
      <c r="C1412"/>
      <c r="D1412"/>
      <c r="E1412"/>
      <c r="F1412"/>
      <c r="G1412"/>
      <c r="H1412"/>
      <c r="I1412" s="531"/>
    </row>
    <row r="1413" spans="1:9" x14ac:dyDescent="0.2">
      <c r="A1413"/>
      <c r="B1413"/>
      <c r="C1413"/>
      <c r="D1413"/>
      <c r="E1413"/>
      <c r="F1413"/>
      <c r="G1413"/>
      <c r="H1413"/>
      <c r="I1413" s="531"/>
    </row>
    <row r="1414" spans="1:9" x14ac:dyDescent="0.2">
      <c r="A1414"/>
      <c r="B1414"/>
      <c r="C1414"/>
      <c r="D1414"/>
      <c r="E1414"/>
      <c r="F1414"/>
      <c r="G1414"/>
      <c r="H1414"/>
      <c r="I1414" s="531"/>
    </row>
    <row r="1415" spans="1:9" x14ac:dyDescent="0.2">
      <c r="A1415"/>
      <c r="B1415"/>
      <c r="C1415"/>
      <c r="D1415"/>
      <c r="E1415"/>
      <c r="F1415"/>
      <c r="G1415"/>
      <c r="H1415"/>
      <c r="I1415" s="531"/>
    </row>
    <row r="1416" spans="1:9" x14ac:dyDescent="0.2">
      <c r="A1416"/>
      <c r="B1416"/>
      <c r="C1416"/>
      <c r="D1416"/>
      <c r="E1416"/>
      <c r="F1416"/>
      <c r="G1416"/>
      <c r="H1416"/>
      <c r="I1416" s="531"/>
    </row>
    <row r="1417" spans="1:9" x14ac:dyDescent="0.2">
      <c r="A1417"/>
      <c r="B1417"/>
      <c r="C1417"/>
      <c r="D1417"/>
      <c r="E1417"/>
      <c r="F1417"/>
      <c r="G1417"/>
      <c r="H1417"/>
      <c r="I1417" s="531"/>
    </row>
    <row r="1418" spans="1:9" x14ac:dyDescent="0.2">
      <c r="A1418"/>
      <c r="B1418"/>
      <c r="C1418"/>
      <c r="D1418"/>
      <c r="E1418"/>
      <c r="F1418"/>
      <c r="G1418"/>
      <c r="H1418"/>
      <c r="I1418" s="531"/>
    </row>
    <row r="1419" spans="1:9" x14ac:dyDescent="0.2">
      <c r="A1419"/>
      <c r="B1419"/>
      <c r="C1419"/>
      <c r="D1419"/>
      <c r="E1419"/>
      <c r="F1419"/>
      <c r="G1419"/>
      <c r="H1419"/>
      <c r="I1419" s="531"/>
    </row>
    <row r="1420" spans="1:9" x14ac:dyDescent="0.2">
      <c r="A1420"/>
      <c r="B1420"/>
      <c r="C1420"/>
      <c r="D1420"/>
      <c r="E1420"/>
      <c r="F1420"/>
      <c r="G1420"/>
      <c r="H1420"/>
      <c r="I1420" s="531"/>
    </row>
    <row r="1421" spans="1:9" x14ac:dyDescent="0.2">
      <c r="A1421"/>
      <c r="B1421"/>
      <c r="C1421"/>
      <c r="D1421"/>
      <c r="E1421"/>
      <c r="F1421"/>
      <c r="G1421"/>
      <c r="H1421"/>
      <c r="I1421" s="531"/>
    </row>
    <row r="1422" spans="1:9" x14ac:dyDescent="0.2">
      <c r="A1422"/>
      <c r="B1422"/>
      <c r="C1422"/>
      <c r="D1422"/>
      <c r="E1422"/>
      <c r="F1422"/>
      <c r="G1422"/>
      <c r="H1422"/>
      <c r="I1422" s="531"/>
    </row>
    <row r="1423" spans="1:9" x14ac:dyDescent="0.2">
      <c r="A1423"/>
      <c r="B1423"/>
      <c r="C1423"/>
      <c r="D1423"/>
      <c r="E1423"/>
      <c r="F1423"/>
      <c r="G1423"/>
      <c r="H1423"/>
      <c r="I1423" s="531"/>
    </row>
    <row r="1424" spans="1:9" x14ac:dyDescent="0.2">
      <c r="A1424"/>
      <c r="B1424"/>
      <c r="C1424"/>
      <c r="D1424"/>
      <c r="E1424"/>
      <c r="F1424"/>
      <c r="G1424"/>
      <c r="H1424"/>
      <c r="I1424" s="531"/>
    </row>
    <row r="1425" spans="1:9" x14ac:dyDescent="0.2">
      <c r="A1425"/>
      <c r="B1425"/>
      <c r="C1425"/>
      <c r="D1425"/>
      <c r="E1425"/>
      <c r="F1425"/>
      <c r="G1425"/>
      <c r="H1425"/>
      <c r="I1425" s="531"/>
    </row>
    <row r="1426" spans="1:9" x14ac:dyDescent="0.2">
      <c r="A1426"/>
      <c r="B1426"/>
      <c r="C1426"/>
      <c r="D1426"/>
      <c r="E1426"/>
      <c r="F1426"/>
      <c r="G1426"/>
      <c r="H1426"/>
      <c r="I1426" s="531"/>
    </row>
    <row r="1427" spans="1:9" x14ac:dyDescent="0.2">
      <c r="A1427"/>
      <c r="B1427"/>
      <c r="C1427"/>
      <c r="D1427"/>
      <c r="E1427"/>
      <c r="F1427"/>
      <c r="G1427"/>
      <c r="H1427"/>
      <c r="I1427" s="531"/>
    </row>
    <row r="1428" spans="1:9" x14ac:dyDescent="0.2">
      <c r="A1428"/>
      <c r="B1428"/>
      <c r="C1428"/>
      <c r="D1428"/>
      <c r="E1428"/>
      <c r="F1428"/>
      <c r="G1428"/>
      <c r="H1428"/>
      <c r="I1428" s="531"/>
    </row>
    <row r="1429" spans="1:9" x14ac:dyDescent="0.2">
      <c r="A1429"/>
      <c r="B1429"/>
      <c r="C1429"/>
      <c r="D1429"/>
      <c r="E1429"/>
      <c r="F1429"/>
      <c r="G1429"/>
      <c r="H1429"/>
      <c r="I1429" s="531"/>
    </row>
    <row r="1430" spans="1:9" x14ac:dyDescent="0.2">
      <c r="A1430"/>
      <c r="B1430"/>
      <c r="C1430"/>
      <c r="D1430"/>
      <c r="E1430"/>
      <c r="F1430"/>
      <c r="G1430"/>
      <c r="H1430"/>
      <c r="I1430" s="531"/>
    </row>
    <row r="1431" spans="1:9" x14ac:dyDescent="0.2">
      <c r="A1431"/>
      <c r="B1431"/>
      <c r="C1431"/>
      <c r="D1431"/>
      <c r="E1431"/>
      <c r="F1431"/>
      <c r="G1431"/>
      <c r="H1431"/>
      <c r="I1431" s="531"/>
    </row>
    <row r="1432" spans="1:9" x14ac:dyDescent="0.2">
      <c r="A1432"/>
      <c r="B1432"/>
      <c r="C1432"/>
      <c r="D1432"/>
      <c r="E1432"/>
      <c r="F1432"/>
      <c r="G1432"/>
      <c r="H1432"/>
      <c r="I1432" s="531"/>
    </row>
    <row r="1433" spans="1:9" x14ac:dyDescent="0.2">
      <c r="A1433"/>
      <c r="B1433"/>
      <c r="C1433"/>
      <c r="D1433"/>
      <c r="E1433"/>
      <c r="F1433"/>
      <c r="G1433"/>
      <c r="H1433"/>
      <c r="I1433" s="531"/>
    </row>
    <row r="1434" spans="1:9" x14ac:dyDescent="0.2">
      <c r="A1434"/>
      <c r="B1434"/>
      <c r="C1434"/>
      <c r="D1434"/>
      <c r="E1434"/>
      <c r="F1434"/>
      <c r="G1434"/>
      <c r="H1434"/>
      <c r="I1434" s="531"/>
    </row>
    <row r="1435" spans="1:9" x14ac:dyDescent="0.2">
      <c r="A1435"/>
      <c r="B1435"/>
      <c r="C1435"/>
      <c r="D1435"/>
      <c r="E1435"/>
      <c r="F1435"/>
      <c r="G1435"/>
      <c r="H1435"/>
      <c r="I1435" s="531"/>
    </row>
    <row r="1436" spans="1:9" x14ac:dyDescent="0.2">
      <c r="A1436"/>
      <c r="B1436"/>
      <c r="C1436"/>
      <c r="D1436"/>
      <c r="E1436"/>
      <c r="F1436"/>
      <c r="G1436"/>
      <c r="H1436"/>
      <c r="I1436" s="531"/>
    </row>
    <row r="1437" spans="1:9" x14ac:dyDescent="0.2">
      <c r="A1437"/>
      <c r="B1437"/>
      <c r="C1437"/>
      <c r="D1437"/>
      <c r="E1437"/>
      <c r="F1437"/>
      <c r="G1437"/>
      <c r="H1437"/>
      <c r="I1437" s="531"/>
    </row>
    <row r="1438" spans="1:9" x14ac:dyDescent="0.2">
      <c r="A1438"/>
      <c r="B1438"/>
      <c r="C1438"/>
      <c r="D1438"/>
      <c r="E1438"/>
      <c r="F1438"/>
      <c r="G1438"/>
      <c r="H1438"/>
      <c r="I1438" s="531"/>
    </row>
    <row r="1439" spans="1:9" x14ac:dyDescent="0.2">
      <c r="A1439"/>
      <c r="B1439"/>
      <c r="C1439"/>
      <c r="D1439"/>
      <c r="E1439"/>
      <c r="F1439"/>
      <c r="G1439"/>
      <c r="H1439"/>
      <c r="I1439" s="531"/>
    </row>
    <row r="1440" spans="1:9" x14ac:dyDescent="0.2">
      <c r="A1440"/>
      <c r="B1440"/>
      <c r="C1440"/>
      <c r="D1440"/>
      <c r="E1440"/>
      <c r="F1440"/>
      <c r="G1440"/>
      <c r="H1440"/>
      <c r="I1440" s="531"/>
    </row>
    <row r="1441" spans="1:9" x14ac:dyDescent="0.2">
      <c r="A1441"/>
      <c r="B1441"/>
      <c r="C1441"/>
      <c r="D1441"/>
      <c r="E1441"/>
      <c r="F1441"/>
      <c r="G1441"/>
      <c r="H1441"/>
      <c r="I1441" s="531"/>
    </row>
    <row r="1442" spans="1:9" x14ac:dyDescent="0.2">
      <c r="A1442"/>
      <c r="B1442"/>
      <c r="C1442"/>
      <c r="D1442"/>
      <c r="E1442"/>
      <c r="F1442"/>
      <c r="G1442"/>
      <c r="H1442"/>
      <c r="I1442" s="531"/>
    </row>
    <row r="1443" spans="1:9" x14ac:dyDescent="0.2">
      <c r="A1443"/>
      <c r="B1443"/>
      <c r="C1443"/>
      <c r="D1443"/>
      <c r="E1443"/>
      <c r="F1443"/>
      <c r="G1443"/>
      <c r="H1443"/>
      <c r="I1443" s="531"/>
    </row>
    <row r="1444" spans="1:9" x14ac:dyDescent="0.2">
      <c r="A1444"/>
      <c r="B1444"/>
      <c r="C1444"/>
      <c r="D1444"/>
      <c r="E1444"/>
      <c r="F1444"/>
      <c r="G1444"/>
      <c r="H1444"/>
      <c r="I1444" s="531"/>
    </row>
    <row r="1445" spans="1:9" x14ac:dyDescent="0.2">
      <c r="A1445"/>
      <c r="B1445"/>
      <c r="C1445"/>
      <c r="D1445"/>
      <c r="E1445"/>
      <c r="F1445"/>
      <c r="G1445"/>
      <c r="H1445"/>
      <c r="I1445" s="531"/>
    </row>
    <row r="1446" spans="1:9" x14ac:dyDescent="0.2">
      <c r="A1446"/>
      <c r="B1446"/>
      <c r="C1446"/>
      <c r="D1446"/>
      <c r="E1446"/>
      <c r="F1446"/>
      <c r="G1446"/>
      <c r="H1446"/>
      <c r="I1446" s="531"/>
    </row>
    <row r="1447" spans="1:9" x14ac:dyDescent="0.2">
      <c r="A1447"/>
      <c r="B1447"/>
      <c r="C1447"/>
      <c r="D1447"/>
      <c r="E1447"/>
      <c r="F1447"/>
      <c r="G1447"/>
      <c r="H1447"/>
      <c r="I1447" s="531"/>
    </row>
    <row r="1448" spans="1:9" x14ac:dyDescent="0.2">
      <c r="A1448"/>
      <c r="B1448"/>
      <c r="C1448"/>
      <c r="D1448"/>
      <c r="E1448"/>
      <c r="F1448"/>
      <c r="G1448"/>
      <c r="H1448"/>
      <c r="I1448" s="531"/>
    </row>
    <row r="1449" spans="1:9" x14ac:dyDescent="0.2">
      <c r="A1449"/>
      <c r="B1449"/>
      <c r="C1449"/>
      <c r="D1449"/>
      <c r="E1449"/>
      <c r="F1449"/>
      <c r="G1449"/>
      <c r="H1449"/>
      <c r="I1449" s="531"/>
    </row>
    <row r="1450" spans="1:9" x14ac:dyDescent="0.2">
      <c r="A1450"/>
      <c r="B1450"/>
      <c r="C1450"/>
      <c r="D1450"/>
      <c r="E1450"/>
      <c r="F1450"/>
      <c r="G1450"/>
      <c r="H1450"/>
      <c r="I1450" s="531"/>
    </row>
    <row r="1451" spans="1:9" x14ac:dyDescent="0.2">
      <c r="A1451"/>
      <c r="B1451"/>
      <c r="C1451"/>
      <c r="D1451"/>
      <c r="E1451"/>
      <c r="F1451"/>
      <c r="G1451"/>
      <c r="H1451"/>
      <c r="I1451" s="531"/>
    </row>
    <row r="1452" spans="1:9" x14ac:dyDescent="0.2">
      <c r="A1452"/>
      <c r="B1452"/>
      <c r="C1452"/>
      <c r="D1452"/>
      <c r="E1452"/>
      <c r="F1452"/>
      <c r="G1452"/>
      <c r="H1452"/>
      <c r="I1452" s="531"/>
    </row>
    <row r="1453" spans="1:9" x14ac:dyDescent="0.2">
      <c r="A1453"/>
      <c r="B1453"/>
      <c r="C1453"/>
      <c r="D1453"/>
      <c r="E1453"/>
      <c r="F1453"/>
      <c r="G1453"/>
      <c r="H1453"/>
      <c r="I1453" s="531"/>
    </row>
    <row r="1454" spans="1:9" x14ac:dyDescent="0.2">
      <c r="A1454"/>
      <c r="B1454"/>
      <c r="C1454"/>
      <c r="D1454"/>
      <c r="E1454"/>
      <c r="F1454"/>
      <c r="G1454"/>
      <c r="H1454"/>
      <c r="I1454" s="531"/>
    </row>
    <row r="1455" spans="1:9" x14ac:dyDescent="0.2">
      <c r="A1455"/>
      <c r="B1455"/>
      <c r="C1455"/>
      <c r="D1455"/>
      <c r="E1455"/>
      <c r="F1455"/>
      <c r="G1455"/>
      <c r="H1455"/>
      <c r="I1455" s="531"/>
    </row>
    <row r="1456" spans="1:9" x14ac:dyDescent="0.2">
      <c r="A1456"/>
      <c r="B1456"/>
      <c r="C1456"/>
      <c r="D1456"/>
      <c r="E1456"/>
      <c r="F1456"/>
      <c r="G1456"/>
      <c r="H1456"/>
      <c r="I1456" s="531"/>
    </row>
    <row r="1457" spans="1:9" x14ac:dyDescent="0.2">
      <c r="A1457"/>
      <c r="B1457"/>
      <c r="C1457"/>
      <c r="D1457"/>
      <c r="E1457"/>
      <c r="F1457"/>
      <c r="G1457"/>
      <c r="H1457"/>
      <c r="I1457" s="531"/>
    </row>
    <row r="1458" spans="1:9" x14ac:dyDescent="0.2">
      <c r="A1458"/>
      <c r="B1458"/>
      <c r="C1458"/>
      <c r="D1458"/>
      <c r="E1458"/>
      <c r="F1458"/>
      <c r="G1458"/>
      <c r="H1458"/>
      <c r="I1458" s="531"/>
    </row>
    <row r="1459" spans="1:9" x14ac:dyDescent="0.2">
      <c r="A1459"/>
      <c r="B1459"/>
      <c r="C1459"/>
      <c r="D1459"/>
      <c r="E1459"/>
      <c r="F1459"/>
      <c r="G1459"/>
      <c r="H1459"/>
      <c r="I1459" s="531"/>
    </row>
    <row r="1460" spans="1:9" x14ac:dyDescent="0.2">
      <c r="A1460"/>
      <c r="B1460"/>
      <c r="C1460"/>
      <c r="D1460"/>
      <c r="E1460"/>
      <c r="F1460"/>
      <c r="G1460"/>
      <c r="H1460"/>
      <c r="I1460" s="531"/>
    </row>
    <row r="1461" spans="1:9" x14ac:dyDescent="0.2">
      <c r="A1461"/>
      <c r="B1461"/>
      <c r="C1461"/>
      <c r="D1461"/>
      <c r="E1461"/>
      <c r="F1461"/>
      <c r="G1461"/>
      <c r="H1461"/>
      <c r="I1461" s="531"/>
    </row>
    <row r="1462" spans="1:9" x14ac:dyDescent="0.2">
      <c r="A1462"/>
      <c r="B1462"/>
      <c r="C1462"/>
      <c r="D1462"/>
      <c r="E1462"/>
      <c r="F1462"/>
      <c r="G1462"/>
      <c r="H1462"/>
      <c r="I1462" s="531"/>
    </row>
    <row r="1463" spans="1:9" x14ac:dyDescent="0.2">
      <c r="A1463"/>
      <c r="B1463"/>
      <c r="C1463"/>
      <c r="D1463"/>
      <c r="E1463"/>
      <c r="F1463"/>
      <c r="G1463"/>
      <c r="H1463"/>
      <c r="I1463" s="531"/>
    </row>
    <row r="1464" spans="1:9" x14ac:dyDescent="0.2">
      <c r="A1464"/>
      <c r="B1464"/>
      <c r="C1464"/>
      <c r="D1464"/>
      <c r="E1464"/>
      <c r="F1464"/>
      <c r="G1464"/>
      <c r="H1464"/>
      <c r="I1464" s="531"/>
    </row>
    <row r="1465" spans="1:9" x14ac:dyDescent="0.2">
      <c r="A1465"/>
      <c r="B1465"/>
      <c r="C1465"/>
      <c r="D1465"/>
      <c r="E1465"/>
      <c r="F1465"/>
      <c r="G1465"/>
      <c r="H1465"/>
      <c r="I1465" s="531"/>
    </row>
    <row r="1466" spans="1:9" x14ac:dyDescent="0.2">
      <c r="A1466"/>
      <c r="B1466"/>
      <c r="C1466"/>
      <c r="D1466"/>
      <c r="E1466"/>
      <c r="F1466"/>
      <c r="G1466"/>
      <c r="H1466"/>
      <c r="I1466" s="531"/>
    </row>
    <row r="1467" spans="1:9" x14ac:dyDescent="0.2">
      <c r="A1467"/>
      <c r="B1467"/>
      <c r="C1467"/>
      <c r="D1467"/>
      <c r="E1467"/>
      <c r="F1467"/>
      <c r="G1467"/>
      <c r="H1467"/>
      <c r="I1467" s="531"/>
    </row>
    <row r="1468" spans="1:9" x14ac:dyDescent="0.2">
      <c r="A1468"/>
      <c r="B1468"/>
      <c r="C1468"/>
      <c r="D1468"/>
      <c r="E1468"/>
      <c r="F1468"/>
      <c r="G1468"/>
      <c r="H1468"/>
      <c r="I1468" s="531"/>
    </row>
    <row r="1469" spans="1:9" x14ac:dyDescent="0.2">
      <c r="A1469"/>
      <c r="B1469"/>
      <c r="C1469"/>
      <c r="D1469"/>
      <c r="E1469"/>
      <c r="F1469"/>
      <c r="G1469"/>
      <c r="H1469"/>
      <c r="I1469" s="531"/>
    </row>
    <row r="1470" spans="1:9" x14ac:dyDescent="0.2">
      <c r="A1470"/>
      <c r="B1470"/>
      <c r="C1470"/>
      <c r="D1470"/>
      <c r="E1470"/>
      <c r="F1470"/>
      <c r="G1470"/>
      <c r="H1470"/>
      <c r="I1470" s="531"/>
    </row>
    <row r="1471" spans="1:9" x14ac:dyDescent="0.2">
      <c r="A1471"/>
      <c r="B1471"/>
      <c r="C1471"/>
      <c r="D1471"/>
      <c r="E1471"/>
      <c r="F1471"/>
      <c r="G1471"/>
      <c r="H1471"/>
      <c r="I1471" s="531"/>
    </row>
    <row r="1472" spans="1:9" x14ac:dyDescent="0.2">
      <c r="A1472"/>
      <c r="B1472"/>
      <c r="C1472"/>
      <c r="D1472"/>
      <c r="E1472"/>
      <c r="F1472"/>
      <c r="G1472"/>
      <c r="H1472"/>
      <c r="I1472" s="531"/>
    </row>
    <row r="1473" spans="1:9" x14ac:dyDescent="0.2">
      <c r="A1473"/>
      <c r="B1473"/>
      <c r="C1473"/>
      <c r="D1473"/>
      <c r="E1473"/>
      <c r="F1473"/>
      <c r="G1473"/>
      <c r="H1473"/>
      <c r="I1473" s="531"/>
    </row>
    <row r="1474" spans="1:9" x14ac:dyDescent="0.2">
      <c r="A1474"/>
      <c r="B1474"/>
      <c r="C1474"/>
      <c r="D1474"/>
      <c r="E1474"/>
      <c r="F1474"/>
      <c r="G1474"/>
      <c r="H1474"/>
      <c r="I1474" s="531"/>
    </row>
    <row r="1475" spans="1:9" x14ac:dyDescent="0.2">
      <c r="A1475"/>
      <c r="B1475"/>
      <c r="C1475"/>
      <c r="D1475"/>
      <c r="E1475"/>
      <c r="F1475"/>
      <c r="G1475"/>
      <c r="H1475"/>
      <c r="I1475" s="531"/>
    </row>
    <row r="1476" spans="1:9" x14ac:dyDescent="0.2">
      <c r="A1476"/>
      <c r="B1476"/>
      <c r="C1476"/>
      <c r="D1476"/>
      <c r="E1476"/>
      <c r="F1476"/>
      <c r="G1476"/>
      <c r="H1476"/>
      <c r="I1476" s="531"/>
    </row>
    <row r="1477" spans="1:9" x14ac:dyDescent="0.2">
      <c r="A1477"/>
      <c r="B1477"/>
      <c r="C1477"/>
      <c r="D1477"/>
      <c r="E1477"/>
      <c r="F1477"/>
      <c r="G1477"/>
      <c r="H1477"/>
      <c r="I1477" s="531"/>
    </row>
    <row r="1478" spans="1:9" x14ac:dyDescent="0.2">
      <c r="A1478"/>
      <c r="B1478"/>
      <c r="C1478"/>
      <c r="D1478"/>
      <c r="E1478"/>
      <c r="F1478"/>
      <c r="G1478"/>
      <c r="H1478"/>
      <c r="I1478" s="531"/>
    </row>
    <row r="1479" spans="1:9" x14ac:dyDescent="0.2">
      <c r="A1479"/>
      <c r="B1479"/>
      <c r="C1479"/>
      <c r="D1479"/>
      <c r="E1479"/>
      <c r="F1479"/>
      <c r="G1479"/>
      <c r="H1479"/>
      <c r="I1479" s="531"/>
    </row>
    <row r="1480" spans="1:9" x14ac:dyDescent="0.2">
      <c r="A1480"/>
      <c r="B1480"/>
      <c r="C1480"/>
      <c r="D1480"/>
      <c r="E1480"/>
      <c r="F1480"/>
      <c r="G1480"/>
      <c r="H1480"/>
      <c r="I1480" s="531"/>
    </row>
    <row r="1481" spans="1:9" x14ac:dyDescent="0.2">
      <c r="A1481"/>
      <c r="B1481"/>
      <c r="C1481"/>
      <c r="D1481"/>
      <c r="E1481"/>
      <c r="F1481"/>
      <c r="G1481"/>
      <c r="H1481"/>
      <c r="I1481" s="531"/>
    </row>
    <row r="1482" spans="1:9" x14ac:dyDescent="0.2">
      <c r="A1482"/>
      <c r="B1482"/>
      <c r="C1482"/>
      <c r="D1482"/>
      <c r="E1482"/>
      <c r="F1482"/>
      <c r="G1482"/>
      <c r="H1482"/>
      <c r="I1482" s="531"/>
    </row>
    <row r="1483" spans="1:9" x14ac:dyDescent="0.2">
      <c r="A1483"/>
      <c r="B1483"/>
      <c r="C1483"/>
      <c r="D1483"/>
      <c r="E1483"/>
      <c r="F1483"/>
      <c r="G1483"/>
      <c r="H1483"/>
      <c r="I1483" s="531"/>
    </row>
    <row r="1484" spans="1:9" x14ac:dyDescent="0.2">
      <c r="A1484"/>
      <c r="B1484"/>
      <c r="C1484"/>
      <c r="D1484"/>
      <c r="E1484"/>
      <c r="F1484"/>
      <c r="G1484"/>
      <c r="H1484"/>
      <c r="I1484" s="531"/>
    </row>
    <row r="1485" spans="1:9" x14ac:dyDescent="0.2">
      <c r="A1485"/>
      <c r="B1485"/>
      <c r="C1485"/>
      <c r="D1485"/>
      <c r="E1485"/>
      <c r="F1485"/>
      <c r="G1485"/>
      <c r="H1485"/>
      <c r="I1485" s="531"/>
    </row>
    <row r="1486" spans="1:9" x14ac:dyDescent="0.2">
      <c r="A1486"/>
      <c r="B1486"/>
      <c r="C1486"/>
      <c r="D1486"/>
      <c r="E1486"/>
      <c r="F1486"/>
      <c r="G1486"/>
      <c r="H1486"/>
      <c r="I1486" s="531"/>
    </row>
    <row r="1487" spans="1:9" x14ac:dyDescent="0.2">
      <c r="A1487"/>
      <c r="B1487"/>
      <c r="C1487"/>
      <c r="D1487"/>
      <c r="E1487"/>
      <c r="F1487"/>
      <c r="G1487"/>
      <c r="H1487"/>
      <c r="I1487" s="531"/>
    </row>
    <row r="1488" spans="1:9" x14ac:dyDescent="0.2">
      <c r="A1488"/>
      <c r="B1488"/>
      <c r="C1488"/>
      <c r="D1488"/>
      <c r="E1488"/>
      <c r="F1488"/>
      <c r="G1488"/>
      <c r="H1488"/>
      <c r="I1488" s="531"/>
    </row>
    <row r="1489" spans="1:9" x14ac:dyDescent="0.2">
      <c r="A1489"/>
      <c r="B1489"/>
      <c r="C1489"/>
      <c r="D1489"/>
      <c r="E1489"/>
      <c r="F1489"/>
      <c r="G1489"/>
      <c r="H1489"/>
      <c r="I1489" s="531"/>
    </row>
    <row r="1490" spans="1:9" x14ac:dyDescent="0.2">
      <c r="A1490"/>
      <c r="B1490"/>
      <c r="C1490"/>
      <c r="D1490"/>
      <c r="E1490"/>
      <c r="F1490"/>
      <c r="G1490"/>
      <c r="H1490"/>
      <c r="I1490" s="531"/>
    </row>
    <row r="1491" spans="1:9" x14ac:dyDescent="0.2">
      <c r="A1491"/>
      <c r="B1491"/>
      <c r="C1491"/>
      <c r="D1491"/>
      <c r="E1491"/>
      <c r="F1491"/>
      <c r="G1491"/>
      <c r="H1491"/>
      <c r="I1491" s="531"/>
    </row>
    <row r="1492" spans="1:9" x14ac:dyDescent="0.2">
      <c r="A1492"/>
      <c r="B1492"/>
      <c r="C1492"/>
      <c r="D1492"/>
      <c r="E1492"/>
      <c r="F1492"/>
      <c r="G1492"/>
      <c r="H1492"/>
      <c r="I1492" s="531"/>
    </row>
    <row r="1493" spans="1:9" x14ac:dyDescent="0.2">
      <c r="A1493"/>
      <c r="B1493"/>
      <c r="C1493"/>
      <c r="D1493"/>
      <c r="E1493"/>
      <c r="F1493"/>
      <c r="G1493"/>
      <c r="H1493"/>
      <c r="I1493" s="531"/>
    </row>
    <row r="1494" spans="1:9" x14ac:dyDescent="0.2">
      <c r="A1494"/>
      <c r="B1494"/>
      <c r="C1494"/>
      <c r="D1494"/>
      <c r="E1494"/>
      <c r="F1494"/>
      <c r="G1494"/>
      <c r="H1494"/>
      <c r="I1494" s="531"/>
    </row>
    <row r="1495" spans="1:9" x14ac:dyDescent="0.2">
      <c r="A1495"/>
      <c r="B1495"/>
      <c r="C1495"/>
      <c r="D1495"/>
      <c r="E1495"/>
      <c r="F1495"/>
      <c r="G1495"/>
      <c r="H1495"/>
      <c r="I1495" s="531"/>
    </row>
    <row r="1496" spans="1:9" x14ac:dyDescent="0.2">
      <c r="A1496"/>
      <c r="B1496"/>
      <c r="C1496"/>
      <c r="D1496"/>
      <c r="E1496"/>
      <c r="F1496"/>
      <c r="G1496"/>
      <c r="H1496"/>
      <c r="I1496" s="531"/>
    </row>
    <row r="1497" spans="1:9" x14ac:dyDescent="0.2">
      <c r="A1497"/>
      <c r="B1497"/>
      <c r="C1497"/>
      <c r="D1497"/>
      <c r="E1497"/>
      <c r="F1497"/>
      <c r="G1497"/>
      <c r="H1497"/>
      <c r="I1497" s="531"/>
    </row>
    <row r="1498" spans="1:9" x14ac:dyDescent="0.2">
      <c r="A1498"/>
      <c r="B1498"/>
      <c r="C1498"/>
      <c r="D1498"/>
      <c r="E1498"/>
      <c r="F1498"/>
      <c r="G1498"/>
      <c r="H1498"/>
      <c r="I1498" s="531"/>
    </row>
    <row r="1499" spans="1:9" x14ac:dyDescent="0.2">
      <c r="A1499"/>
      <c r="B1499"/>
      <c r="C1499"/>
      <c r="D1499"/>
      <c r="E1499"/>
      <c r="F1499"/>
      <c r="G1499"/>
      <c r="H1499"/>
      <c r="I1499" s="531"/>
    </row>
    <row r="1500" spans="1:9" x14ac:dyDescent="0.2">
      <c r="A1500"/>
      <c r="B1500"/>
      <c r="C1500"/>
      <c r="D1500"/>
      <c r="E1500"/>
      <c r="F1500"/>
      <c r="G1500"/>
      <c r="H1500"/>
      <c r="I1500" s="531"/>
    </row>
    <row r="1501" spans="1:9" x14ac:dyDescent="0.2">
      <c r="A1501"/>
      <c r="B1501"/>
      <c r="C1501"/>
      <c r="D1501"/>
      <c r="E1501"/>
      <c r="F1501"/>
      <c r="G1501"/>
      <c r="H1501"/>
      <c r="I1501" s="531"/>
    </row>
    <row r="1502" spans="1:9" x14ac:dyDescent="0.2">
      <c r="A1502"/>
      <c r="B1502"/>
      <c r="C1502"/>
      <c r="D1502"/>
      <c r="E1502"/>
      <c r="F1502"/>
      <c r="G1502"/>
      <c r="H1502"/>
      <c r="I1502" s="531"/>
    </row>
    <row r="1503" spans="1:9" x14ac:dyDescent="0.2">
      <c r="A1503"/>
      <c r="B1503"/>
      <c r="C1503"/>
      <c r="D1503"/>
      <c r="E1503"/>
      <c r="F1503"/>
      <c r="G1503"/>
      <c r="H1503"/>
      <c r="I1503" s="531"/>
    </row>
    <row r="1504" spans="1:9" x14ac:dyDescent="0.2">
      <c r="A1504"/>
      <c r="B1504"/>
      <c r="C1504"/>
      <c r="D1504"/>
      <c r="E1504"/>
      <c r="F1504"/>
      <c r="G1504"/>
      <c r="H1504"/>
      <c r="I1504" s="531"/>
    </row>
    <row r="1505" spans="1:9" x14ac:dyDescent="0.2">
      <c r="A1505"/>
      <c r="B1505"/>
      <c r="C1505"/>
      <c r="D1505"/>
      <c r="E1505"/>
      <c r="F1505"/>
      <c r="G1505"/>
      <c r="H1505"/>
      <c r="I1505" s="531"/>
    </row>
    <row r="1506" spans="1:9" x14ac:dyDescent="0.2">
      <c r="A1506"/>
      <c r="B1506"/>
      <c r="C1506"/>
      <c r="D1506"/>
      <c r="E1506"/>
      <c r="F1506"/>
      <c r="G1506"/>
      <c r="H1506"/>
      <c r="I1506" s="531"/>
    </row>
    <row r="1507" spans="1:9" x14ac:dyDescent="0.2">
      <c r="A1507"/>
      <c r="B1507"/>
      <c r="C1507"/>
      <c r="D1507"/>
      <c r="E1507"/>
      <c r="F1507"/>
      <c r="G1507"/>
      <c r="H1507"/>
      <c r="I1507" s="531"/>
    </row>
    <row r="1508" spans="1:9" x14ac:dyDescent="0.2">
      <c r="A1508"/>
      <c r="B1508"/>
      <c r="C1508"/>
      <c r="D1508"/>
      <c r="E1508"/>
      <c r="F1508"/>
      <c r="G1508"/>
      <c r="H1508"/>
      <c r="I1508" s="531"/>
    </row>
    <row r="1509" spans="1:9" x14ac:dyDescent="0.2">
      <c r="A1509"/>
      <c r="B1509"/>
      <c r="C1509"/>
      <c r="D1509"/>
      <c r="E1509"/>
      <c r="F1509"/>
      <c r="G1509"/>
      <c r="H1509"/>
      <c r="I1509" s="531"/>
    </row>
    <row r="1510" spans="1:9" x14ac:dyDescent="0.2">
      <c r="A1510"/>
      <c r="B1510"/>
      <c r="C1510"/>
      <c r="D1510"/>
      <c r="E1510"/>
      <c r="F1510"/>
      <c r="G1510"/>
      <c r="H1510"/>
      <c r="I1510" s="531"/>
    </row>
    <row r="1511" spans="1:9" x14ac:dyDescent="0.2">
      <c r="A1511"/>
      <c r="B1511"/>
      <c r="C1511"/>
      <c r="D1511"/>
      <c r="E1511"/>
      <c r="F1511"/>
      <c r="G1511"/>
      <c r="H1511"/>
      <c r="I1511" s="531"/>
    </row>
    <row r="1512" spans="1:9" x14ac:dyDescent="0.2">
      <c r="A1512"/>
      <c r="B1512"/>
      <c r="C1512"/>
      <c r="D1512"/>
      <c r="E1512"/>
      <c r="F1512"/>
      <c r="G1512"/>
      <c r="H1512"/>
      <c r="I1512" s="531"/>
    </row>
    <row r="1513" spans="1:9" x14ac:dyDescent="0.2">
      <c r="A1513"/>
      <c r="B1513"/>
      <c r="C1513"/>
      <c r="D1513"/>
      <c r="E1513"/>
      <c r="F1513"/>
      <c r="G1513"/>
      <c r="H1513"/>
      <c r="I1513" s="531"/>
    </row>
    <row r="1514" spans="1:9" x14ac:dyDescent="0.2">
      <c r="A1514"/>
      <c r="B1514"/>
      <c r="C1514"/>
      <c r="D1514"/>
      <c r="E1514"/>
      <c r="F1514"/>
      <c r="G1514"/>
      <c r="H1514"/>
      <c r="I1514" s="531"/>
    </row>
    <row r="1515" spans="1:9" x14ac:dyDescent="0.2">
      <c r="A1515"/>
      <c r="B1515"/>
      <c r="C1515"/>
      <c r="D1515"/>
      <c r="E1515"/>
      <c r="F1515"/>
      <c r="G1515"/>
      <c r="H1515"/>
      <c r="I1515" s="531"/>
    </row>
    <row r="1516" spans="1:9" x14ac:dyDescent="0.2">
      <c r="A1516"/>
      <c r="B1516"/>
      <c r="C1516"/>
      <c r="D1516"/>
      <c r="E1516"/>
      <c r="F1516"/>
      <c r="G1516"/>
      <c r="H1516"/>
      <c r="I1516" s="531"/>
    </row>
    <row r="1517" spans="1:9" x14ac:dyDescent="0.2">
      <c r="A1517"/>
      <c r="B1517"/>
      <c r="C1517"/>
      <c r="D1517"/>
      <c r="E1517"/>
      <c r="F1517"/>
      <c r="G1517"/>
      <c r="H1517"/>
      <c r="I1517" s="531"/>
    </row>
    <row r="1518" spans="1:9" x14ac:dyDescent="0.2">
      <c r="A1518"/>
      <c r="B1518"/>
      <c r="C1518"/>
      <c r="D1518"/>
      <c r="E1518"/>
      <c r="F1518"/>
      <c r="G1518"/>
      <c r="H1518"/>
      <c r="I1518" s="531"/>
    </row>
    <row r="1519" spans="1:9" x14ac:dyDescent="0.2">
      <c r="A1519"/>
      <c r="B1519"/>
      <c r="C1519"/>
      <c r="D1519"/>
      <c r="E1519"/>
      <c r="F1519"/>
      <c r="G1519"/>
      <c r="H1519"/>
      <c r="I1519" s="531"/>
    </row>
    <row r="1520" spans="1:9" x14ac:dyDescent="0.2">
      <c r="A1520"/>
      <c r="B1520"/>
      <c r="C1520"/>
      <c r="D1520"/>
      <c r="E1520"/>
      <c r="F1520"/>
      <c r="G1520"/>
      <c r="H1520"/>
      <c r="I1520" s="531"/>
    </row>
    <row r="1521" spans="1:9" x14ac:dyDescent="0.2">
      <c r="A1521"/>
      <c r="B1521"/>
      <c r="C1521"/>
      <c r="D1521"/>
      <c r="E1521"/>
      <c r="F1521"/>
      <c r="G1521"/>
      <c r="H1521"/>
      <c r="I1521" s="531"/>
    </row>
    <row r="1522" spans="1:9" x14ac:dyDescent="0.2">
      <c r="A1522"/>
      <c r="B1522"/>
      <c r="C1522"/>
      <c r="D1522"/>
      <c r="E1522"/>
      <c r="F1522"/>
      <c r="G1522"/>
      <c r="H1522"/>
      <c r="I1522" s="531"/>
    </row>
    <row r="1523" spans="1:9" x14ac:dyDescent="0.2">
      <c r="A1523"/>
      <c r="B1523"/>
      <c r="C1523"/>
      <c r="D1523"/>
      <c r="E1523"/>
      <c r="F1523"/>
      <c r="G1523"/>
      <c r="H1523"/>
      <c r="I1523" s="531"/>
    </row>
    <row r="1524" spans="1:9" x14ac:dyDescent="0.2">
      <c r="A1524"/>
      <c r="B1524"/>
      <c r="C1524"/>
      <c r="D1524"/>
      <c r="E1524"/>
      <c r="F1524"/>
      <c r="G1524"/>
      <c r="H1524"/>
      <c r="I1524" s="531"/>
    </row>
    <row r="1525" spans="1:9" x14ac:dyDescent="0.2">
      <c r="A1525"/>
      <c r="B1525"/>
      <c r="C1525"/>
      <c r="D1525"/>
      <c r="E1525"/>
      <c r="F1525"/>
      <c r="G1525"/>
      <c r="H1525"/>
      <c r="I1525" s="531"/>
    </row>
    <row r="1526" spans="1:9" x14ac:dyDescent="0.2">
      <c r="A1526"/>
      <c r="B1526"/>
      <c r="C1526"/>
      <c r="D1526"/>
      <c r="E1526"/>
      <c r="F1526"/>
      <c r="G1526"/>
      <c r="H1526"/>
      <c r="I1526" s="531"/>
    </row>
    <row r="1527" spans="1:9" x14ac:dyDescent="0.2">
      <c r="A1527"/>
      <c r="B1527"/>
      <c r="C1527"/>
      <c r="D1527"/>
      <c r="E1527"/>
      <c r="F1527"/>
      <c r="G1527"/>
      <c r="H1527"/>
      <c r="I1527" s="531"/>
    </row>
    <row r="1528" spans="1:9" x14ac:dyDescent="0.2">
      <c r="A1528"/>
      <c r="B1528"/>
      <c r="C1528"/>
      <c r="D1528"/>
      <c r="E1528"/>
      <c r="F1528"/>
      <c r="G1528"/>
      <c r="H1528"/>
      <c r="I1528" s="531"/>
    </row>
    <row r="1529" spans="1:9" x14ac:dyDescent="0.2">
      <c r="A1529"/>
      <c r="B1529"/>
      <c r="C1529"/>
      <c r="D1529"/>
      <c r="E1529"/>
      <c r="F1529"/>
      <c r="G1529"/>
      <c r="H1529"/>
      <c r="I1529" s="531"/>
    </row>
    <row r="1530" spans="1:9" x14ac:dyDescent="0.2">
      <c r="A1530"/>
      <c r="B1530"/>
      <c r="C1530"/>
      <c r="D1530"/>
      <c r="E1530"/>
      <c r="F1530"/>
      <c r="G1530"/>
      <c r="H1530"/>
      <c r="I1530" s="531"/>
    </row>
    <row r="1531" spans="1:9" x14ac:dyDescent="0.2">
      <c r="A1531"/>
      <c r="B1531"/>
      <c r="C1531"/>
      <c r="D1531"/>
      <c r="E1531"/>
      <c r="F1531"/>
      <c r="G1531"/>
      <c r="H1531"/>
      <c r="I1531" s="531"/>
    </row>
    <row r="1532" spans="1:9" x14ac:dyDescent="0.2">
      <c r="A1532"/>
      <c r="B1532"/>
      <c r="C1532"/>
      <c r="D1532"/>
      <c r="E1532"/>
      <c r="F1532"/>
      <c r="G1532"/>
      <c r="H1532"/>
      <c r="I1532" s="531"/>
    </row>
    <row r="1533" spans="1:9" x14ac:dyDescent="0.2">
      <c r="A1533"/>
      <c r="B1533"/>
      <c r="C1533"/>
      <c r="D1533"/>
      <c r="E1533"/>
      <c r="F1533"/>
      <c r="G1533"/>
      <c r="H1533"/>
      <c r="I1533" s="531"/>
    </row>
    <row r="1534" spans="1:9" x14ac:dyDescent="0.2">
      <c r="A1534"/>
      <c r="B1534"/>
      <c r="C1534"/>
      <c r="D1534"/>
      <c r="E1534"/>
      <c r="F1534"/>
      <c r="G1534"/>
      <c r="H1534"/>
      <c r="I1534" s="531"/>
    </row>
    <row r="1535" spans="1:9" x14ac:dyDescent="0.2">
      <c r="A1535"/>
      <c r="B1535"/>
      <c r="C1535"/>
      <c r="D1535"/>
      <c r="E1535"/>
      <c r="F1535"/>
      <c r="G1535"/>
      <c r="H1535"/>
      <c r="I1535" s="531"/>
    </row>
    <row r="1536" spans="1:9" x14ac:dyDescent="0.2">
      <c r="A1536"/>
      <c r="B1536"/>
      <c r="C1536"/>
      <c r="D1536"/>
      <c r="E1536"/>
      <c r="F1536"/>
      <c r="G1536"/>
      <c r="H1536"/>
      <c r="I1536" s="531"/>
    </row>
    <row r="1537" spans="1:9" x14ac:dyDescent="0.2">
      <c r="A1537"/>
      <c r="B1537"/>
      <c r="C1537"/>
      <c r="D1537"/>
      <c r="E1537"/>
      <c r="F1537"/>
      <c r="G1537"/>
      <c r="H1537"/>
      <c r="I1537" s="531"/>
    </row>
    <row r="1538" spans="1:9" x14ac:dyDescent="0.2">
      <c r="A1538"/>
      <c r="B1538"/>
      <c r="C1538"/>
      <c r="D1538"/>
      <c r="E1538"/>
      <c r="F1538"/>
      <c r="G1538"/>
      <c r="H1538"/>
      <c r="I1538" s="531"/>
    </row>
    <row r="1539" spans="1:9" x14ac:dyDescent="0.2">
      <c r="A1539"/>
      <c r="B1539"/>
      <c r="C1539"/>
      <c r="D1539"/>
      <c r="E1539"/>
      <c r="F1539"/>
      <c r="G1539"/>
      <c r="H1539"/>
      <c r="I1539" s="531"/>
    </row>
    <row r="1540" spans="1:9" x14ac:dyDescent="0.2">
      <c r="A1540"/>
      <c r="B1540"/>
      <c r="C1540"/>
      <c r="D1540"/>
      <c r="E1540"/>
      <c r="F1540"/>
      <c r="G1540"/>
      <c r="H1540"/>
      <c r="I1540" s="531"/>
    </row>
    <row r="1541" spans="1:9" x14ac:dyDescent="0.2">
      <c r="A1541"/>
      <c r="B1541"/>
      <c r="C1541"/>
      <c r="D1541"/>
      <c r="E1541"/>
      <c r="F1541"/>
      <c r="G1541"/>
      <c r="H1541"/>
      <c r="I1541" s="531"/>
    </row>
    <row r="1542" spans="1:9" x14ac:dyDescent="0.2">
      <c r="A1542"/>
      <c r="B1542"/>
      <c r="C1542"/>
      <c r="D1542"/>
      <c r="E1542"/>
      <c r="F1542"/>
      <c r="G1542"/>
      <c r="H1542"/>
      <c r="I1542" s="531"/>
    </row>
    <row r="1543" spans="1:9" x14ac:dyDescent="0.2">
      <c r="A1543"/>
      <c r="B1543"/>
      <c r="C1543"/>
      <c r="D1543"/>
      <c r="E1543"/>
      <c r="F1543"/>
      <c r="G1543"/>
      <c r="H1543"/>
      <c r="I1543" s="531"/>
    </row>
    <row r="1544" spans="1:9" x14ac:dyDescent="0.2">
      <c r="A1544"/>
      <c r="B1544"/>
      <c r="C1544"/>
      <c r="D1544"/>
      <c r="E1544"/>
      <c r="F1544"/>
      <c r="G1544"/>
      <c r="H1544"/>
      <c r="I1544" s="531"/>
    </row>
    <row r="1545" spans="1:9" x14ac:dyDescent="0.2">
      <c r="A1545"/>
      <c r="B1545"/>
      <c r="C1545"/>
      <c r="D1545"/>
      <c r="E1545"/>
      <c r="F1545"/>
      <c r="G1545"/>
      <c r="H1545"/>
      <c r="I1545" s="531"/>
    </row>
    <row r="1546" spans="1:9" x14ac:dyDescent="0.2">
      <c r="A1546"/>
      <c r="B1546"/>
      <c r="C1546"/>
      <c r="D1546"/>
      <c r="E1546"/>
      <c r="F1546"/>
      <c r="G1546"/>
      <c r="H1546"/>
      <c r="I1546" s="531"/>
    </row>
    <row r="1547" spans="1:9" x14ac:dyDescent="0.2">
      <c r="A1547"/>
      <c r="B1547"/>
      <c r="C1547"/>
      <c r="D1547"/>
      <c r="E1547"/>
      <c r="F1547"/>
      <c r="G1547"/>
      <c r="H1547"/>
      <c r="I1547" s="531"/>
    </row>
    <row r="1548" spans="1:9" x14ac:dyDescent="0.2">
      <c r="A1548"/>
      <c r="B1548"/>
      <c r="C1548"/>
      <c r="D1548"/>
      <c r="E1548"/>
      <c r="F1548"/>
      <c r="G1548"/>
      <c r="H1548"/>
      <c r="I1548" s="531"/>
    </row>
    <row r="1549" spans="1:9" x14ac:dyDescent="0.2">
      <c r="A1549"/>
      <c r="B1549"/>
      <c r="C1549"/>
      <c r="D1549"/>
      <c r="E1549"/>
      <c r="F1549"/>
      <c r="G1549"/>
      <c r="H1549"/>
      <c r="I1549" s="531"/>
    </row>
    <row r="1550" spans="1:9" x14ac:dyDescent="0.2">
      <c r="A1550"/>
      <c r="B1550"/>
      <c r="C1550"/>
      <c r="D1550"/>
      <c r="E1550"/>
      <c r="F1550"/>
      <c r="G1550"/>
      <c r="H1550"/>
      <c r="I1550" s="531"/>
    </row>
    <row r="1551" spans="1:9" x14ac:dyDescent="0.2">
      <c r="A1551"/>
      <c r="B1551"/>
      <c r="C1551"/>
      <c r="D1551"/>
      <c r="E1551"/>
      <c r="F1551"/>
      <c r="G1551"/>
      <c r="H1551"/>
      <c r="I1551" s="531"/>
    </row>
    <row r="1552" spans="1:9" x14ac:dyDescent="0.2">
      <c r="A1552"/>
      <c r="B1552"/>
      <c r="C1552"/>
      <c r="D1552"/>
      <c r="E1552"/>
      <c r="F1552"/>
      <c r="G1552"/>
      <c r="H1552"/>
      <c r="I1552" s="531"/>
    </row>
    <row r="1553" spans="1:9" x14ac:dyDescent="0.2">
      <c r="A1553"/>
      <c r="B1553"/>
      <c r="C1553"/>
      <c r="D1553"/>
      <c r="E1553"/>
      <c r="F1553"/>
      <c r="G1553"/>
      <c r="H1553"/>
      <c r="I1553" s="531"/>
    </row>
    <row r="1554" spans="1:9" x14ac:dyDescent="0.2">
      <c r="A1554"/>
      <c r="B1554"/>
      <c r="C1554"/>
      <c r="D1554"/>
      <c r="E1554"/>
      <c r="F1554"/>
      <c r="G1554"/>
      <c r="H1554"/>
      <c r="I1554" s="531"/>
    </row>
    <row r="1555" spans="1:9" x14ac:dyDescent="0.2">
      <c r="A1555"/>
      <c r="B1555"/>
      <c r="C1555"/>
      <c r="D1555"/>
      <c r="E1555"/>
      <c r="F1555"/>
      <c r="G1555"/>
      <c r="H1555"/>
      <c r="I1555" s="531"/>
    </row>
    <row r="1556" spans="1:9" x14ac:dyDescent="0.2">
      <c r="A1556"/>
      <c r="B1556"/>
      <c r="C1556"/>
      <c r="D1556"/>
      <c r="E1556"/>
      <c r="F1556"/>
      <c r="G1556"/>
      <c r="H1556"/>
      <c r="I1556" s="531"/>
    </row>
    <row r="1557" spans="1:9" x14ac:dyDescent="0.2">
      <c r="A1557"/>
      <c r="B1557"/>
      <c r="C1557"/>
      <c r="D1557"/>
      <c r="E1557"/>
      <c r="F1557"/>
      <c r="G1557"/>
      <c r="H1557"/>
      <c r="I1557" s="531"/>
    </row>
    <row r="1558" spans="1:9" x14ac:dyDescent="0.2">
      <c r="A1558"/>
      <c r="B1558"/>
      <c r="C1558"/>
      <c r="D1558"/>
      <c r="E1558"/>
      <c r="F1558"/>
      <c r="G1558"/>
      <c r="H1558"/>
      <c r="I1558" s="531"/>
    </row>
    <row r="1559" spans="1:9" x14ac:dyDescent="0.2">
      <c r="A1559"/>
      <c r="B1559"/>
      <c r="C1559"/>
      <c r="D1559"/>
      <c r="E1559"/>
      <c r="F1559"/>
      <c r="G1559"/>
      <c r="H1559"/>
      <c r="I1559" s="531"/>
    </row>
    <row r="1560" spans="1:9" x14ac:dyDescent="0.2">
      <c r="A1560"/>
      <c r="B1560"/>
      <c r="C1560"/>
      <c r="D1560"/>
      <c r="E1560"/>
      <c r="F1560"/>
      <c r="G1560"/>
      <c r="H1560"/>
      <c r="I1560" s="531"/>
    </row>
    <row r="1561" spans="1:9" x14ac:dyDescent="0.2">
      <c r="A1561"/>
      <c r="B1561"/>
      <c r="C1561"/>
      <c r="D1561"/>
      <c r="E1561"/>
      <c r="F1561"/>
      <c r="G1561"/>
      <c r="H1561"/>
      <c r="I1561" s="531"/>
    </row>
    <row r="1562" spans="1:9" x14ac:dyDescent="0.2">
      <c r="A1562"/>
      <c r="B1562"/>
      <c r="C1562"/>
      <c r="D1562"/>
      <c r="E1562"/>
      <c r="F1562"/>
      <c r="G1562"/>
      <c r="H1562"/>
      <c r="I1562" s="531"/>
    </row>
    <row r="1563" spans="1:9" x14ac:dyDescent="0.2">
      <c r="A1563"/>
      <c r="B1563"/>
      <c r="C1563"/>
      <c r="D1563"/>
      <c r="E1563"/>
      <c r="F1563"/>
      <c r="G1563"/>
      <c r="H1563"/>
      <c r="I1563" s="531"/>
    </row>
    <row r="1564" spans="1:9" x14ac:dyDescent="0.2">
      <c r="A1564"/>
      <c r="B1564"/>
      <c r="C1564"/>
      <c r="D1564"/>
      <c r="E1564"/>
      <c r="F1564"/>
      <c r="G1564"/>
      <c r="H1564"/>
      <c r="I1564" s="531"/>
    </row>
    <row r="1565" spans="1:9" x14ac:dyDescent="0.2">
      <c r="A1565"/>
      <c r="B1565"/>
      <c r="C1565"/>
      <c r="D1565"/>
      <c r="E1565"/>
      <c r="F1565"/>
      <c r="G1565"/>
      <c r="H1565"/>
      <c r="I1565" s="531"/>
    </row>
    <row r="1566" spans="1:9" x14ac:dyDescent="0.2">
      <c r="A1566"/>
      <c r="B1566"/>
      <c r="C1566"/>
      <c r="D1566"/>
      <c r="E1566"/>
      <c r="F1566"/>
      <c r="G1566"/>
      <c r="H1566"/>
      <c r="I1566" s="531"/>
    </row>
    <row r="1567" spans="1:9" x14ac:dyDescent="0.2">
      <c r="A1567"/>
      <c r="B1567"/>
      <c r="C1567"/>
      <c r="D1567"/>
      <c r="E1567"/>
      <c r="F1567"/>
      <c r="G1567"/>
      <c r="H1567"/>
      <c r="I1567" s="531"/>
    </row>
    <row r="1568" spans="1:9" x14ac:dyDescent="0.2">
      <c r="A1568"/>
      <c r="B1568"/>
      <c r="C1568"/>
      <c r="D1568"/>
      <c r="E1568"/>
      <c r="F1568"/>
      <c r="G1568"/>
      <c r="H1568"/>
      <c r="I1568" s="531"/>
    </row>
    <row r="1569" spans="1:9" x14ac:dyDescent="0.2">
      <c r="A1569"/>
      <c r="B1569"/>
      <c r="C1569"/>
      <c r="D1569"/>
      <c r="E1569"/>
      <c r="F1569"/>
      <c r="G1569"/>
      <c r="H1569"/>
      <c r="I1569" s="531"/>
    </row>
    <row r="1570" spans="1:9" x14ac:dyDescent="0.2">
      <c r="A1570"/>
      <c r="B1570"/>
      <c r="C1570"/>
      <c r="D1570"/>
      <c r="E1570"/>
      <c r="F1570"/>
      <c r="G1570"/>
      <c r="H1570"/>
      <c r="I1570" s="531"/>
    </row>
    <row r="1571" spans="1:9" x14ac:dyDescent="0.2">
      <c r="A1571"/>
      <c r="B1571"/>
      <c r="C1571"/>
      <c r="D1571"/>
      <c r="E1571"/>
      <c r="F1571"/>
      <c r="G1571"/>
      <c r="H1571"/>
      <c r="I1571" s="531"/>
    </row>
    <row r="1572" spans="1:9" x14ac:dyDescent="0.2">
      <c r="A1572"/>
      <c r="B1572"/>
      <c r="C1572"/>
      <c r="D1572"/>
      <c r="E1572"/>
      <c r="F1572"/>
      <c r="G1572"/>
      <c r="H1572"/>
      <c r="I1572" s="531"/>
    </row>
    <row r="1573" spans="1:9" x14ac:dyDescent="0.2">
      <c r="A1573"/>
      <c r="B1573"/>
      <c r="C1573"/>
      <c r="D1573"/>
      <c r="E1573"/>
      <c r="F1573"/>
      <c r="G1573"/>
      <c r="H1573"/>
      <c r="I1573" s="531"/>
    </row>
    <row r="1574" spans="1:9" x14ac:dyDescent="0.2">
      <c r="A1574"/>
      <c r="B1574"/>
      <c r="C1574"/>
      <c r="D1574"/>
      <c r="E1574"/>
      <c r="F1574"/>
      <c r="G1574"/>
      <c r="H1574"/>
      <c r="I1574" s="531"/>
    </row>
    <row r="1575" spans="1:9" x14ac:dyDescent="0.2">
      <c r="A1575"/>
      <c r="B1575"/>
      <c r="C1575"/>
      <c r="D1575"/>
      <c r="E1575"/>
      <c r="F1575"/>
      <c r="G1575"/>
      <c r="H1575"/>
      <c r="I1575" s="531"/>
    </row>
    <row r="1576" spans="1:9" x14ac:dyDescent="0.2">
      <c r="A1576"/>
      <c r="B1576"/>
      <c r="C1576"/>
      <c r="D1576"/>
      <c r="E1576"/>
      <c r="F1576"/>
      <c r="G1576"/>
      <c r="H1576"/>
      <c r="I1576" s="531"/>
    </row>
    <row r="1577" spans="1:9" x14ac:dyDescent="0.2">
      <c r="A1577"/>
      <c r="B1577"/>
      <c r="C1577"/>
      <c r="D1577"/>
      <c r="E1577"/>
      <c r="F1577"/>
      <c r="G1577"/>
      <c r="H1577"/>
      <c r="I1577" s="531"/>
    </row>
    <row r="1578" spans="1:9" x14ac:dyDescent="0.2">
      <c r="A1578"/>
      <c r="B1578"/>
      <c r="C1578"/>
      <c r="D1578"/>
      <c r="E1578"/>
      <c r="F1578"/>
      <c r="G1578"/>
      <c r="H1578"/>
      <c r="I1578" s="531"/>
    </row>
    <row r="1579" spans="1:9" x14ac:dyDescent="0.2">
      <c r="A1579"/>
      <c r="B1579"/>
      <c r="C1579"/>
      <c r="D1579"/>
      <c r="E1579"/>
      <c r="F1579"/>
      <c r="G1579"/>
      <c r="H1579"/>
      <c r="I1579" s="531"/>
    </row>
    <row r="1580" spans="1:9" x14ac:dyDescent="0.2">
      <c r="A1580"/>
      <c r="B1580"/>
      <c r="C1580"/>
      <c r="D1580"/>
      <c r="E1580"/>
      <c r="F1580"/>
      <c r="G1580"/>
      <c r="H1580"/>
      <c r="I1580" s="531"/>
    </row>
    <row r="1581" spans="1:9" x14ac:dyDescent="0.2">
      <c r="A1581"/>
      <c r="B1581"/>
      <c r="C1581"/>
      <c r="D1581"/>
      <c r="E1581"/>
      <c r="F1581"/>
      <c r="G1581"/>
      <c r="H1581"/>
      <c r="I1581" s="531"/>
    </row>
    <row r="1582" spans="1:9" x14ac:dyDescent="0.2">
      <c r="A1582"/>
      <c r="B1582"/>
      <c r="C1582"/>
      <c r="D1582"/>
      <c r="E1582"/>
      <c r="F1582"/>
      <c r="G1582"/>
      <c r="H1582"/>
      <c r="I1582" s="531"/>
    </row>
    <row r="1583" spans="1:9" x14ac:dyDescent="0.2">
      <c r="A1583"/>
      <c r="B1583"/>
      <c r="C1583"/>
      <c r="D1583"/>
      <c r="E1583"/>
      <c r="F1583"/>
      <c r="G1583"/>
      <c r="H1583"/>
      <c r="I1583" s="531"/>
    </row>
    <row r="1584" spans="1:9" x14ac:dyDescent="0.2">
      <c r="A1584"/>
      <c r="B1584"/>
      <c r="C1584"/>
      <c r="D1584"/>
      <c r="E1584"/>
      <c r="F1584"/>
      <c r="G1584"/>
      <c r="H1584"/>
      <c r="I1584" s="531"/>
    </row>
    <row r="1585" spans="1:9" x14ac:dyDescent="0.2">
      <c r="A1585"/>
      <c r="B1585"/>
      <c r="C1585"/>
      <c r="D1585"/>
      <c r="E1585"/>
      <c r="F1585"/>
      <c r="G1585"/>
      <c r="H1585"/>
      <c r="I1585" s="531"/>
    </row>
    <row r="1586" spans="1:9" x14ac:dyDescent="0.2">
      <c r="A1586"/>
      <c r="B1586"/>
      <c r="C1586"/>
      <c r="D1586"/>
      <c r="E1586"/>
      <c r="F1586"/>
      <c r="G1586"/>
      <c r="H1586"/>
      <c r="I1586" s="531"/>
    </row>
    <row r="1587" spans="1:9" x14ac:dyDescent="0.2">
      <c r="A1587"/>
      <c r="B1587"/>
      <c r="C1587"/>
      <c r="D1587"/>
      <c r="E1587"/>
      <c r="F1587"/>
      <c r="G1587"/>
      <c r="H1587"/>
      <c r="I1587" s="531"/>
    </row>
    <row r="1588" spans="1:9" x14ac:dyDescent="0.2">
      <c r="A1588"/>
      <c r="B1588"/>
      <c r="C1588"/>
      <c r="D1588"/>
      <c r="E1588"/>
      <c r="F1588"/>
      <c r="G1588"/>
      <c r="H1588"/>
      <c r="I1588" s="531"/>
    </row>
    <row r="1589" spans="1:9" x14ac:dyDescent="0.2">
      <c r="A1589"/>
      <c r="B1589"/>
      <c r="C1589"/>
      <c r="D1589"/>
      <c r="E1589"/>
      <c r="F1589"/>
      <c r="G1589"/>
      <c r="H1589"/>
      <c r="I1589" s="531"/>
    </row>
    <row r="1590" spans="1:9" x14ac:dyDescent="0.2">
      <c r="A1590"/>
      <c r="B1590"/>
      <c r="C1590"/>
      <c r="D1590"/>
      <c r="E1590"/>
      <c r="F1590"/>
      <c r="G1590"/>
      <c r="H1590"/>
      <c r="I1590" s="531"/>
    </row>
    <row r="1591" spans="1:9" x14ac:dyDescent="0.2">
      <c r="A1591"/>
      <c r="B1591"/>
      <c r="C1591"/>
      <c r="D1591"/>
      <c r="E1591"/>
      <c r="F1591"/>
      <c r="G1591"/>
      <c r="H1591"/>
      <c r="I1591" s="531"/>
    </row>
    <row r="1592" spans="1:9" x14ac:dyDescent="0.2">
      <c r="A1592"/>
      <c r="B1592"/>
      <c r="C1592"/>
      <c r="D1592"/>
      <c r="E1592"/>
      <c r="F1592"/>
      <c r="G1592"/>
      <c r="H1592"/>
      <c r="I1592" s="531"/>
    </row>
    <row r="1593" spans="1:9" x14ac:dyDescent="0.2">
      <c r="A1593"/>
      <c r="B1593"/>
      <c r="C1593"/>
      <c r="D1593"/>
      <c r="E1593"/>
      <c r="F1593"/>
      <c r="G1593"/>
      <c r="H1593"/>
      <c r="I1593" s="531"/>
    </row>
    <row r="1594" spans="1:9" x14ac:dyDescent="0.2">
      <c r="A1594"/>
      <c r="B1594"/>
      <c r="C1594"/>
      <c r="D1594"/>
      <c r="E1594"/>
      <c r="F1594"/>
      <c r="G1594"/>
      <c r="H1594"/>
      <c r="I1594" s="531"/>
    </row>
    <row r="1595" spans="1:9" x14ac:dyDescent="0.2">
      <c r="A1595"/>
      <c r="B1595"/>
      <c r="C1595"/>
      <c r="D1595"/>
      <c r="E1595"/>
      <c r="F1595"/>
      <c r="G1595"/>
      <c r="H1595"/>
      <c r="I1595" s="531"/>
    </row>
    <row r="1596" spans="1:9" x14ac:dyDescent="0.2">
      <c r="A1596"/>
      <c r="B1596"/>
      <c r="C1596"/>
      <c r="D1596"/>
      <c r="E1596"/>
      <c r="F1596"/>
      <c r="G1596"/>
      <c r="H1596"/>
      <c r="I1596" s="531"/>
    </row>
    <row r="1597" spans="1:9" x14ac:dyDescent="0.2">
      <c r="A1597"/>
      <c r="B1597"/>
      <c r="C1597"/>
      <c r="D1597"/>
      <c r="E1597"/>
      <c r="F1597"/>
      <c r="G1597"/>
      <c r="H1597"/>
      <c r="I1597" s="531"/>
    </row>
    <row r="1598" spans="1:9" x14ac:dyDescent="0.2">
      <c r="A1598"/>
      <c r="B1598"/>
      <c r="C1598"/>
      <c r="D1598"/>
      <c r="E1598"/>
      <c r="F1598"/>
      <c r="G1598"/>
      <c r="H1598"/>
      <c r="I1598" s="531"/>
    </row>
    <row r="1599" spans="1:9" x14ac:dyDescent="0.2">
      <c r="A1599"/>
      <c r="B1599"/>
      <c r="C1599"/>
      <c r="D1599"/>
      <c r="E1599"/>
      <c r="F1599"/>
      <c r="G1599"/>
      <c r="H1599"/>
      <c r="I1599" s="531"/>
    </row>
    <row r="1600" spans="1:9" x14ac:dyDescent="0.2">
      <c r="A1600"/>
      <c r="B1600"/>
      <c r="C1600"/>
      <c r="D1600"/>
      <c r="E1600"/>
      <c r="F1600"/>
      <c r="G1600"/>
      <c r="H1600"/>
      <c r="I1600" s="531"/>
    </row>
    <row r="1601" spans="1:9" x14ac:dyDescent="0.2">
      <c r="A1601"/>
      <c r="B1601"/>
      <c r="C1601"/>
      <c r="D1601"/>
      <c r="E1601"/>
      <c r="F1601"/>
      <c r="G1601"/>
      <c r="H1601"/>
      <c r="I1601" s="531"/>
    </row>
    <row r="1602" spans="1:9" x14ac:dyDescent="0.2">
      <c r="A1602"/>
      <c r="B1602"/>
      <c r="C1602"/>
      <c r="D1602"/>
      <c r="E1602"/>
      <c r="F1602"/>
      <c r="G1602"/>
      <c r="H1602"/>
      <c r="I1602" s="531"/>
    </row>
    <row r="1603" spans="1:9" x14ac:dyDescent="0.2">
      <c r="A1603"/>
      <c r="B1603"/>
      <c r="C1603"/>
      <c r="D1603"/>
      <c r="E1603"/>
      <c r="F1603"/>
      <c r="G1603"/>
      <c r="H1603"/>
      <c r="I1603" s="531"/>
    </row>
    <row r="1604" spans="1:9" x14ac:dyDescent="0.2">
      <c r="A1604"/>
      <c r="B1604"/>
      <c r="C1604"/>
      <c r="D1604"/>
      <c r="E1604"/>
      <c r="F1604"/>
      <c r="G1604"/>
      <c r="H1604"/>
      <c r="I1604" s="531"/>
    </row>
    <row r="1605" spans="1:9" x14ac:dyDescent="0.2">
      <c r="A1605"/>
      <c r="B1605"/>
      <c r="C1605"/>
      <c r="D1605"/>
      <c r="E1605"/>
      <c r="F1605"/>
      <c r="G1605"/>
      <c r="H1605"/>
      <c r="I1605" s="531"/>
    </row>
    <row r="1606" spans="1:9" x14ac:dyDescent="0.2">
      <c r="A1606"/>
      <c r="B1606"/>
      <c r="C1606"/>
      <c r="D1606"/>
      <c r="E1606"/>
      <c r="F1606"/>
      <c r="G1606"/>
      <c r="H1606"/>
      <c r="I1606" s="531"/>
    </row>
    <row r="1607" spans="1:9" x14ac:dyDescent="0.2">
      <c r="A1607"/>
      <c r="B1607"/>
      <c r="C1607"/>
      <c r="D1607"/>
      <c r="E1607"/>
      <c r="F1607"/>
      <c r="G1607"/>
      <c r="H1607"/>
      <c r="I1607" s="531"/>
    </row>
    <row r="1608" spans="1:9" x14ac:dyDescent="0.2">
      <c r="A1608"/>
      <c r="B1608"/>
      <c r="C1608"/>
      <c r="D1608"/>
      <c r="E1608"/>
      <c r="F1608"/>
      <c r="G1608"/>
      <c r="H1608"/>
      <c r="I1608" s="531"/>
    </row>
    <row r="1609" spans="1:9" x14ac:dyDescent="0.2">
      <c r="A1609"/>
      <c r="B1609"/>
      <c r="C1609"/>
      <c r="D1609"/>
      <c r="E1609"/>
      <c r="F1609"/>
      <c r="G1609"/>
      <c r="H1609"/>
      <c r="I1609" s="531"/>
    </row>
    <row r="1610" spans="1:9" x14ac:dyDescent="0.2">
      <c r="A1610"/>
      <c r="B1610"/>
      <c r="C1610"/>
      <c r="D1610"/>
      <c r="E1610"/>
      <c r="F1610"/>
      <c r="G1610"/>
      <c r="H1610"/>
      <c r="I1610" s="531"/>
    </row>
    <row r="1611" spans="1:9" x14ac:dyDescent="0.2">
      <c r="A1611"/>
      <c r="B1611"/>
      <c r="C1611"/>
      <c r="D1611"/>
      <c r="E1611"/>
      <c r="F1611"/>
      <c r="G1611"/>
      <c r="H1611"/>
      <c r="I1611" s="531"/>
    </row>
    <row r="1612" spans="1:9" x14ac:dyDescent="0.2">
      <c r="A1612"/>
      <c r="B1612"/>
      <c r="C1612"/>
      <c r="D1612"/>
      <c r="E1612"/>
      <c r="F1612"/>
      <c r="G1612"/>
      <c r="H1612"/>
      <c r="I1612" s="531"/>
    </row>
    <row r="1613" spans="1:9" x14ac:dyDescent="0.2">
      <c r="A1613"/>
      <c r="B1613"/>
      <c r="C1613"/>
      <c r="D1613"/>
      <c r="E1613"/>
      <c r="F1613"/>
      <c r="G1613"/>
      <c r="H1613"/>
      <c r="I1613" s="531"/>
    </row>
    <row r="1614" spans="1:9" x14ac:dyDescent="0.2">
      <c r="A1614"/>
      <c r="B1614"/>
      <c r="C1614"/>
      <c r="D1614"/>
      <c r="E1614"/>
      <c r="F1614"/>
      <c r="G1614"/>
      <c r="H1614"/>
      <c r="I1614" s="531"/>
    </row>
    <row r="1615" spans="1:9" x14ac:dyDescent="0.2">
      <c r="A1615"/>
      <c r="B1615"/>
      <c r="C1615"/>
      <c r="D1615"/>
      <c r="E1615"/>
      <c r="F1615"/>
      <c r="G1615"/>
      <c r="H1615"/>
      <c r="I1615" s="531"/>
    </row>
    <row r="1616" spans="1:9" x14ac:dyDescent="0.2">
      <c r="A1616"/>
      <c r="B1616"/>
      <c r="C1616"/>
      <c r="D1616"/>
      <c r="E1616"/>
      <c r="F1616"/>
      <c r="G1616"/>
      <c r="H1616"/>
      <c r="I1616" s="531"/>
    </row>
    <row r="1617" spans="1:9" x14ac:dyDescent="0.2">
      <c r="A1617"/>
      <c r="B1617"/>
      <c r="C1617"/>
      <c r="D1617"/>
      <c r="E1617"/>
      <c r="F1617"/>
      <c r="G1617"/>
      <c r="H1617"/>
      <c r="I1617" s="531"/>
    </row>
    <row r="1618" spans="1:9" x14ac:dyDescent="0.2">
      <c r="A1618"/>
      <c r="B1618"/>
      <c r="C1618"/>
      <c r="D1618"/>
      <c r="E1618"/>
      <c r="F1618"/>
      <c r="G1618"/>
      <c r="H1618"/>
      <c r="I1618" s="531"/>
    </row>
    <row r="1619" spans="1:9" x14ac:dyDescent="0.2">
      <c r="A1619"/>
      <c r="B1619"/>
      <c r="C1619"/>
      <c r="D1619"/>
      <c r="E1619"/>
      <c r="F1619"/>
      <c r="G1619"/>
      <c r="H1619"/>
      <c r="I1619" s="531"/>
    </row>
    <row r="1620" spans="1:9" x14ac:dyDescent="0.2">
      <c r="A1620"/>
      <c r="B1620"/>
      <c r="C1620"/>
      <c r="D1620"/>
      <c r="E1620"/>
      <c r="F1620"/>
      <c r="G1620"/>
      <c r="H1620"/>
      <c r="I1620" s="531"/>
    </row>
    <row r="1621" spans="1:9" x14ac:dyDescent="0.2">
      <c r="A1621"/>
      <c r="B1621"/>
      <c r="C1621"/>
      <c r="D1621"/>
      <c r="E1621"/>
      <c r="F1621"/>
      <c r="G1621"/>
      <c r="H1621"/>
      <c r="I1621" s="531"/>
    </row>
    <row r="1622" spans="1:9" x14ac:dyDescent="0.2">
      <c r="A1622"/>
      <c r="B1622"/>
      <c r="C1622"/>
      <c r="D1622"/>
      <c r="E1622"/>
      <c r="F1622"/>
      <c r="G1622"/>
      <c r="H1622"/>
      <c r="I1622" s="531"/>
    </row>
    <row r="1623" spans="1:9" x14ac:dyDescent="0.2">
      <c r="A1623"/>
      <c r="B1623"/>
      <c r="C1623"/>
      <c r="D1623"/>
      <c r="E1623"/>
      <c r="F1623"/>
      <c r="G1623"/>
      <c r="H1623"/>
      <c r="I1623" s="531"/>
    </row>
    <row r="1624" spans="1:9" x14ac:dyDescent="0.2">
      <c r="A1624"/>
      <c r="B1624"/>
      <c r="C1624"/>
      <c r="D1624"/>
      <c r="E1624"/>
      <c r="F1624"/>
      <c r="G1624"/>
      <c r="H1624"/>
      <c r="I1624" s="531"/>
    </row>
    <row r="1625" spans="1:9" x14ac:dyDescent="0.2">
      <c r="A1625"/>
      <c r="B1625"/>
      <c r="C1625"/>
      <c r="D1625"/>
      <c r="E1625"/>
      <c r="F1625"/>
      <c r="G1625"/>
      <c r="H1625"/>
      <c r="I1625" s="531"/>
    </row>
    <row r="1626" spans="1:9" x14ac:dyDescent="0.2">
      <c r="A1626"/>
      <c r="B1626"/>
      <c r="C1626"/>
      <c r="D1626"/>
      <c r="E1626"/>
      <c r="F1626"/>
      <c r="G1626"/>
      <c r="H1626"/>
      <c r="I1626" s="531"/>
    </row>
    <row r="1627" spans="1:9" x14ac:dyDescent="0.2">
      <c r="A1627"/>
      <c r="B1627"/>
      <c r="C1627"/>
      <c r="D1627"/>
      <c r="E1627"/>
      <c r="F1627"/>
      <c r="G1627"/>
      <c r="H1627"/>
      <c r="I1627" s="531"/>
    </row>
    <row r="1628" spans="1:9" x14ac:dyDescent="0.2">
      <c r="A1628"/>
      <c r="B1628"/>
      <c r="C1628"/>
      <c r="D1628"/>
      <c r="E1628"/>
      <c r="F1628"/>
      <c r="G1628"/>
      <c r="H1628"/>
      <c r="I1628" s="531"/>
    </row>
    <row r="1629" spans="1:9" x14ac:dyDescent="0.2">
      <c r="A1629"/>
      <c r="B1629"/>
      <c r="C1629"/>
      <c r="D1629"/>
      <c r="E1629"/>
      <c r="F1629"/>
      <c r="G1629"/>
      <c r="H1629"/>
      <c r="I1629" s="531"/>
    </row>
    <row r="1630" spans="1:9" x14ac:dyDescent="0.2">
      <c r="A1630"/>
      <c r="B1630"/>
      <c r="C1630"/>
      <c r="D1630"/>
      <c r="E1630"/>
      <c r="F1630"/>
      <c r="G1630"/>
      <c r="H1630"/>
      <c r="I1630" s="531"/>
    </row>
    <row r="1631" spans="1:9" x14ac:dyDescent="0.2">
      <c r="A1631"/>
      <c r="B1631"/>
      <c r="C1631"/>
      <c r="D1631"/>
      <c r="E1631"/>
      <c r="F1631"/>
      <c r="G1631"/>
      <c r="H1631"/>
      <c r="I1631" s="531"/>
    </row>
    <row r="1632" spans="1:9" x14ac:dyDescent="0.2">
      <c r="A1632"/>
      <c r="B1632"/>
      <c r="C1632"/>
      <c r="D1632"/>
      <c r="E1632"/>
      <c r="F1632"/>
      <c r="G1632"/>
      <c r="H1632"/>
      <c r="I1632" s="531"/>
    </row>
    <row r="1633" spans="1:9" x14ac:dyDescent="0.2">
      <c r="A1633"/>
      <c r="B1633"/>
      <c r="C1633"/>
      <c r="D1633"/>
      <c r="E1633"/>
      <c r="F1633"/>
      <c r="G1633"/>
      <c r="H1633"/>
      <c r="I1633" s="531"/>
    </row>
    <row r="1634" spans="1:9" x14ac:dyDescent="0.2">
      <c r="A1634"/>
      <c r="B1634"/>
      <c r="C1634"/>
      <c r="D1634"/>
      <c r="E1634"/>
      <c r="F1634"/>
      <c r="G1634"/>
      <c r="H1634"/>
      <c r="I1634" s="531"/>
    </row>
    <row r="1635" spans="1:9" x14ac:dyDescent="0.2">
      <c r="A1635"/>
      <c r="B1635"/>
      <c r="C1635"/>
      <c r="D1635"/>
      <c r="E1635"/>
      <c r="F1635"/>
      <c r="G1635"/>
      <c r="H1635"/>
      <c r="I1635" s="531"/>
    </row>
    <row r="1636" spans="1:9" x14ac:dyDescent="0.2">
      <c r="A1636"/>
      <c r="B1636"/>
      <c r="C1636"/>
      <c r="D1636"/>
      <c r="E1636"/>
      <c r="F1636"/>
      <c r="G1636"/>
      <c r="H1636"/>
      <c r="I1636" s="531"/>
    </row>
    <row r="1637" spans="1:9" x14ac:dyDescent="0.2">
      <c r="A1637"/>
      <c r="B1637"/>
      <c r="C1637"/>
      <c r="D1637"/>
      <c r="E1637"/>
      <c r="F1637"/>
      <c r="G1637"/>
      <c r="H1637"/>
      <c r="I1637" s="531"/>
    </row>
    <row r="1638" spans="1:9" x14ac:dyDescent="0.2">
      <c r="A1638"/>
      <c r="B1638"/>
      <c r="C1638"/>
      <c r="D1638"/>
      <c r="E1638"/>
      <c r="F1638"/>
      <c r="G1638"/>
      <c r="H1638"/>
      <c r="I1638" s="531"/>
    </row>
    <row r="1639" spans="1:9" x14ac:dyDescent="0.2">
      <c r="A1639"/>
      <c r="B1639"/>
      <c r="C1639"/>
      <c r="D1639"/>
      <c r="E1639"/>
      <c r="F1639"/>
      <c r="G1639"/>
      <c r="H1639"/>
      <c r="I1639" s="531"/>
    </row>
    <row r="1640" spans="1:9" x14ac:dyDescent="0.2">
      <c r="A1640"/>
      <c r="B1640"/>
      <c r="C1640"/>
      <c r="D1640"/>
      <c r="E1640"/>
      <c r="F1640"/>
      <c r="G1640"/>
      <c r="H1640"/>
      <c r="I1640" s="531"/>
    </row>
    <row r="1641" spans="1:9" x14ac:dyDescent="0.2">
      <c r="A1641"/>
      <c r="B1641"/>
      <c r="C1641"/>
      <c r="D1641"/>
      <c r="E1641"/>
      <c r="F1641"/>
      <c r="G1641"/>
      <c r="H1641"/>
      <c r="I1641" s="531"/>
    </row>
    <row r="1642" spans="1:9" x14ac:dyDescent="0.2">
      <c r="A1642"/>
      <c r="B1642"/>
      <c r="C1642"/>
      <c r="D1642"/>
      <c r="E1642"/>
      <c r="F1642"/>
      <c r="G1642"/>
      <c r="H1642"/>
      <c r="I1642" s="531"/>
    </row>
    <row r="1643" spans="1:9" x14ac:dyDescent="0.2">
      <c r="A1643"/>
      <c r="B1643"/>
      <c r="C1643"/>
      <c r="D1643"/>
      <c r="E1643"/>
      <c r="F1643"/>
      <c r="G1643"/>
      <c r="H1643"/>
      <c r="I1643" s="531"/>
    </row>
    <row r="1644" spans="1:9" x14ac:dyDescent="0.2">
      <c r="A1644"/>
      <c r="B1644"/>
      <c r="C1644"/>
      <c r="D1644"/>
      <c r="E1644"/>
      <c r="F1644"/>
      <c r="G1644"/>
      <c r="H1644"/>
      <c r="I1644" s="531"/>
    </row>
    <row r="1645" spans="1:9" x14ac:dyDescent="0.2">
      <c r="A1645"/>
      <c r="B1645"/>
      <c r="C1645"/>
      <c r="D1645"/>
      <c r="E1645"/>
      <c r="F1645"/>
      <c r="G1645"/>
      <c r="H1645"/>
      <c r="I1645" s="531"/>
    </row>
    <row r="1646" spans="1:9" x14ac:dyDescent="0.2">
      <c r="A1646"/>
      <c r="B1646"/>
      <c r="C1646"/>
      <c r="D1646"/>
      <c r="E1646"/>
      <c r="F1646"/>
      <c r="G1646"/>
      <c r="H1646"/>
      <c r="I1646" s="531"/>
    </row>
    <row r="1647" spans="1:9" x14ac:dyDescent="0.2">
      <c r="A1647"/>
      <c r="B1647"/>
      <c r="C1647"/>
      <c r="D1647"/>
      <c r="E1647"/>
      <c r="F1647"/>
      <c r="G1647"/>
      <c r="H1647"/>
      <c r="I1647" s="531"/>
    </row>
    <row r="1648" spans="1:9" x14ac:dyDescent="0.2">
      <c r="A1648"/>
      <c r="B1648"/>
      <c r="C1648"/>
      <c r="D1648"/>
      <c r="E1648"/>
      <c r="F1648"/>
      <c r="G1648"/>
      <c r="H1648"/>
      <c r="I1648" s="531"/>
    </row>
    <row r="1649" spans="1:9" x14ac:dyDescent="0.2">
      <c r="A1649"/>
      <c r="B1649"/>
      <c r="C1649"/>
      <c r="D1649"/>
      <c r="E1649"/>
      <c r="F1649"/>
      <c r="G1649"/>
      <c r="H1649"/>
      <c r="I1649" s="531"/>
    </row>
    <row r="1650" spans="1:9" x14ac:dyDescent="0.2">
      <c r="A1650"/>
      <c r="B1650"/>
      <c r="C1650"/>
      <c r="D1650"/>
      <c r="E1650"/>
      <c r="F1650"/>
      <c r="G1650"/>
      <c r="H1650"/>
      <c r="I1650" s="531"/>
    </row>
    <row r="1651" spans="1:9" x14ac:dyDescent="0.2">
      <c r="A1651"/>
      <c r="B1651"/>
      <c r="C1651"/>
      <c r="D1651"/>
      <c r="E1651"/>
      <c r="F1651"/>
      <c r="G1651"/>
      <c r="H1651"/>
      <c r="I1651" s="531"/>
    </row>
    <row r="1652" spans="1:9" x14ac:dyDescent="0.2">
      <c r="A1652"/>
      <c r="B1652"/>
      <c r="C1652"/>
      <c r="D1652"/>
      <c r="E1652"/>
      <c r="F1652"/>
      <c r="G1652"/>
      <c r="H1652"/>
      <c r="I1652" s="531"/>
    </row>
    <row r="1653" spans="1:9" x14ac:dyDescent="0.2">
      <c r="A1653"/>
      <c r="B1653"/>
      <c r="C1653"/>
      <c r="D1653"/>
      <c r="E1653"/>
      <c r="F1653"/>
      <c r="G1653"/>
      <c r="H1653"/>
      <c r="I1653" s="531"/>
    </row>
    <row r="1654" spans="1:9" x14ac:dyDescent="0.2">
      <c r="A1654"/>
      <c r="B1654"/>
      <c r="C1654"/>
      <c r="D1654"/>
      <c r="E1654"/>
      <c r="F1654"/>
      <c r="G1654"/>
      <c r="H1654"/>
      <c r="I1654" s="531"/>
    </row>
    <row r="1655" spans="1:9" x14ac:dyDescent="0.2">
      <c r="A1655"/>
      <c r="B1655"/>
      <c r="C1655"/>
      <c r="D1655"/>
      <c r="E1655"/>
      <c r="F1655"/>
      <c r="G1655"/>
      <c r="H1655"/>
      <c r="I1655" s="531"/>
    </row>
    <row r="1656" spans="1:9" x14ac:dyDescent="0.2">
      <c r="A1656"/>
      <c r="B1656"/>
      <c r="C1656"/>
      <c r="D1656"/>
      <c r="E1656"/>
      <c r="F1656"/>
      <c r="G1656"/>
      <c r="H1656"/>
      <c r="I1656" s="531"/>
    </row>
    <row r="1657" spans="1:9" x14ac:dyDescent="0.2">
      <c r="A1657"/>
      <c r="B1657"/>
      <c r="C1657"/>
      <c r="D1657"/>
      <c r="E1657"/>
      <c r="F1657"/>
      <c r="G1657"/>
      <c r="H1657"/>
      <c r="I1657" s="531"/>
    </row>
    <row r="1658" spans="1:9" x14ac:dyDescent="0.2">
      <c r="A1658"/>
      <c r="B1658"/>
      <c r="C1658"/>
      <c r="D1658"/>
      <c r="E1658"/>
      <c r="F1658"/>
      <c r="G1658"/>
      <c r="H1658"/>
      <c r="I1658" s="531"/>
    </row>
    <row r="1659" spans="1:9" x14ac:dyDescent="0.2">
      <c r="A1659"/>
      <c r="B1659"/>
      <c r="C1659"/>
      <c r="D1659"/>
      <c r="E1659"/>
      <c r="F1659"/>
      <c r="G1659"/>
      <c r="H1659"/>
      <c r="I1659" s="531"/>
    </row>
    <row r="1660" spans="1:9" x14ac:dyDescent="0.2">
      <c r="A1660"/>
      <c r="B1660"/>
      <c r="C1660"/>
      <c r="D1660"/>
      <c r="E1660"/>
      <c r="F1660"/>
      <c r="G1660"/>
      <c r="H1660"/>
      <c r="I1660" s="531"/>
    </row>
    <row r="1661" spans="1:9" x14ac:dyDescent="0.2">
      <c r="A1661"/>
      <c r="B1661"/>
      <c r="C1661"/>
      <c r="D1661"/>
      <c r="E1661"/>
      <c r="F1661"/>
      <c r="G1661"/>
      <c r="H1661"/>
      <c r="I1661" s="531"/>
    </row>
    <row r="1662" spans="1:9" x14ac:dyDescent="0.2">
      <c r="A1662"/>
      <c r="B1662"/>
      <c r="C1662"/>
      <c r="D1662"/>
      <c r="E1662"/>
      <c r="F1662"/>
      <c r="G1662"/>
      <c r="H1662"/>
      <c r="I1662" s="531"/>
    </row>
    <row r="1663" spans="1:9" x14ac:dyDescent="0.2">
      <c r="A1663"/>
      <c r="B1663"/>
      <c r="C1663"/>
      <c r="D1663"/>
      <c r="E1663"/>
      <c r="F1663"/>
      <c r="G1663"/>
      <c r="H1663"/>
      <c r="I1663" s="531"/>
    </row>
    <row r="1664" spans="1:9" x14ac:dyDescent="0.2">
      <c r="A1664"/>
      <c r="B1664"/>
      <c r="C1664"/>
      <c r="D1664"/>
      <c r="E1664"/>
      <c r="F1664"/>
      <c r="G1664"/>
      <c r="H1664"/>
      <c r="I1664" s="531"/>
    </row>
    <row r="1665" spans="1:9" x14ac:dyDescent="0.2">
      <c r="A1665"/>
      <c r="B1665"/>
      <c r="C1665"/>
      <c r="D1665"/>
      <c r="E1665"/>
      <c r="F1665"/>
      <c r="G1665"/>
      <c r="H1665"/>
      <c r="I1665" s="531"/>
    </row>
    <row r="1666" spans="1:9" x14ac:dyDescent="0.2">
      <c r="A1666"/>
      <c r="B1666"/>
      <c r="C1666"/>
      <c r="D1666"/>
      <c r="E1666"/>
      <c r="F1666"/>
      <c r="G1666"/>
      <c r="H1666"/>
      <c r="I1666" s="531"/>
    </row>
    <row r="1667" spans="1:9" x14ac:dyDescent="0.2">
      <c r="A1667"/>
      <c r="B1667"/>
      <c r="C1667"/>
      <c r="D1667"/>
      <c r="E1667"/>
      <c r="F1667"/>
      <c r="G1667"/>
      <c r="H1667"/>
      <c r="I1667" s="531"/>
    </row>
    <row r="1668" spans="1:9" x14ac:dyDescent="0.2">
      <c r="A1668"/>
      <c r="B1668"/>
      <c r="C1668"/>
      <c r="D1668"/>
      <c r="E1668"/>
      <c r="F1668"/>
      <c r="G1668"/>
      <c r="H1668"/>
      <c r="I1668" s="531"/>
    </row>
    <row r="1669" spans="1:9" x14ac:dyDescent="0.2">
      <c r="A1669"/>
      <c r="B1669"/>
      <c r="C1669"/>
      <c r="D1669"/>
      <c r="E1669"/>
      <c r="F1669"/>
      <c r="G1669"/>
      <c r="H1669"/>
      <c r="I1669" s="531"/>
    </row>
    <row r="1670" spans="1:9" x14ac:dyDescent="0.2">
      <c r="A1670"/>
      <c r="B1670"/>
      <c r="C1670"/>
      <c r="D1670"/>
      <c r="E1670"/>
      <c r="F1670"/>
      <c r="G1670"/>
      <c r="H1670"/>
      <c r="I1670" s="531"/>
    </row>
    <row r="1671" spans="1:9" x14ac:dyDescent="0.2">
      <c r="A1671"/>
      <c r="B1671"/>
      <c r="C1671"/>
      <c r="D1671"/>
      <c r="E1671"/>
      <c r="F1671"/>
      <c r="G1671"/>
      <c r="H1671"/>
      <c r="I1671" s="531"/>
    </row>
    <row r="1672" spans="1:9" x14ac:dyDescent="0.2">
      <c r="A1672"/>
      <c r="B1672"/>
      <c r="C1672"/>
      <c r="D1672"/>
      <c r="E1672"/>
      <c r="F1672"/>
      <c r="G1672"/>
      <c r="H1672"/>
      <c r="I1672" s="531"/>
    </row>
    <row r="1673" spans="1:9" x14ac:dyDescent="0.2">
      <c r="A1673"/>
      <c r="B1673"/>
      <c r="C1673"/>
      <c r="D1673"/>
      <c r="E1673"/>
      <c r="F1673"/>
      <c r="G1673"/>
      <c r="H1673"/>
      <c r="I1673" s="531"/>
    </row>
    <row r="1674" spans="1:9" x14ac:dyDescent="0.2">
      <c r="A1674"/>
      <c r="B1674"/>
      <c r="C1674"/>
      <c r="D1674"/>
      <c r="E1674"/>
      <c r="F1674"/>
      <c r="G1674"/>
      <c r="H1674"/>
      <c r="I1674" s="531"/>
    </row>
    <row r="1675" spans="1:9" x14ac:dyDescent="0.2">
      <c r="A1675"/>
      <c r="B1675"/>
      <c r="C1675"/>
      <c r="D1675"/>
      <c r="E1675"/>
      <c r="F1675"/>
      <c r="G1675"/>
      <c r="H1675"/>
      <c r="I1675" s="531"/>
    </row>
    <row r="1676" spans="1:9" x14ac:dyDescent="0.2">
      <c r="A1676"/>
      <c r="B1676"/>
      <c r="C1676"/>
      <c r="D1676"/>
      <c r="E1676"/>
      <c r="F1676"/>
      <c r="G1676"/>
      <c r="H1676"/>
      <c r="I1676" s="531"/>
    </row>
    <row r="1677" spans="1:9" x14ac:dyDescent="0.2">
      <c r="A1677"/>
      <c r="B1677"/>
      <c r="C1677"/>
      <c r="D1677"/>
      <c r="E1677"/>
      <c r="F1677"/>
      <c r="G1677"/>
      <c r="H1677"/>
      <c r="I1677" s="531"/>
    </row>
    <row r="1678" spans="1:9" x14ac:dyDescent="0.2">
      <c r="A1678"/>
      <c r="B1678"/>
      <c r="C1678"/>
      <c r="D1678"/>
      <c r="E1678"/>
      <c r="F1678"/>
      <c r="G1678"/>
      <c r="H1678"/>
      <c r="I1678" s="531"/>
    </row>
    <row r="1679" spans="1:9" x14ac:dyDescent="0.2">
      <c r="A1679"/>
      <c r="B1679"/>
      <c r="C1679"/>
      <c r="D1679"/>
      <c r="E1679"/>
      <c r="F1679"/>
      <c r="G1679"/>
      <c r="H1679"/>
      <c r="I1679" s="531"/>
    </row>
    <row r="1680" spans="1:9" x14ac:dyDescent="0.2">
      <c r="A1680"/>
      <c r="B1680"/>
      <c r="C1680"/>
      <c r="D1680"/>
      <c r="E1680"/>
      <c r="F1680"/>
      <c r="G1680"/>
      <c r="H1680"/>
      <c r="I1680" s="531"/>
    </row>
    <row r="1681" spans="1:9" x14ac:dyDescent="0.2">
      <c r="A1681"/>
      <c r="B1681"/>
      <c r="C1681"/>
      <c r="D1681"/>
      <c r="E1681"/>
      <c r="F1681"/>
      <c r="G1681"/>
      <c r="H1681"/>
      <c r="I1681" s="531"/>
    </row>
    <row r="1682" spans="1:9" x14ac:dyDescent="0.2">
      <c r="A1682"/>
      <c r="B1682"/>
      <c r="C1682"/>
      <c r="D1682"/>
      <c r="E1682"/>
      <c r="F1682"/>
      <c r="G1682"/>
      <c r="H1682"/>
      <c r="I1682" s="531"/>
    </row>
    <row r="1683" spans="1:9" x14ac:dyDescent="0.2">
      <c r="A1683"/>
      <c r="B1683"/>
      <c r="C1683"/>
      <c r="D1683"/>
      <c r="E1683"/>
      <c r="F1683"/>
      <c r="G1683"/>
      <c r="H1683"/>
      <c r="I1683" s="531"/>
    </row>
    <row r="1684" spans="1:9" x14ac:dyDescent="0.2">
      <c r="A1684"/>
      <c r="B1684"/>
      <c r="C1684"/>
      <c r="D1684"/>
      <c r="E1684"/>
      <c r="F1684"/>
      <c r="G1684"/>
      <c r="H1684"/>
      <c r="I1684" s="531"/>
    </row>
    <row r="1685" spans="1:9" x14ac:dyDescent="0.2">
      <c r="A1685"/>
      <c r="B1685"/>
      <c r="C1685"/>
      <c r="D1685"/>
      <c r="E1685"/>
      <c r="F1685"/>
      <c r="G1685"/>
      <c r="H1685"/>
      <c r="I1685" s="531"/>
    </row>
    <row r="1686" spans="1:9" x14ac:dyDescent="0.2">
      <c r="A1686"/>
      <c r="B1686"/>
      <c r="C1686"/>
      <c r="D1686"/>
      <c r="E1686"/>
      <c r="F1686"/>
      <c r="G1686"/>
      <c r="H1686"/>
      <c r="I1686" s="531"/>
    </row>
    <row r="1687" spans="1:9" x14ac:dyDescent="0.2">
      <c r="A1687"/>
      <c r="B1687"/>
      <c r="C1687"/>
      <c r="D1687"/>
      <c r="E1687"/>
      <c r="F1687"/>
      <c r="G1687"/>
      <c r="H1687"/>
      <c r="I1687" s="531"/>
    </row>
    <row r="1688" spans="1:9" x14ac:dyDescent="0.2">
      <c r="A1688"/>
      <c r="B1688"/>
      <c r="C1688"/>
      <c r="D1688"/>
      <c r="E1688"/>
      <c r="F1688"/>
      <c r="G1688"/>
      <c r="H1688"/>
      <c r="I1688" s="531"/>
    </row>
    <row r="1689" spans="1:9" x14ac:dyDescent="0.2">
      <c r="A1689"/>
      <c r="B1689"/>
      <c r="C1689"/>
      <c r="D1689"/>
      <c r="E1689"/>
      <c r="F1689"/>
      <c r="G1689"/>
      <c r="H1689"/>
      <c r="I1689" s="531"/>
    </row>
    <row r="1690" spans="1:9" x14ac:dyDescent="0.2">
      <c r="A1690"/>
      <c r="B1690"/>
      <c r="C1690"/>
      <c r="D1690"/>
      <c r="E1690"/>
      <c r="F1690"/>
      <c r="G1690"/>
      <c r="H1690"/>
      <c r="I1690" s="531"/>
    </row>
    <row r="1691" spans="1:9" x14ac:dyDescent="0.2">
      <c r="A1691"/>
      <c r="B1691"/>
      <c r="C1691"/>
      <c r="D1691"/>
      <c r="E1691"/>
      <c r="F1691"/>
      <c r="G1691"/>
      <c r="H1691"/>
      <c r="I1691" s="531"/>
    </row>
    <row r="1692" spans="1:9" x14ac:dyDescent="0.2">
      <c r="A1692"/>
      <c r="B1692"/>
      <c r="C1692"/>
      <c r="D1692"/>
      <c r="E1692"/>
      <c r="F1692"/>
      <c r="G1692"/>
      <c r="H1692"/>
      <c r="I1692" s="531"/>
    </row>
    <row r="1693" spans="1:9" x14ac:dyDescent="0.2">
      <c r="A1693"/>
      <c r="B1693"/>
      <c r="C1693"/>
      <c r="D1693"/>
      <c r="E1693"/>
      <c r="F1693"/>
      <c r="G1693"/>
      <c r="H1693"/>
      <c r="I1693" s="531"/>
    </row>
    <row r="1694" spans="1:9" x14ac:dyDescent="0.2">
      <c r="A1694"/>
      <c r="B1694"/>
      <c r="C1694"/>
      <c r="D1694"/>
      <c r="E1694"/>
      <c r="F1694"/>
      <c r="G1694"/>
      <c r="H1694"/>
      <c r="I1694" s="531"/>
    </row>
    <row r="1695" spans="1:9" x14ac:dyDescent="0.2">
      <c r="A1695"/>
      <c r="B1695"/>
      <c r="C1695"/>
      <c r="D1695"/>
      <c r="E1695"/>
      <c r="F1695"/>
      <c r="G1695"/>
      <c r="H1695"/>
      <c r="I1695" s="531"/>
    </row>
    <row r="1696" spans="1:9" x14ac:dyDescent="0.2">
      <c r="A1696"/>
      <c r="B1696"/>
      <c r="C1696"/>
      <c r="D1696"/>
      <c r="E1696"/>
      <c r="F1696"/>
      <c r="G1696"/>
      <c r="H1696"/>
      <c r="I1696" s="531"/>
    </row>
    <row r="1697" spans="1:9" x14ac:dyDescent="0.2">
      <c r="A1697"/>
      <c r="B1697"/>
      <c r="C1697"/>
      <c r="D1697"/>
      <c r="E1697"/>
      <c r="F1697"/>
      <c r="G1697"/>
      <c r="H1697"/>
      <c r="I1697" s="531"/>
    </row>
    <row r="1698" spans="1:9" x14ac:dyDescent="0.2">
      <c r="A1698"/>
      <c r="B1698"/>
      <c r="C1698"/>
      <c r="D1698"/>
      <c r="E1698"/>
      <c r="F1698"/>
      <c r="G1698"/>
      <c r="H1698"/>
      <c r="I1698" s="531"/>
    </row>
    <row r="1699" spans="1:9" x14ac:dyDescent="0.2">
      <c r="A1699"/>
      <c r="B1699"/>
      <c r="C1699"/>
      <c r="D1699"/>
      <c r="E1699"/>
      <c r="F1699"/>
      <c r="G1699"/>
      <c r="H1699"/>
      <c r="I1699" s="531"/>
    </row>
    <row r="1700" spans="1:9" x14ac:dyDescent="0.2">
      <c r="A1700"/>
      <c r="B1700"/>
      <c r="C1700"/>
      <c r="D1700"/>
      <c r="E1700"/>
      <c r="F1700"/>
      <c r="G1700"/>
      <c r="H1700"/>
      <c r="I1700" s="531"/>
    </row>
    <row r="1701" spans="1:9" x14ac:dyDescent="0.2">
      <c r="A1701"/>
      <c r="B1701"/>
      <c r="C1701"/>
      <c r="D1701"/>
      <c r="E1701"/>
      <c r="F1701"/>
      <c r="G1701"/>
      <c r="H1701"/>
      <c r="I1701" s="531"/>
    </row>
    <row r="1702" spans="1:9" x14ac:dyDescent="0.2">
      <c r="A1702"/>
      <c r="B1702"/>
      <c r="C1702"/>
      <c r="D1702"/>
      <c r="E1702"/>
      <c r="F1702"/>
      <c r="G1702"/>
      <c r="H1702"/>
      <c r="I1702" s="531"/>
    </row>
    <row r="1703" spans="1:9" x14ac:dyDescent="0.2">
      <c r="A1703"/>
      <c r="B1703"/>
      <c r="C1703"/>
      <c r="D1703"/>
      <c r="E1703"/>
      <c r="F1703"/>
      <c r="G1703"/>
      <c r="H1703"/>
      <c r="I1703" s="531"/>
    </row>
    <row r="1704" spans="1:9" x14ac:dyDescent="0.2">
      <c r="A1704"/>
      <c r="B1704"/>
      <c r="C1704"/>
      <c r="D1704"/>
      <c r="E1704"/>
      <c r="F1704"/>
      <c r="G1704"/>
      <c r="H1704"/>
      <c r="I1704" s="531"/>
    </row>
    <row r="1705" spans="1:9" x14ac:dyDescent="0.2">
      <c r="A1705"/>
      <c r="B1705"/>
      <c r="C1705"/>
      <c r="D1705"/>
      <c r="E1705"/>
      <c r="F1705"/>
      <c r="G1705"/>
      <c r="H1705"/>
      <c r="I1705" s="531"/>
    </row>
    <row r="1706" spans="1:9" x14ac:dyDescent="0.2">
      <c r="A1706"/>
      <c r="B1706"/>
      <c r="C1706"/>
      <c r="D1706"/>
      <c r="E1706"/>
      <c r="F1706"/>
      <c r="G1706"/>
      <c r="H1706"/>
      <c r="I1706" s="531"/>
    </row>
    <row r="1707" spans="1:9" x14ac:dyDescent="0.2">
      <c r="A1707"/>
      <c r="B1707"/>
      <c r="C1707"/>
      <c r="D1707"/>
      <c r="E1707"/>
      <c r="F1707"/>
      <c r="G1707"/>
      <c r="H1707"/>
      <c r="I1707" s="531"/>
    </row>
    <row r="1708" spans="1:9" x14ac:dyDescent="0.2">
      <c r="A1708"/>
      <c r="B1708"/>
      <c r="C1708"/>
      <c r="D1708"/>
      <c r="E1708"/>
      <c r="F1708"/>
      <c r="G1708"/>
      <c r="H1708"/>
      <c r="I1708" s="531"/>
    </row>
    <row r="1709" spans="1:9" x14ac:dyDescent="0.2">
      <c r="A1709"/>
      <c r="B1709"/>
      <c r="C1709"/>
      <c r="D1709"/>
      <c r="E1709"/>
      <c r="F1709"/>
      <c r="G1709"/>
      <c r="H1709"/>
      <c r="I1709" s="531"/>
    </row>
    <row r="1710" spans="1:9" x14ac:dyDescent="0.2">
      <c r="A1710"/>
      <c r="B1710"/>
      <c r="C1710"/>
      <c r="D1710"/>
      <c r="E1710"/>
      <c r="F1710"/>
      <c r="G1710"/>
      <c r="H1710"/>
      <c r="I1710" s="531"/>
    </row>
    <row r="1711" spans="1:9" x14ac:dyDescent="0.2">
      <c r="A1711"/>
      <c r="B1711"/>
      <c r="C1711"/>
      <c r="D1711"/>
      <c r="E1711"/>
      <c r="F1711"/>
      <c r="G1711"/>
      <c r="H1711"/>
      <c r="I1711" s="531"/>
    </row>
    <row r="1712" spans="1:9" x14ac:dyDescent="0.2">
      <c r="A1712"/>
      <c r="B1712"/>
      <c r="C1712"/>
      <c r="D1712"/>
      <c r="E1712"/>
      <c r="F1712"/>
      <c r="G1712"/>
      <c r="H1712"/>
      <c r="I1712" s="531"/>
    </row>
    <row r="1713" spans="1:9" x14ac:dyDescent="0.2">
      <c r="A1713"/>
      <c r="B1713"/>
      <c r="C1713"/>
      <c r="D1713"/>
      <c r="E1713"/>
      <c r="F1713"/>
      <c r="G1713"/>
      <c r="H1713"/>
      <c r="I1713" s="531"/>
    </row>
    <row r="1714" spans="1:9" x14ac:dyDescent="0.2">
      <c r="A1714"/>
      <c r="B1714"/>
      <c r="C1714"/>
      <c r="D1714"/>
      <c r="E1714"/>
      <c r="F1714"/>
      <c r="G1714"/>
      <c r="H1714"/>
      <c r="I1714" s="531"/>
    </row>
    <row r="1715" spans="1:9" x14ac:dyDescent="0.2">
      <c r="A1715"/>
      <c r="B1715"/>
      <c r="C1715"/>
      <c r="D1715"/>
      <c r="E1715"/>
      <c r="F1715"/>
      <c r="G1715"/>
      <c r="H1715"/>
      <c r="I1715" s="531"/>
    </row>
    <row r="1716" spans="1:9" x14ac:dyDescent="0.2">
      <c r="A1716"/>
      <c r="B1716"/>
      <c r="C1716"/>
      <c r="D1716"/>
      <c r="E1716"/>
      <c r="F1716"/>
      <c r="G1716"/>
      <c r="H1716"/>
      <c r="I1716" s="531"/>
    </row>
    <row r="1717" spans="1:9" x14ac:dyDescent="0.2">
      <c r="A1717"/>
      <c r="B1717"/>
      <c r="C1717"/>
      <c r="D1717"/>
      <c r="E1717"/>
      <c r="F1717"/>
      <c r="G1717"/>
      <c r="H1717"/>
      <c r="I1717" s="531"/>
    </row>
    <row r="1718" spans="1:9" x14ac:dyDescent="0.2">
      <c r="A1718"/>
      <c r="B1718"/>
      <c r="C1718"/>
      <c r="D1718"/>
      <c r="E1718"/>
      <c r="F1718"/>
      <c r="G1718"/>
      <c r="H1718"/>
      <c r="I1718" s="531"/>
    </row>
    <row r="1719" spans="1:9" x14ac:dyDescent="0.2">
      <c r="A1719"/>
      <c r="B1719"/>
      <c r="C1719"/>
      <c r="D1719"/>
      <c r="E1719"/>
      <c r="F1719"/>
      <c r="G1719"/>
      <c r="H1719"/>
      <c r="I1719" s="531"/>
    </row>
    <row r="1720" spans="1:9" x14ac:dyDescent="0.2">
      <c r="A1720"/>
      <c r="B1720"/>
      <c r="C1720"/>
      <c r="D1720"/>
      <c r="E1720"/>
      <c r="F1720"/>
      <c r="G1720"/>
      <c r="H1720"/>
      <c r="I1720" s="531"/>
    </row>
    <row r="1721" spans="1:9" x14ac:dyDescent="0.2">
      <c r="A1721"/>
      <c r="B1721"/>
      <c r="C1721"/>
      <c r="D1721"/>
      <c r="E1721"/>
      <c r="F1721"/>
      <c r="G1721"/>
      <c r="H1721"/>
      <c r="I1721" s="531"/>
    </row>
    <row r="1722" spans="1:9" x14ac:dyDescent="0.2">
      <c r="A1722"/>
      <c r="B1722"/>
      <c r="C1722"/>
      <c r="D1722"/>
      <c r="E1722"/>
      <c r="F1722"/>
      <c r="G1722"/>
      <c r="H1722"/>
      <c r="I1722" s="531"/>
    </row>
    <row r="1723" spans="1:9" x14ac:dyDescent="0.2">
      <c r="A1723"/>
      <c r="B1723"/>
      <c r="C1723"/>
      <c r="D1723"/>
      <c r="E1723"/>
      <c r="F1723"/>
      <c r="G1723"/>
      <c r="H1723"/>
      <c r="I1723" s="531"/>
    </row>
    <row r="1724" spans="1:9" x14ac:dyDescent="0.2">
      <c r="A1724"/>
      <c r="B1724"/>
      <c r="C1724"/>
      <c r="D1724"/>
      <c r="E1724"/>
      <c r="F1724"/>
      <c r="G1724"/>
      <c r="H1724"/>
      <c r="I1724" s="531"/>
    </row>
    <row r="1725" spans="1:9" x14ac:dyDescent="0.2">
      <c r="A1725"/>
      <c r="B1725"/>
      <c r="C1725"/>
      <c r="D1725"/>
      <c r="E1725"/>
      <c r="F1725"/>
      <c r="G1725"/>
      <c r="H1725"/>
      <c r="I1725" s="531"/>
    </row>
    <row r="1726" spans="1:9" x14ac:dyDescent="0.2">
      <c r="A1726"/>
      <c r="B1726"/>
      <c r="C1726"/>
      <c r="D1726"/>
      <c r="E1726"/>
      <c r="F1726"/>
      <c r="G1726"/>
      <c r="H1726"/>
      <c r="I1726" s="531"/>
    </row>
    <row r="1727" spans="1:9" x14ac:dyDescent="0.2">
      <c r="A1727"/>
      <c r="B1727"/>
      <c r="C1727"/>
      <c r="D1727"/>
      <c r="E1727"/>
      <c r="F1727"/>
      <c r="G1727"/>
      <c r="H1727"/>
      <c r="I1727" s="531"/>
    </row>
    <row r="1728" spans="1:9" x14ac:dyDescent="0.2">
      <c r="A1728"/>
      <c r="B1728"/>
      <c r="C1728"/>
      <c r="D1728"/>
      <c r="E1728"/>
      <c r="F1728"/>
      <c r="G1728"/>
      <c r="H1728"/>
      <c r="I1728" s="531"/>
    </row>
    <row r="1729" spans="1:9" x14ac:dyDescent="0.2">
      <c r="A1729"/>
      <c r="B1729"/>
      <c r="C1729"/>
      <c r="D1729"/>
      <c r="E1729"/>
      <c r="F1729"/>
      <c r="G1729"/>
      <c r="H1729"/>
      <c r="I1729" s="531"/>
    </row>
    <row r="1730" spans="1:9" x14ac:dyDescent="0.2">
      <c r="A1730"/>
      <c r="B1730"/>
      <c r="C1730"/>
      <c r="D1730"/>
      <c r="E1730"/>
      <c r="F1730"/>
      <c r="G1730"/>
      <c r="H1730"/>
      <c r="I1730" s="531"/>
    </row>
    <row r="1731" spans="1:9" x14ac:dyDescent="0.2">
      <c r="A1731"/>
      <c r="B1731"/>
      <c r="C1731"/>
      <c r="D1731"/>
      <c r="E1731"/>
      <c r="F1731"/>
      <c r="G1731"/>
      <c r="H1731"/>
      <c r="I1731" s="531"/>
    </row>
    <row r="1732" spans="1:9" x14ac:dyDescent="0.2">
      <c r="A1732"/>
      <c r="B1732"/>
      <c r="C1732"/>
      <c r="D1732"/>
      <c r="E1732"/>
      <c r="F1732"/>
      <c r="G1732"/>
      <c r="H1732"/>
      <c r="I1732" s="531"/>
    </row>
    <row r="1733" spans="1:9" x14ac:dyDescent="0.2">
      <c r="A1733"/>
      <c r="B1733"/>
      <c r="C1733"/>
      <c r="D1733"/>
      <c r="E1733"/>
      <c r="F1733"/>
      <c r="G1733"/>
      <c r="H1733"/>
      <c r="I1733" s="531"/>
    </row>
    <row r="1734" spans="1:9" x14ac:dyDescent="0.2">
      <c r="A1734"/>
      <c r="B1734"/>
      <c r="C1734"/>
      <c r="D1734"/>
      <c r="E1734"/>
      <c r="F1734"/>
      <c r="G1734"/>
      <c r="H1734"/>
      <c r="I1734" s="531"/>
    </row>
    <row r="1735" spans="1:9" x14ac:dyDescent="0.2">
      <c r="A1735"/>
      <c r="B1735"/>
      <c r="C1735"/>
      <c r="D1735"/>
      <c r="E1735"/>
      <c r="F1735"/>
      <c r="G1735"/>
      <c r="H1735"/>
      <c r="I1735" s="531"/>
    </row>
    <row r="1736" spans="1:9" x14ac:dyDescent="0.2">
      <c r="A1736"/>
      <c r="B1736"/>
      <c r="C1736"/>
      <c r="D1736"/>
      <c r="E1736"/>
      <c r="F1736"/>
      <c r="G1736"/>
      <c r="H1736"/>
      <c r="I1736" s="531"/>
    </row>
    <row r="1737" spans="1:9" x14ac:dyDescent="0.2">
      <c r="A1737"/>
      <c r="B1737"/>
      <c r="C1737"/>
      <c r="D1737"/>
      <c r="E1737"/>
      <c r="F1737"/>
      <c r="G1737"/>
      <c r="H1737"/>
      <c r="I1737" s="531"/>
    </row>
    <row r="1738" spans="1:9" x14ac:dyDescent="0.2">
      <c r="A1738"/>
      <c r="B1738"/>
      <c r="C1738"/>
      <c r="D1738"/>
      <c r="E1738"/>
      <c r="F1738"/>
      <c r="G1738"/>
      <c r="H1738"/>
      <c r="I1738" s="531"/>
    </row>
    <row r="1739" spans="1:9" x14ac:dyDescent="0.2">
      <c r="A1739"/>
      <c r="B1739"/>
      <c r="C1739"/>
      <c r="D1739"/>
      <c r="E1739"/>
      <c r="F1739"/>
      <c r="G1739"/>
      <c r="H1739"/>
      <c r="I1739" s="531"/>
    </row>
    <row r="1740" spans="1:9" x14ac:dyDescent="0.2">
      <c r="A1740"/>
      <c r="B1740"/>
      <c r="C1740"/>
      <c r="D1740"/>
      <c r="E1740"/>
      <c r="F1740"/>
      <c r="G1740"/>
      <c r="H1740"/>
      <c r="I1740" s="531"/>
    </row>
    <row r="1741" spans="1:9" x14ac:dyDescent="0.2">
      <c r="A1741"/>
      <c r="B1741"/>
      <c r="C1741"/>
      <c r="D1741"/>
      <c r="E1741"/>
      <c r="F1741"/>
      <c r="G1741"/>
      <c r="H1741"/>
      <c r="I1741" s="531"/>
    </row>
    <row r="1742" spans="1:9" x14ac:dyDescent="0.2">
      <c r="A1742"/>
      <c r="B1742"/>
      <c r="C1742"/>
      <c r="D1742"/>
      <c r="E1742"/>
      <c r="F1742"/>
      <c r="G1742"/>
      <c r="H1742"/>
      <c r="I1742" s="531"/>
    </row>
    <row r="1743" spans="1:9" x14ac:dyDescent="0.2">
      <c r="A1743"/>
      <c r="B1743"/>
      <c r="C1743"/>
      <c r="D1743"/>
      <c r="E1743"/>
      <c r="F1743"/>
      <c r="G1743"/>
      <c r="H1743"/>
      <c r="I1743" s="531"/>
    </row>
    <row r="1744" spans="1:9" x14ac:dyDescent="0.2">
      <c r="A1744"/>
      <c r="B1744"/>
      <c r="C1744"/>
      <c r="D1744"/>
      <c r="E1744"/>
      <c r="F1744"/>
      <c r="G1744"/>
      <c r="H1744"/>
      <c r="I1744" s="531"/>
    </row>
    <row r="1745" spans="1:9" x14ac:dyDescent="0.2">
      <c r="A1745"/>
      <c r="B1745"/>
      <c r="C1745"/>
      <c r="D1745"/>
      <c r="E1745"/>
      <c r="F1745"/>
      <c r="G1745"/>
      <c r="H1745"/>
      <c r="I1745" s="531"/>
    </row>
    <row r="1746" spans="1:9" x14ac:dyDescent="0.2">
      <c r="A1746"/>
      <c r="B1746"/>
      <c r="C1746"/>
      <c r="D1746"/>
      <c r="E1746"/>
      <c r="F1746"/>
      <c r="G1746"/>
      <c r="H1746"/>
      <c r="I1746" s="531"/>
    </row>
    <row r="1747" spans="1:9" x14ac:dyDescent="0.2">
      <c r="A1747"/>
      <c r="B1747"/>
      <c r="C1747"/>
      <c r="D1747"/>
      <c r="E1747"/>
      <c r="F1747"/>
      <c r="G1747"/>
      <c r="H1747"/>
      <c r="I1747" s="531"/>
    </row>
    <row r="1748" spans="1:9" x14ac:dyDescent="0.2">
      <c r="A1748"/>
      <c r="B1748"/>
      <c r="C1748"/>
      <c r="D1748"/>
      <c r="E1748"/>
      <c r="F1748"/>
      <c r="G1748"/>
      <c r="H1748"/>
      <c r="I1748" s="531"/>
    </row>
    <row r="1749" spans="1:9" x14ac:dyDescent="0.2">
      <c r="A1749"/>
      <c r="B1749"/>
      <c r="C1749"/>
      <c r="D1749"/>
      <c r="E1749"/>
      <c r="F1749"/>
      <c r="G1749"/>
      <c r="H1749"/>
      <c r="I1749" s="531"/>
    </row>
    <row r="1750" spans="1:9" x14ac:dyDescent="0.2">
      <c r="A1750"/>
      <c r="B1750"/>
      <c r="C1750"/>
      <c r="D1750"/>
      <c r="E1750"/>
      <c r="F1750"/>
      <c r="G1750"/>
      <c r="H1750"/>
      <c r="I1750" s="531"/>
    </row>
    <row r="1751" spans="1:9" x14ac:dyDescent="0.2">
      <c r="A1751"/>
      <c r="B1751"/>
      <c r="C1751"/>
      <c r="D1751"/>
      <c r="E1751"/>
      <c r="F1751"/>
      <c r="G1751"/>
      <c r="H1751"/>
      <c r="I1751" s="531"/>
    </row>
    <row r="1752" spans="1:9" x14ac:dyDescent="0.2">
      <c r="A1752"/>
      <c r="B1752"/>
      <c r="C1752"/>
      <c r="D1752"/>
      <c r="E1752"/>
      <c r="F1752"/>
      <c r="G1752"/>
      <c r="H1752"/>
      <c r="I1752" s="531"/>
    </row>
    <row r="1753" spans="1:9" x14ac:dyDescent="0.2">
      <c r="A1753"/>
      <c r="B1753"/>
      <c r="C1753"/>
      <c r="D1753"/>
      <c r="E1753"/>
      <c r="F1753"/>
      <c r="G1753"/>
      <c r="H1753"/>
      <c r="I1753" s="531"/>
    </row>
    <row r="1754" spans="1:9" x14ac:dyDescent="0.2">
      <c r="A1754"/>
      <c r="B1754"/>
      <c r="C1754"/>
      <c r="D1754"/>
      <c r="E1754"/>
      <c r="F1754"/>
      <c r="G1754"/>
      <c r="H1754"/>
      <c r="I1754" s="531"/>
    </row>
    <row r="1755" spans="1:9" x14ac:dyDescent="0.2">
      <c r="A1755"/>
      <c r="B1755"/>
      <c r="C1755"/>
      <c r="D1755"/>
      <c r="E1755"/>
      <c r="F1755"/>
      <c r="G1755"/>
      <c r="H1755"/>
      <c r="I1755" s="531"/>
    </row>
    <row r="1756" spans="1:9" x14ac:dyDescent="0.2">
      <c r="A1756"/>
      <c r="B1756"/>
      <c r="C1756"/>
      <c r="D1756"/>
      <c r="E1756"/>
      <c r="F1756"/>
      <c r="G1756"/>
      <c r="H1756"/>
      <c r="I1756" s="531"/>
    </row>
    <row r="1757" spans="1:9" x14ac:dyDescent="0.2">
      <c r="A1757"/>
      <c r="B1757"/>
      <c r="C1757"/>
      <c r="D1757"/>
      <c r="E1757"/>
      <c r="F1757"/>
      <c r="G1757"/>
      <c r="H1757"/>
      <c r="I1757" s="531"/>
    </row>
    <row r="1758" spans="1:9" x14ac:dyDescent="0.2">
      <c r="A1758"/>
      <c r="B1758"/>
      <c r="C1758"/>
      <c r="D1758"/>
      <c r="E1758"/>
      <c r="F1758"/>
      <c r="G1758"/>
      <c r="H1758"/>
      <c r="I1758" s="531"/>
    </row>
    <row r="1759" spans="1:9" x14ac:dyDescent="0.2">
      <c r="A1759"/>
      <c r="B1759"/>
      <c r="C1759"/>
      <c r="D1759"/>
      <c r="E1759"/>
      <c r="F1759"/>
      <c r="G1759"/>
      <c r="H1759"/>
      <c r="I1759" s="531"/>
    </row>
    <row r="1760" spans="1:9" x14ac:dyDescent="0.2">
      <c r="A1760"/>
      <c r="B1760"/>
      <c r="C1760"/>
      <c r="D1760"/>
      <c r="E1760"/>
      <c r="F1760"/>
      <c r="G1760"/>
      <c r="H1760"/>
      <c r="I1760" s="531"/>
    </row>
    <row r="1761" spans="1:9" x14ac:dyDescent="0.2">
      <c r="A1761"/>
      <c r="B1761"/>
      <c r="C1761"/>
      <c r="D1761"/>
      <c r="E1761"/>
      <c r="F1761"/>
      <c r="G1761"/>
      <c r="H1761"/>
      <c r="I1761" s="531"/>
    </row>
    <row r="1762" spans="1:9" x14ac:dyDescent="0.2">
      <c r="A1762"/>
      <c r="B1762"/>
      <c r="C1762"/>
      <c r="D1762"/>
      <c r="E1762"/>
      <c r="F1762"/>
      <c r="G1762"/>
      <c r="H1762"/>
      <c r="I1762" s="531"/>
    </row>
    <row r="1763" spans="1:9" x14ac:dyDescent="0.2">
      <c r="A1763"/>
      <c r="B1763"/>
      <c r="C1763"/>
      <c r="D1763"/>
      <c r="E1763"/>
      <c r="F1763"/>
      <c r="G1763"/>
      <c r="H1763"/>
      <c r="I1763" s="531"/>
    </row>
    <row r="1764" spans="1:9" x14ac:dyDescent="0.2">
      <c r="A1764"/>
      <c r="B1764"/>
      <c r="C1764"/>
      <c r="D1764"/>
      <c r="E1764"/>
      <c r="F1764"/>
      <c r="G1764"/>
      <c r="H1764"/>
      <c r="I1764" s="531"/>
    </row>
    <row r="1765" spans="1:9" x14ac:dyDescent="0.2">
      <c r="A1765"/>
      <c r="B1765"/>
      <c r="C1765"/>
      <c r="D1765"/>
      <c r="E1765"/>
      <c r="F1765"/>
      <c r="G1765"/>
      <c r="H1765"/>
      <c r="I1765" s="531"/>
    </row>
    <row r="1766" spans="1:9" x14ac:dyDescent="0.2">
      <c r="A1766"/>
      <c r="B1766"/>
      <c r="C1766"/>
      <c r="D1766"/>
      <c r="E1766"/>
      <c r="F1766"/>
      <c r="G1766"/>
      <c r="H1766"/>
      <c r="I1766" s="531"/>
    </row>
    <row r="1767" spans="1:9" x14ac:dyDescent="0.2">
      <c r="A1767"/>
      <c r="B1767"/>
      <c r="C1767"/>
      <c r="D1767"/>
      <c r="E1767"/>
      <c r="F1767"/>
      <c r="G1767"/>
      <c r="H1767"/>
      <c r="I1767" s="531"/>
    </row>
    <row r="1768" spans="1:9" x14ac:dyDescent="0.2">
      <c r="A1768"/>
      <c r="B1768"/>
      <c r="C1768"/>
      <c r="D1768"/>
      <c r="E1768"/>
      <c r="F1768"/>
      <c r="G1768"/>
      <c r="H1768"/>
      <c r="I1768" s="531"/>
    </row>
    <row r="1769" spans="1:9" x14ac:dyDescent="0.2">
      <c r="A1769"/>
      <c r="B1769"/>
      <c r="C1769"/>
      <c r="D1769"/>
      <c r="E1769"/>
      <c r="F1769"/>
      <c r="G1769"/>
      <c r="H1769"/>
      <c r="I1769" s="531"/>
    </row>
    <row r="1770" spans="1:9" x14ac:dyDescent="0.2">
      <c r="A1770"/>
      <c r="B1770"/>
      <c r="C1770"/>
      <c r="D1770"/>
      <c r="E1770"/>
      <c r="F1770"/>
      <c r="G1770"/>
      <c r="H1770"/>
      <c r="I1770" s="531"/>
    </row>
    <row r="1771" spans="1:9" x14ac:dyDescent="0.2">
      <c r="A1771"/>
      <c r="B1771"/>
      <c r="C1771"/>
      <c r="D1771"/>
      <c r="E1771"/>
      <c r="F1771"/>
      <c r="G1771"/>
      <c r="H1771"/>
      <c r="I1771" s="531"/>
    </row>
    <row r="1772" spans="1:9" x14ac:dyDescent="0.2">
      <c r="A1772"/>
      <c r="B1772"/>
      <c r="C1772"/>
      <c r="D1772"/>
      <c r="E1772"/>
      <c r="F1772"/>
      <c r="G1772"/>
      <c r="H1772"/>
      <c r="I1772" s="531"/>
    </row>
    <row r="1773" spans="1:9" x14ac:dyDescent="0.2">
      <c r="A1773"/>
      <c r="B1773"/>
      <c r="C1773"/>
      <c r="D1773"/>
      <c r="E1773"/>
      <c r="F1773"/>
      <c r="G1773"/>
      <c r="H1773"/>
      <c r="I1773" s="531"/>
    </row>
    <row r="1774" spans="1:9" x14ac:dyDescent="0.2">
      <c r="A1774"/>
      <c r="B1774"/>
      <c r="C1774"/>
      <c r="D1774"/>
      <c r="E1774"/>
      <c r="F1774"/>
      <c r="G1774"/>
      <c r="H1774"/>
      <c r="I1774" s="531"/>
    </row>
    <row r="1775" spans="1:9" x14ac:dyDescent="0.2">
      <c r="A1775"/>
      <c r="B1775"/>
      <c r="C1775"/>
      <c r="D1775"/>
      <c r="E1775"/>
      <c r="F1775"/>
      <c r="G1775"/>
      <c r="H1775"/>
      <c r="I1775" s="531"/>
    </row>
    <row r="1776" spans="1:9" x14ac:dyDescent="0.2">
      <c r="A1776"/>
      <c r="B1776"/>
      <c r="C1776"/>
      <c r="D1776"/>
      <c r="E1776"/>
      <c r="F1776"/>
      <c r="G1776"/>
      <c r="H1776"/>
      <c r="I1776" s="531"/>
    </row>
    <row r="1777" spans="1:9" x14ac:dyDescent="0.2">
      <c r="A1777"/>
      <c r="B1777"/>
      <c r="C1777"/>
      <c r="D1777"/>
      <c r="E1777"/>
      <c r="F1777"/>
      <c r="G1777"/>
      <c r="H1777"/>
      <c r="I1777" s="531"/>
    </row>
    <row r="1778" spans="1:9" x14ac:dyDescent="0.2">
      <c r="A1778"/>
      <c r="B1778"/>
      <c r="C1778"/>
      <c r="D1778"/>
      <c r="E1778"/>
      <c r="F1778"/>
      <c r="G1778"/>
      <c r="H1778"/>
      <c r="I1778" s="531"/>
    </row>
    <row r="1779" spans="1:9" x14ac:dyDescent="0.2">
      <c r="A1779"/>
      <c r="B1779"/>
      <c r="C1779"/>
      <c r="D1779"/>
      <c r="E1779"/>
      <c r="F1779"/>
      <c r="G1779"/>
      <c r="H1779"/>
      <c r="I1779" s="531"/>
    </row>
    <row r="1780" spans="1:9" x14ac:dyDescent="0.2">
      <c r="A1780"/>
      <c r="B1780"/>
      <c r="C1780"/>
      <c r="D1780"/>
      <c r="E1780"/>
      <c r="F1780"/>
      <c r="G1780"/>
      <c r="H1780"/>
      <c r="I1780" s="531"/>
    </row>
    <row r="1781" spans="1:9" x14ac:dyDescent="0.2">
      <c r="A1781"/>
      <c r="B1781"/>
      <c r="C1781"/>
      <c r="D1781"/>
      <c r="E1781"/>
      <c r="F1781"/>
      <c r="G1781"/>
      <c r="H1781"/>
      <c r="I1781" s="531"/>
    </row>
    <row r="1782" spans="1:9" x14ac:dyDescent="0.2">
      <c r="A1782"/>
      <c r="B1782"/>
      <c r="C1782"/>
      <c r="D1782"/>
      <c r="E1782"/>
      <c r="F1782"/>
      <c r="G1782"/>
      <c r="H1782"/>
      <c r="I1782" s="531"/>
    </row>
    <row r="1783" spans="1:9" x14ac:dyDescent="0.2">
      <c r="A1783"/>
      <c r="B1783"/>
      <c r="C1783"/>
      <c r="D1783"/>
      <c r="E1783"/>
      <c r="F1783"/>
      <c r="G1783"/>
      <c r="H1783"/>
      <c r="I1783" s="531"/>
    </row>
    <row r="1784" spans="1:9" x14ac:dyDescent="0.2">
      <c r="A1784"/>
      <c r="B1784"/>
      <c r="C1784"/>
      <c r="D1784"/>
      <c r="E1784"/>
      <c r="F1784"/>
      <c r="G1784"/>
      <c r="H1784"/>
      <c r="I1784" s="531"/>
    </row>
    <row r="1785" spans="1:9" x14ac:dyDescent="0.2">
      <c r="A1785"/>
      <c r="B1785"/>
      <c r="C1785"/>
      <c r="D1785"/>
      <c r="E1785"/>
      <c r="F1785"/>
      <c r="G1785"/>
      <c r="H1785"/>
      <c r="I1785" s="531"/>
    </row>
    <row r="1786" spans="1:9" x14ac:dyDescent="0.2">
      <c r="A1786"/>
      <c r="B1786"/>
      <c r="C1786"/>
      <c r="D1786"/>
      <c r="E1786"/>
      <c r="F1786"/>
      <c r="G1786"/>
      <c r="H1786"/>
      <c r="I1786" s="531"/>
    </row>
    <row r="1787" spans="1:9" x14ac:dyDescent="0.2">
      <c r="A1787"/>
      <c r="B1787"/>
      <c r="C1787"/>
      <c r="D1787"/>
      <c r="E1787"/>
      <c r="F1787"/>
      <c r="G1787"/>
      <c r="H1787"/>
      <c r="I1787" s="531"/>
    </row>
    <row r="1788" spans="1:9" x14ac:dyDescent="0.2">
      <c r="A1788"/>
      <c r="B1788"/>
      <c r="C1788"/>
      <c r="D1788"/>
      <c r="E1788"/>
      <c r="F1788"/>
      <c r="G1788"/>
      <c r="H1788"/>
      <c r="I1788" s="531"/>
    </row>
    <row r="1789" spans="1:9" x14ac:dyDescent="0.2">
      <c r="A1789"/>
      <c r="B1789"/>
      <c r="C1789"/>
      <c r="D1789"/>
      <c r="E1789"/>
      <c r="F1789"/>
      <c r="G1789"/>
      <c r="H1789"/>
      <c r="I1789" s="531"/>
    </row>
    <row r="1790" spans="1:9" x14ac:dyDescent="0.2">
      <c r="A1790"/>
      <c r="B1790"/>
      <c r="C1790"/>
      <c r="D1790"/>
      <c r="E1790"/>
      <c r="F1790"/>
      <c r="G1790"/>
      <c r="H1790"/>
      <c r="I1790" s="531"/>
    </row>
    <row r="1791" spans="1:9" x14ac:dyDescent="0.2">
      <c r="A1791"/>
      <c r="B1791"/>
      <c r="C1791"/>
      <c r="D1791"/>
      <c r="E1791"/>
      <c r="F1791"/>
      <c r="G1791"/>
      <c r="H1791"/>
      <c r="I1791" s="531"/>
    </row>
    <row r="1792" spans="1:9" x14ac:dyDescent="0.2">
      <c r="A1792"/>
      <c r="B1792"/>
      <c r="C1792"/>
      <c r="D1792"/>
      <c r="E1792"/>
      <c r="F1792"/>
      <c r="G1792"/>
      <c r="H1792"/>
      <c r="I1792" s="531"/>
    </row>
    <row r="1793" spans="1:9" x14ac:dyDescent="0.2">
      <c r="A1793"/>
      <c r="B1793"/>
      <c r="C1793"/>
      <c r="D1793"/>
      <c r="E1793"/>
      <c r="F1793"/>
      <c r="G1793"/>
      <c r="H1793"/>
      <c r="I1793" s="531"/>
    </row>
    <row r="1794" spans="1:9" x14ac:dyDescent="0.2">
      <c r="A1794"/>
      <c r="B1794"/>
      <c r="C1794"/>
      <c r="D1794"/>
      <c r="E1794"/>
      <c r="F1794"/>
      <c r="G1794"/>
      <c r="H1794"/>
      <c r="I1794" s="531"/>
    </row>
    <row r="1795" spans="1:9" x14ac:dyDescent="0.2">
      <c r="A1795"/>
      <c r="B1795"/>
      <c r="C1795"/>
      <c r="D1795"/>
      <c r="E1795"/>
      <c r="F1795"/>
      <c r="G1795"/>
      <c r="H1795"/>
      <c r="I1795" s="531"/>
    </row>
    <row r="1796" spans="1:9" x14ac:dyDescent="0.2">
      <c r="A1796"/>
      <c r="B1796"/>
      <c r="C1796"/>
      <c r="D1796"/>
      <c r="E1796"/>
      <c r="F1796"/>
      <c r="G1796"/>
      <c r="H1796"/>
      <c r="I1796" s="531"/>
    </row>
    <row r="1797" spans="1:9" x14ac:dyDescent="0.2">
      <c r="A1797"/>
      <c r="B1797"/>
      <c r="C1797"/>
      <c r="D1797"/>
      <c r="E1797"/>
      <c r="F1797"/>
      <c r="G1797"/>
      <c r="H1797"/>
      <c r="I1797" s="531"/>
    </row>
    <row r="1798" spans="1:9" x14ac:dyDescent="0.2">
      <c r="A1798"/>
      <c r="B1798"/>
      <c r="C1798"/>
      <c r="D1798"/>
      <c r="E1798"/>
      <c r="F1798"/>
      <c r="G1798"/>
      <c r="H1798"/>
      <c r="I1798" s="531"/>
    </row>
    <row r="1799" spans="1:9" x14ac:dyDescent="0.2">
      <c r="A1799"/>
      <c r="B1799"/>
      <c r="C1799"/>
      <c r="D1799"/>
      <c r="E1799"/>
      <c r="F1799"/>
      <c r="G1799"/>
      <c r="H1799"/>
      <c r="I1799" s="531"/>
    </row>
    <row r="1800" spans="1:9" x14ac:dyDescent="0.2">
      <c r="A1800"/>
      <c r="B1800"/>
      <c r="C1800"/>
      <c r="D1800"/>
      <c r="E1800"/>
      <c r="F1800"/>
      <c r="G1800"/>
      <c r="H1800"/>
      <c r="I1800" s="531"/>
    </row>
    <row r="1801" spans="1:9" x14ac:dyDescent="0.2">
      <c r="A1801"/>
      <c r="B1801"/>
      <c r="C1801"/>
      <c r="D1801"/>
      <c r="E1801"/>
      <c r="F1801"/>
      <c r="G1801"/>
      <c r="H1801"/>
      <c r="I1801" s="531"/>
    </row>
    <row r="1802" spans="1:9" x14ac:dyDescent="0.2">
      <c r="A1802"/>
      <c r="B1802"/>
      <c r="C1802"/>
      <c r="D1802"/>
      <c r="E1802"/>
      <c r="F1802"/>
      <c r="G1802"/>
      <c r="H1802"/>
      <c r="I1802" s="531"/>
    </row>
    <row r="1803" spans="1:9" x14ac:dyDescent="0.2">
      <c r="A1803"/>
      <c r="B1803"/>
      <c r="C1803"/>
      <c r="D1803"/>
      <c r="E1803"/>
      <c r="F1803"/>
      <c r="G1803"/>
      <c r="H1803"/>
      <c r="I1803" s="531"/>
    </row>
    <row r="1804" spans="1:9" x14ac:dyDescent="0.2">
      <c r="A1804"/>
      <c r="B1804"/>
      <c r="C1804"/>
      <c r="D1804"/>
      <c r="E1804"/>
      <c r="F1804"/>
      <c r="G1804"/>
      <c r="H1804"/>
      <c r="I1804" s="531"/>
    </row>
    <row r="1805" spans="1:9" x14ac:dyDescent="0.2">
      <c r="A1805"/>
      <c r="B1805"/>
      <c r="C1805"/>
      <c r="D1805"/>
      <c r="E1805"/>
      <c r="F1805"/>
      <c r="G1805"/>
      <c r="H1805"/>
      <c r="I1805" s="531"/>
    </row>
    <row r="1806" spans="1:9" x14ac:dyDescent="0.2">
      <c r="A1806"/>
      <c r="B1806"/>
      <c r="C1806"/>
      <c r="D1806"/>
      <c r="E1806"/>
      <c r="F1806"/>
      <c r="G1806"/>
      <c r="H1806"/>
      <c r="I1806" s="531"/>
    </row>
    <row r="1807" spans="1:9" x14ac:dyDescent="0.2">
      <c r="A1807"/>
      <c r="B1807"/>
      <c r="C1807"/>
      <c r="D1807"/>
      <c r="E1807"/>
      <c r="F1807"/>
      <c r="G1807"/>
      <c r="H1807"/>
      <c r="I1807" s="531"/>
    </row>
    <row r="1808" spans="1:9" x14ac:dyDescent="0.2">
      <c r="A1808"/>
      <c r="B1808"/>
      <c r="C1808"/>
      <c r="D1808"/>
      <c r="E1808"/>
      <c r="F1808"/>
      <c r="G1808"/>
      <c r="H1808"/>
      <c r="I1808" s="531"/>
    </row>
    <row r="1809" spans="1:9" x14ac:dyDescent="0.2">
      <c r="A1809"/>
      <c r="B1809"/>
      <c r="C1809"/>
      <c r="D1809"/>
      <c r="E1809"/>
      <c r="F1809"/>
      <c r="G1809"/>
      <c r="H1809"/>
      <c r="I1809" s="531"/>
    </row>
    <row r="1810" spans="1:9" x14ac:dyDescent="0.2">
      <c r="A1810"/>
      <c r="B1810"/>
      <c r="C1810"/>
      <c r="D1810"/>
      <c r="E1810"/>
      <c r="F1810"/>
      <c r="G1810"/>
      <c r="H1810"/>
      <c r="I1810" s="531"/>
    </row>
    <row r="1811" spans="1:9" x14ac:dyDescent="0.2">
      <c r="A1811"/>
      <c r="B1811"/>
      <c r="C1811"/>
      <c r="D1811"/>
      <c r="E1811"/>
      <c r="F1811"/>
      <c r="G1811"/>
      <c r="H1811"/>
      <c r="I1811" s="531"/>
    </row>
    <row r="1812" spans="1:9" x14ac:dyDescent="0.2">
      <c r="A1812"/>
      <c r="B1812"/>
      <c r="C1812"/>
      <c r="D1812"/>
      <c r="E1812"/>
      <c r="F1812"/>
      <c r="G1812"/>
      <c r="H1812"/>
      <c r="I1812" s="531"/>
    </row>
    <row r="1813" spans="1:9" x14ac:dyDescent="0.2">
      <c r="A1813"/>
      <c r="B1813"/>
      <c r="C1813"/>
      <c r="D1813"/>
      <c r="E1813"/>
      <c r="F1813"/>
      <c r="G1813"/>
      <c r="H1813"/>
      <c r="I1813" s="531"/>
    </row>
    <row r="1814" spans="1:9" x14ac:dyDescent="0.2">
      <c r="A1814"/>
      <c r="B1814"/>
      <c r="C1814"/>
      <c r="D1814"/>
      <c r="E1814"/>
      <c r="F1814"/>
      <c r="G1814"/>
      <c r="H1814"/>
      <c r="I1814" s="531"/>
    </row>
    <row r="1815" spans="1:9" x14ac:dyDescent="0.2">
      <c r="A1815"/>
      <c r="B1815"/>
      <c r="C1815"/>
      <c r="D1815"/>
      <c r="E1815"/>
      <c r="F1815"/>
      <c r="G1815"/>
      <c r="H1815"/>
      <c r="I1815" s="531"/>
    </row>
    <row r="1816" spans="1:9" x14ac:dyDescent="0.2">
      <c r="A1816"/>
      <c r="B1816"/>
      <c r="C1816"/>
      <c r="D1816"/>
      <c r="E1816"/>
      <c r="F1816"/>
      <c r="G1816"/>
      <c r="H1816"/>
      <c r="I1816" s="531"/>
    </row>
    <row r="1817" spans="1:9" x14ac:dyDescent="0.2">
      <c r="A1817"/>
      <c r="B1817"/>
      <c r="C1817"/>
      <c r="D1817"/>
      <c r="E1817"/>
      <c r="F1817"/>
      <c r="G1817"/>
      <c r="H1817"/>
      <c r="I1817" s="531"/>
    </row>
    <row r="1818" spans="1:9" x14ac:dyDescent="0.2">
      <c r="A1818"/>
      <c r="B1818"/>
      <c r="C1818"/>
      <c r="D1818"/>
      <c r="E1818"/>
      <c r="F1818"/>
      <c r="G1818"/>
      <c r="H1818"/>
      <c r="I1818" s="531"/>
    </row>
    <row r="1819" spans="1:9" x14ac:dyDescent="0.2">
      <c r="A1819"/>
      <c r="B1819"/>
      <c r="C1819"/>
      <c r="D1819"/>
      <c r="E1819"/>
      <c r="F1819"/>
      <c r="G1819"/>
      <c r="H1819"/>
      <c r="I1819" s="531"/>
    </row>
    <row r="1820" spans="1:9" x14ac:dyDescent="0.2">
      <c r="A1820"/>
      <c r="B1820"/>
      <c r="C1820"/>
      <c r="D1820"/>
      <c r="E1820"/>
      <c r="F1820"/>
      <c r="G1820"/>
      <c r="H1820"/>
      <c r="I1820" s="531"/>
    </row>
    <row r="1821" spans="1:9" x14ac:dyDescent="0.2">
      <c r="A1821"/>
      <c r="B1821"/>
      <c r="C1821"/>
      <c r="D1821"/>
      <c r="E1821"/>
      <c r="F1821"/>
      <c r="G1821"/>
      <c r="H1821"/>
      <c r="I1821" s="531"/>
    </row>
    <row r="1822" spans="1:9" x14ac:dyDescent="0.2">
      <c r="A1822"/>
      <c r="B1822"/>
      <c r="C1822"/>
      <c r="D1822"/>
      <c r="E1822"/>
      <c r="F1822"/>
      <c r="G1822"/>
      <c r="H1822"/>
      <c r="I1822" s="531"/>
    </row>
    <row r="1823" spans="1:9" x14ac:dyDescent="0.2">
      <c r="A1823"/>
      <c r="B1823"/>
      <c r="C1823"/>
      <c r="D1823"/>
      <c r="E1823"/>
      <c r="F1823"/>
      <c r="G1823"/>
      <c r="H1823"/>
      <c r="I1823" s="531"/>
    </row>
    <row r="1824" spans="1:9" x14ac:dyDescent="0.2">
      <c r="A1824"/>
      <c r="B1824"/>
      <c r="C1824"/>
      <c r="D1824"/>
      <c r="E1824"/>
      <c r="F1824"/>
      <c r="G1824"/>
      <c r="H1824"/>
      <c r="I1824" s="531"/>
    </row>
    <row r="1825" spans="1:9" x14ac:dyDescent="0.2">
      <c r="A1825"/>
      <c r="B1825"/>
      <c r="C1825"/>
      <c r="D1825"/>
      <c r="E1825"/>
      <c r="F1825"/>
      <c r="G1825"/>
      <c r="H1825"/>
      <c r="I1825" s="531"/>
    </row>
    <row r="1826" spans="1:9" x14ac:dyDescent="0.2">
      <c r="A1826"/>
      <c r="B1826"/>
      <c r="C1826"/>
      <c r="D1826"/>
      <c r="E1826"/>
      <c r="F1826"/>
      <c r="G1826"/>
      <c r="H1826"/>
      <c r="I1826" s="531"/>
    </row>
    <row r="1827" spans="1:9" x14ac:dyDescent="0.2">
      <c r="A1827"/>
      <c r="B1827"/>
      <c r="C1827"/>
      <c r="D1827"/>
      <c r="E1827"/>
      <c r="F1827"/>
      <c r="G1827"/>
      <c r="H1827"/>
      <c r="I1827" s="531"/>
    </row>
    <row r="1828" spans="1:9" x14ac:dyDescent="0.2">
      <c r="A1828"/>
      <c r="B1828"/>
      <c r="C1828"/>
      <c r="D1828"/>
      <c r="E1828"/>
      <c r="F1828"/>
      <c r="G1828"/>
      <c r="H1828"/>
      <c r="I1828" s="531"/>
    </row>
    <row r="1829" spans="1:9" x14ac:dyDescent="0.2">
      <c r="A1829"/>
      <c r="B1829"/>
      <c r="C1829"/>
      <c r="D1829"/>
      <c r="E1829"/>
      <c r="F1829"/>
      <c r="G1829"/>
      <c r="H1829"/>
      <c r="I1829" s="531"/>
    </row>
    <row r="1830" spans="1:9" x14ac:dyDescent="0.2">
      <c r="A1830"/>
      <c r="B1830"/>
      <c r="C1830"/>
      <c r="D1830"/>
      <c r="E1830"/>
      <c r="F1830"/>
      <c r="G1830"/>
      <c r="H1830"/>
      <c r="I1830" s="531"/>
    </row>
    <row r="1831" spans="1:9" x14ac:dyDescent="0.2">
      <c r="A1831"/>
      <c r="B1831"/>
      <c r="C1831"/>
      <c r="D1831"/>
      <c r="E1831"/>
      <c r="F1831"/>
      <c r="G1831"/>
      <c r="H1831"/>
      <c r="I1831" s="531"/>
    </row>
    <row r="1832" spans="1:9" x14ac:dyDescent="0.2">
      <c r="A1832"/>
      <c r="B1832"/>
      <c r="C1832"/>
      <c r="D1832"/>
      <c r="E1832"/>
      <c r="F1832"/>
      <c r="G1832"/>
      <c r="H1832"/>
      <c r="I1832" s="531"/>
    </row>
    <row r="1833" spans="1:9" x14ac:dyDescent="0.2">
      <c r="A1833"/>
      <c r="B1833"/>
      <c r="C1833"/>
      <c r="D1833"/>
      <c r="E1833"/>
      <c r="F1833"/>
      <c r="G1833"/>
      <c r="H1833"/>
      <c r="I1833" s="531"/>
    </row>
    <row r="1834" spans="1:9" x14ac:dyDescent="0.2">
      <c r="A1834"/>
      <c r="B1834"/>
      <c r="C1834"/>
      <c r="D1834"/>
      <c r="E1834"/>
      <c r="F1834"/>
      <c r="G1834"/>
      <c r="H1834"/>
      <c r="I1834" s="531"/>
    </row>
    <row r="1835" spans="1:9" x14ac:dyDescent="0.2">
      <c r="A1835"/>
      <c r="B1835"/>
      <c r="C1835"/>
      <c r="D1835"/>
      <c r="E1835"/>
      <c r="F1835"/>
      <c r="G1835"/>
      <c r="H1835"/>
      <c r="I1835" s="531"/>
    </row>
    <row r="1836" spans="1:9" x14ac:dyDescent="0.2">
      <c r="A1836"/>
      <c r="B1836"/>
      <c r="C1836"/>
      <c r="D1836"/>
      <c r="E1836"/>
      <c r="F1836"/>
      <c r="G1836"/>
      <c r="H1836"/>
      <c r="I1836" s="531"/>
    </row>
    <row r="1837" spans="1:9" x14ac:dyDescent="0.2">
      <c r="A1837"/>
      <c r="B1837"/>
      <c r="C1837"/>
      <c r="D1837"/>
      <c r="E1837"/>
      <c r="F1837"/>
      <c r="G1837"/>
      <c r="H1837"/>
      <c r="I1837" s="531"/>
    </row>
    <row r="1838" spans="1:9" x14ac:dyDescent="0.2">
      <c r="A1838"/>
      <c r="B1838"/>
      <c r="C1838"/>
      <c r="D1838"/>
      <c r="E1838"/>
      <c r="F1838"/>
      <c r="G1838"/>
      <c r="H1838"/>
      <c r="I1838" s="531"/>
    </row>
    <row r="1839" spans="1:9" x14ac:dyDescent="0.2">
      <c r="A1839"/>
      <c r="B1839"/>
      <c r="C1839"/>
      <c r="D1839"/>
      <c r="E1839"/>
      <c r="F1839"/>
      <c r="G1839"/>
      <c r="H1839"/>
      <c r="I1839" s="531"/>
    </row>
    <row r="1840" spans="1:9" x14ac:dyDescent="0.2">
      <c r="A1840"/>
      <c r="B1840"/>
      <c r="C1840"/>
      <c r="D1840"/>
      <c r="E1840"/>
      <c r="F1840"/>
      <c r="G1840"/>
      <c r="H1840"/>
      <c r="I1840" s="531"/>
    </row>
    <row r="1841" spans="1:9" x14ac:dyDescent="0.2">
      <c r="A1841"/>
      <c r="B1841"/>
      <c r="C1841"/>
      <c r="D1841"/>
      <c r="E1841"/>
      <c r="F1841"/>
      <c r="G1841"/>
      <c r="H1841"/>
      <c r="I1841" s="531"/>
    </row>
    <row r="1842" spans="1:9" x14ac:dyDescent="0.2">
      <c r="A1842"/>
      <c r="B1842"/>
      <c r="C1842"/>
      <c r="D1842"/>
      <c r="E1842"/>
      <c r="F1842"/>
      <c r="G1842"/>
      <c r="H1842"/>
      <c r="I1842" s="531"/>
    </row>
    <row r="1843" spans="1:9" x14ac:dyDescent="0.2">
      <c r="A1843"/>
      <c r="B1843"/>
      <c r="C1843"/>
      <c r="D1843"/>
      <c r="E1843"/>
      <c r="F1843"/>
      <c r="G1843"/>
      <c r="H1843"/>
      <c r="I1843" s="531"/>
    </row>
    <row r="1844" spans="1:9" x14ac:dyDescent="0.2">
      <c r="A1844"/>
      <c r="B1844"/>
      <c r="C1844"/>
      <c r="D1844"/>
      <c r="E1844"/>
      <c r="F1844"/>
      <c r="G1844"/>
      <c r="H1844"/>
      <c r="I1844" s="531"/>
    </row>
    <row r="1845" spans="1:9" x14ac:dyDescent="0.2">
      <c r="A1845"/>
      <c r="B1845"/>
      <c r="C1845"/>
      <c r="D1845"/>
      <c r="E1845"/>
      <c r="F1845"/>
      <c r="G1845"/>
      <c r="H1845"/>
      <c r="I1845" s="531"/>
    </row>
    <row r="1846" spans="1:9" x14ac:dyDescent="0.2">
      <c r="A1846"/>
      <c r="B1846"/>
      <c r="C1846"/>
      <c r="D1846"/>
      <c r="E1846"/>
      <c r="F1846"/>
      <c r="G1846"/>
      <c r="H1846"/>
      <c r="I1846" s="531"/>
    </row>
    <row r="1847" spans="1:9" x14ac:dyDescent="0.2">
      <c r="A1847"/>
      <c r="B1847"/>
      <c r="C1847"/>
      <c r="D1847"/>
      <c r="E1847"/>
      <c r="F1847"/>
      <c r="G1847"/>
      <c r="H1847"/>
      <c r="I1847" s="531"/>
    </row>
    <row r="1848" spans="1:9" x14ac:dyDescent="0.2">
      <c r="A1848"/>
      <c r="B1848"/>
      <c r="C1848"/>
      <c r="D1848"/>
      <c r="E1848"/>
      <c r="F1848"/>
      <c r="G1848"/>
      <c r="H1848"/>
      <c r="I1848" s="531"/>
    </row>
    <row r="1849" spans="1:9" x14ac:dyDescent="0.2">
      <c r="A1849"/>
      <c r="B1849"/>
      <c r="C1849"/>
      <c r="D1849"/>
      <c r="E1849"/>
      <c r="F1849"/>
      <c r="G1849"/>
      <c r="H1849"/>
      <c r="I1849" s="531"/>
    </row>
    <row r="1850" spans="1:9" x14ac:dyDescent="0.2">
      <c r="A1850"/>
      <c r="B1850"/>
      <c r="C1850"/>
      <c r="D1850"/>
      <c r="E1850"/>
      <c r="F1850"/>
      <c r="G1850"/>
      <c r="H1850"/>
      <c r="I1850" s="531"/>
    </row>
    <row r="1851" spans="1:9" x14ac:dyDescent="0.2">
      <c r="A1851"/>
      <c r="B1851"/>
      <c r="C1851"/>
      <c r="D1851"/>
      <c r="E1851"/>
      <c r="F1851"/>
      <c r="G1851"/>
      <c r="H1851"/>
      <c r="I1851" s="531"/>
    </row>
    <row r="1852" spans="1:9" x14ac:dyDescent="0.2">
      <c r="A1852"/>
      <c r="B1852"/>
      <c r="C1852"/>
      <c r="D1852"/>
      <c r="E1852"/>
      <c r="F1852"/>
      <c r="G1852"/>
      <c r="H1852"/>
      <c r="I1852" s="531"/>
    </row>
    <row r="1853" spans="1:9" x14ac:dyDescent="0.2">
      <c r="A1853"/>
      <c r="B1853"/>
      <c r="C1853"/>
      <c r="D1853"/>
      <c r="E1853"/>
      <c r="F1853"/>
      <c r="G1853"/>
      <c r="H1853"/>
      <c r="I1853" s="531"/>
    </row>
    <row r="1854" spans="1:9" x14ac:dyDescent="0.2">
      <c r="A1854"/>
      <c r="B1854"/>
      <c r="C1854"/>
      <c r="D1854"/>
      <c r="E1854"/>
      <c r="F1854"/>
      <c r="G1854"/>
      <c r="H1854"/>
      <c r="I1854" s="531"/>
    </row>
    <row r="1855" spans="1:9" x14ac:dyDescent="0.2">
      <c r="A1855"/>
      <c r="B1855"/>
      <c r="C1855"/>
      <c r="D1855"/>
      <c r="E1855"/>
      <c r="F1855"/>
      <c r="G1855"/>
      <c r="H1855"/>
      <c r="I1855" s="531"/>
    </row>
    <row r="1856" spans="1:9" x14ac:dyDescent="0.2">
      <c r="A1856"/>
      <c r="B1856"/>
      <c r="C1856"/>
      <c r="D1856"/>
      <c r="E1856"/>
      <c r="F1856"/>
      <c r="G1856"/>
      <c r="H1856"/>
      <c r="I1856" s="531"/>
    </row>
    <row r="1857" spans="1:9" x14ac:dyDescent="0.2">
      <c r="A1857"/>
      <c r="B1857"/>
      <c r="C1857"/>
      <c r="D1857"/>
      <c r="E1857"/>
      <c r="F1857"/>
      <c r="G1857"/>
      <c r="H1857"/>
      <c r="I1857" s="531"/>
    </row>
    <row r="1858" spans="1:9" x14ac:dyDescent="0.2">
      <c r="A1858"/>
      <c r="B1858"/>
      <c r="C1858"/>
      <c r="D1858"/>
      <c r="E1858"/>
      <c r="F1858"/>
      <c r="G1858"/>
      <c r="H1858"/>
      <c r="I1858" s="531"/>
    </row>
    <row r="1859" spans="1:9" x14ac:dyDescent="0.2">
      <c r="A1859"/>
      <c r="B1859"/>
      <c r="C1859"/>
      <c r="D1859"/>
      <c r="E1859"/>
      <c r="F1859"/>
      <c r="G1859"/>
      <c r="H1859"/>
      <c r="I1859" s="531"/>
    </row>
    <row r="1860" spans="1:9" x14ac:dyDescent="0.2">
      <c r="A1860"/>
      <c r="B1860"/>
      <c r="C1860"/>
      <c r="D1860"/>
      <c r="E1860"/>
      <c r="F1860"/>
      <c r="G1860"/>
      <c r="H1860"/>
      <c r="I1860" s="531"/>
    </row>
    <row r="1861" spans="1:9" x14ac:dyDescent="0.2">
      <c r="A1861"/>
      <c r="B1861"/>
      <c r="C1861"/>
      <c r="D1861"/>
      <c r="E1861"/>
      <c r="F1861"/>
      <c r="G1861"/>
      <c r="H1861"/>
      <c r="I1861" s="531"/>
    </row>
    <row r="1862" spans="1:9" x14ac:dyDescent="0.2">
      <c r="A1862"/>
      <c r="B1862"/>
      <c r="C1862"/>
      <c r="D1862"/>
      <c r="E1862"/>
      <c r="F1862"/>
      <c r="G1862"/>
      <c r="H1862"/>
      <c r="I1862" s="531"/>
    </row>
    <row r="1863" spans="1:9" x14ac:dyDescent="0.2">
      <c r="A1863"/>
      <c r="B1863"/>
      <c r="C1863"/>
      <c r="D1863"/>
      <c r="E1863"/>
      <c r="F1863"/>
      <c r="G1863"/>
      <c r="H1863"/>
      <c r="I1863" s="531"/>
    </row>
    <row r="1864" spans="1:9" x14ac:dyDescent="0.2">
      <c r="A1864"/>
      <c r="B1864"/>
      <c r="C1864"/>
      <c r="D1864"/>
      <c r="E1864"/>
      <c r="F1864"/>
      <c r="G1864"/>
      <c r="H1864"/>
      <c r="I1864" s="531"/>
    </row>
    <row r="1865" spans="1:9" x14ac:dyDescent="0.2">
      <c r="A1865"/>
      <c r="B1865"/>
      <c r="C1865"/>
      <c r="D1865"/>
      <c r="E1865"/>
      <c r="F1865"/>
      <c r="G1865"/>
      <c r="H1865"/>
      <c r="I1865" s="531"/>
    </row>
    <row r="1866" spans="1:9" x14ac:dyDescent="0.2">
      <c r="A1866"/>
      <c r="B1866"/>
      <c r="C1866"/>
      <c r="D1866"/>
      <c r="E1866"/>
      <c r="F1866"/>
      <c r="G1866"/>
      <c r="H1866"/>
      <c r="I1866" s="531"/>
    </row>
    <row r="1867" spans="1:9" x14ac:dyDescent="0.2">
      <c r="A1867"/>
      <c r="B1867"/>
      <c r="C1867"/>
      <c r="D1867"/>
      <c r="E1867"/>
      <c r="F1867"/>
      <c r="G1867"/>
      <c r="H1867"/>
      <c r="I1867" s="531"/>
    </row>
    <row r="1868" spans="1:9" x14ac:dyDescent="0.2">
      <c r="A1868"/>
      <c r="B1868"/>
      <c r="C1868"/>
      <c r="D1868"/>
      <c r="E1868"/>
      <c r="F1868"/>
      <c r="G1868"/>
      <c r="H1868"/>
      <c r="I1868" s="531"/>
    </row>
    <row r="1869" spans="1:9" x14ac:dyDescent="0.2">
      <c r="A1869"/>
      <c r="B1869"/>
      <c r="C1869"/>
      <c r="D1869"/>
      <c r="E1869"/>
      <c r="F1869"/>
      <c r="G1869"/>
      <c r="H1869"/>
      <c r="I1869" s="531"/>
    </row>
    <row r="1870" spans="1:9" x14ac:dyDescent="0.2">
      <c r="A1870"/>
      <c r="B1870"/>
      <c r="C1870"/>
      <c r="D1870"/>
      <c r="E1870"/>
      <c r="F1870"/>
      <c r="G1870"/>
      <c r="H1870"/>
      <c r="I1870" s="531"/>
    </row>
    <row r="1871" spans="1:9" x14ac:dyDescent="0.2">
      <c r="A1871"/>
      <c r="B1871"/>
      <c r="C1871"/>
      <c r="D1871"/>
      <c r="E1871"/>
      <c r="F1871"/>
      <c r="G1871"/>
      <c r="H1871"/>
      <c r="I1871" s="531"/>
    </row>
    <row r="1872" spans="1:9" x14ac:dyDescent="0.2">
      <c r="A1872"/>
      <c r="B1872"/>
      <c r="C1872"/>
      <c r="D1872"/>
      <c r="E1872"/>
      <c r="F1872"/>
      <c r="G1872"/>
      <c r="H1872"/>
      <c r="I1872" s="531"/>
    </row>
    <row r="1873" spans="1:9" x14ac:dyDescent="0.2">
      <c r="A1873"/>
      <c r="B1873"/>
      <c r="C1873"/>
      <c r="D1873"/>
      <c r="E1873"/>
      <c r="F1873"/>
      <c r="G1873"/>
      <c r="H1873"/>
      <c r="I1873" s="531"/>
    </row>
    <row r="1874" spans="1:9" x14ac:dyDescent="0.2">
      <c r="A1874"/>
      <c r="B1874"/>
      <c r="C1874"/>
      <c r="D1874"/>
      <c r="E1874"/>
      <c r="F1874"/>
      <c r="G1874"/>
      <c r="H1874"/>
      <c r="I1874" s="531"/>
    </row>
    <row r="1875" spans="1:9" x14ac:dyDescent="0.2">
      <c r="A1875"/>
      <c r="B1875"/>
      <c r="C1875"/>
      <c r="D1875"/>
      <c r="E1875"/>
      <c r="F1875"/>
      <c r="G1875"/>
      <c r="H1875"/>
      <c r="I1875" s="531"/>
    </row>
    <row r="1876" spans="1:9" x14ac:dyDescent="0.2">
      <c r="A1876"/>
      <c r="B1876"/>
      <c r="C1876"/>
      <c r="D1876"/>
      <c r="E1876"/>
      <c r="F1876"/>
      <c r="G1876"/>
      <c r="H1876"/>
      <c r="I1876" s="531"/>
    </row>
    <row r="1877" spans="1:9" x14ac:dyDescent="0.2">
      <c r="A1877"/>
      <c r="B1877"/>
      <c r="C1877"/>
      <c r="D1877"/>
      <c r="E1877"/>
      <c r="F1877"/>
      <c r="G1877"/>
      <c r="H1877"/>
      <c r="I1877" s="531"/>
    </row>
    <row r="1878" spans="1:9" x14ac:dyDescent="0.2">
      <c r="A1878"/>
      <c r="B1878"/>
      <c r="C1878"/>
      <c r="D1878"/>
      <c r="E1878"/>
      <c r="F1878"/>
      <c r="G1878"/>
      <c r="H1878"/>
      <c r="I1878" s="531"/>
    </row>
    <row r="1879" spans="1:9" x14ac:dyDescent="0.2">
      <c r="A1879"/>
      <c r="B1879"/>
      <c r="C1879"/>
      <c r="D1879"/>
      <c r="E1879"/>
      <c r="F1879"/>
      <c r="G1879"/>
      <c r="H1879"/>
      <c r="I1879" s="531"/>
    </row>
    <row r="1880" spans="1:9" x14ac:dyDescent="0.2">
      <c r="A1880"/>
      <c r="B1880"/>
      <c r="C1880"/>
      <c r="D1880"/>
      <c r="E1880"/>
      <c r="F1880"/>
      <c r="G1880"/>
      <c r="H1880"/>
      <c r="I1880" s="531"/>
    </row>
    <row r="1881" spans="1:9" x14ac:dyDescent="0.2">
      <c r="A1881"/>
      <c r="B1881"/>
      <c r="C1881"/>
      <c r="D1881"/>
      <c r="E1881"/>
      <c r="F1881"/>
      <c r="G1881"/>
      <c r="H1881"/>
      <c r="I1881" s="531"/>
    </row>
    <row r="1882" spans="1:9" x14ac:dyDescent="0.2">
      <c r="A1882"/>
      <c r="B1882"/>
      <c r="C1882"/>
      <c r="D1882"/>
      <c r="E1882"/>
      <c r="F1882"/>
      <c r="G1882"/>
      <c r="H1882"/>
      <c r="I1882" s="531"/>
    </row>
    <row r="1883" spans="1:9" x14ac:dyDescent="0.2">
      <c r="A1883"/>
      <c r="B1883"/>
      <c r="C1883"/>
      <c r="D1883"/>
      <c r="E1883"/>
      <c r="F1883"/>
      <c r="G1883"/>
      <c r="H1883"/>
      <c r="I1883" s="531"/>
    </row>
    <row r="1884" spans="1:9" x14ac:dyDescent="0.2">
      <c r="A1884"/>
      <c r="B1884"/>
      <c r="C1884"/>
      <c r="D1884"/>
      <c r="E1884"/>
      <c r="F1884"/>
      <c r="G1884"/>
      <c r="H1884"/>
      <c r="I1884" s="531"/>
    </row>
    <row r="1885" spans="1:9" x14ac:dyDescent="0.2">
      <c r="A1885"/>
      <c r="B1885"/>
      <c r="C1885"/>
      <c r="D1885"/>
      <c r="E1885"/>
      <c r="F1885"/>
      <c r="G1885"/>
      <c r="H1885"/>
      <c r="I1885" s="531"/>
    </row>
    <row r="1886" spans="1:9" x14ac:dyDescent="0.2">
      <c r="A1886"/>
      <c r="B1886"/>
      <c r="C1886"/>
      <c r="D1886"/>
      <c r="E1886"/>
      <c r="F1886"/>
      <c r="G1886"/>
      <c r="H1886"/>
      <c r="I1886" s="531"/>
    </row>
    <row r="1887" spans="1:9" x14ac:dyDescent="0.2">
      <c r="A1887"/>
      <c r="B1887"/>
      <c r="C1887"/>
      <c r="D1887"/>
      <c r="E1887"/>
      <c r="F1887"/>
      <c r="G1887"/>
      <c r="H1887"/>
      <c r="I1887" s="531"/>
    </row>
    <row r="1888" spans="1:9" x14ac:dyDescent="0.2">
      <c r="A1888"/>
      <c r="B1888"/>
      <c r="C1888"/>
      <c r="D1888"/>
      <c r="E1888"/>
      <c r="F1888"/>
      <c r="G1888"/>
      <c r="H1888"/>
      <c r="I1888" s="531"/>
    </row>
    <row r="1889" spans="1:9" x14ac:dyDescent="0.2">
      <c r="A1889"/>
      <c r="B1889"/>
      <c r="C1889"/>
      <c r="D1889"/>
      <c r="E1889"/>
      <c r="F1889"/>
      <c r="G1889"/>
      <c r="H1889"/>
      <c r="I1889" s="531"/>
    </row>
    <row r="1890" spans="1:9" x14ac:dyDescent="0.2">
      <c r="A1890"/>
      <c r="B1890"/>
      <c r="C1890"/>
      <c r="D1890"/>
      <c r="E1890"/>
      <c r="F1890"/>
      <c r="G1890"/>
      <c r="H1890"/>
      <c r="I1890" s="531"/>
    </row>
    <row r="1891" spans="1:9" x14ac:dyDescent="0.2">
      <c r="A1891"/>
      <c r="B1891"/>
      <c r="C1891"/>
      <c r="D1891"/>
      <c r="E1891"/>
      <c r="F1891"/>
      <c r="G1891"/>
      <c r="H1891"/>
      <c r="I1891" s="531"/>
    </row>
    <row r="1892" spans="1:9" x14ac:dyDescent="0.2">
      <c r="A1892"/>
      <c r="B1892"/>
      <c r="C1892"/>
      <c r="D1892"/>
      <c r="E1892"/>
      <c r="F1892"/>
      <c r="G1892"/>
      <c r="H1892"/>
      <c r="I1892" s="531"/>
    </row>
    <row r="1893" spans="1:9" x14ac:dyDescent="0.2">
      <c r="A1893"/>
      <c r="B1893"/>
      <c r="C1893"/>
      <c r="D1893"/>
      <c r="E1893"/>
      <c r="F1893"/>
      <c r="G1893"/>
      <c r="H1893"/>
      <c r="I1893" s="531"/>
    </row>
    <row r="1894" spans="1:9" x14ac:dyDescent="0.2">
      <c r="A1894"/>
      <c r="B1894"/>
      <c r="C1894"/>
      <c r="D1894"/>
      <c r="E1894"/>
      <c r="F1894"/>
      <c r="G1894"/>
      <c r="H1894"/>
      <c r="I1894" s="531"/>
    </row>
    <row r="1895" spans="1:9" x14ac:dyDescent="0.2">
      <c r="A1895"/>
      <c r="B1895"/>
      <c r="C1895"/>
      <c r="D1895"/>
      <c r="E1895"/>
      <c r="F1895"/>
      <c r="G1895"/>
      <c r="H1895"/>
      <c r="I1895" s="531"/>
    </row>
    <row r="1896" spans="1:9" x14ac:dyDescent="0.2">
      <c r="A1896"/>
      <c r="B1896"/>
      <c r="C1896"/>
      <c r="D1896"/>
      <c r="E1896"/>
      <c r="F1896"/>
      <c r="G1896"/>
      <c r="H1896"/>
      <c r="I1896" s="531"/>
    </row>
    <row r="1897" spans="1:9" x14ac:dyDescent="0.2">
      <c r="A1897"/>
      <c r="B1897"/>
      <c r="C1897"/>
      <c r="D1897"/>
      <c r="E1897"/>
      <c r="F1897"/>
      <c r="G1897"/>
      <c r="H1897"/>
      <c r="I1897" s="531"/>
    </row>
    <row r="1898" spans="1:9" x14ac:dyDescent="0.2">
      <c r="A1898"/>
      <c r="B1898"/>
      <c r="C1898"/>
      <c r="D1898"/>
      <c r="E1898"/>
      <c r="F1898"/>
      <c r="G1898"/>
      <c r="H1898"/>
      <c r="I1898" s="531"/>
    </row>
    <row r="1899" spans="1:9" x14ac:dyDescent="0.2">
      <c r="A1899"/>
      <c r="B1899"/>
      <c r="C1899"/>
      <c r="D1899"/>
      <c r="E1899"/>
      <c r="F1899"/>
      <c r="G1899"/>
      <c r="H1899"/>
      <c r="I1899" s="531"/>
    </row>
    <row r="1900" spans="1:9" x14ac:dyDescent="0.2">
      <c r="A1900"/>
      <c r="B1900"/>
      <c r="C1900"/>
      <c r="D1900"/>
      <c r="E1900"/>
      <c r="F1900"/>
      <c r="G1900"/>
      <c r="H1900"/>
      <c r="I1900" s="531"/>
    </row>
    <row r="1901" spans="1:9" x14ac:dyDescent="0.2">
      <c r="A1901"/>
      <c r="B1901"/>
      <c r="C1901"/>
      <c r="D1901"/>
      <c r="E1901"/>
      <c r="F1901"/>
      <c r="G1901"/>
      <c r="H1901"/>
      <c r="I1901" s="531"/>
    </row>
    <row r="1902" spans="1:9" x14ac:dyDescent="0.2">
      <c r="A1902"/>
      <c r="B1902"/>
      <c r="C1902"/>
      <c r="D1902"/>
      <c r="E1902"/>
      <c r="F1902"/>
      <c r="G1902"/>
      <c r="H1902"/>
      <c r="I1902" s="531"/>
    </row>
    <row r="1903" spans="1:9" x14ac:dyDescent="0.2">
      <c r="A1903"/>
      <c r="B1903"/>
      <c r="C1903"/>
      <c r="D1903"/>
      <c r="E1903"/>
      <c r="F1903"/>
      <c r="G1903"/>
      <c r="H1903"/>
      <c r="I1903" s="531"/>
    </row>
    <row r="1904" spans="1:9" x14ac:dyDescent="0.2">
      <c r="A1904"/>
      <c r="B1904"/>
      <c r="C1904"/>
      <c r="D1904"/>
      <c r="E1904"/>
      <c r="F1904"/>
      <c r="G1904"/>
      <c r="H1904"/>
      <c r="I1904" s="531"/>
    </row>
    <row r="1905" spans="1:9" x14ac:dyDescent="0.2">
      <c r="A1905"/>
      <c r="B1905"/>
      <c r="C1905"/>
      <c r="D1905"/>
      <c r="E1905"/>
      <c r="F1905"/>
      <c r="G1905"/>
      <c r="H1905"/>
      <c r="I1905" s="531"/>
    </row>
    <row r="1906" spans="1:9" x14ac:dyDescent="0.2">
      <c r="A1906"/>
      <c r="B1906"/>
      <c r="C1906"/>
      <c r="D1906"/>
      <c r="E1906"/>
      <c r="F1906"/>
      <c r="G1906"/>
      <c r="H1906"/>
      <c r="I1906" s="531"/>
    </row>
    <row r="1907" spans="1:9" x14ac:dyDescent="0.2">
      <c r="A1907"/>
      <c r="B1907"/>
      <c r="C1907"/>
      <c r="D1907"/>
      <c r="E1907"/>
      <c r="F1907"/>
      <c r="G1907"/>
      <c r="H1907"/>
      <c r="I1907" s="531"/>
    </row>
    <row r="1908" spans="1:9" x14ac:dyDescent="0.2">
      <c r="A1908"/>
      <c r="B1908"/>
      <c r="C1908"/>
      <c r="D1908"/>
      <c r="E1908"/>
      <c r="F1908"/>
      <c r="G1908"/>
      <c r="H1908"/>
      <c r="I1908" s="531"/>
    </row>
    <row r="1909" spans="1:9" x14ac:dyDescent="0.2">
      <c r="A1909"/>
      <c r="B1909"/>
      <c r="C1909"/>
      <c r="D1909"/>
      <c r="E1909"/>
      <c r="F1909"/>
      <c r="G1909"/>
      <c r="H1909"/>
      <c r="I1909" s="531"/>
    </row>
    <row r="1910" spans="1:9" x14ac:dyDescent="0.2">
      <c r="A1910"/>
      <c r="B1910"/>
      <c r="C1910"/>
      <c r="D1910"/>
      <c r="E1910"/>
      <c r="F1910"/>
      <c r="G1910"/>
      <c r="H1910"/>
      <c r="I1910" s="531"/>
    </row>
    <row r="1911" spans="1:9" x14ac:dyDescent="0.2">
      <c r="A1911"/>
      <c r="B1911"/>
      <c r="C1911"/>
      <c r="D1911"/>
      <c r="E1911"/>
      <c r="F1911"/>
      <c r="G1911"/>
      <c r="H1911"/>
      <c r="I1911" s="531"/>
    </row>
    <row r="1912" spans="1:9" x14ac:dyDescent="0.2">
      <c r="A1912"/>
      <c r="B1912"/>
      <c r="C1912"/>
      <c r="D1912"/>
      <c r="E1912"/>
      <c r="F1912"/>
      <c r="G1912"/>
      <c r="H1912"/>
      <c r="I1912" s="531"/>
    </row>
    <row r="1913" spans="1:9" x14ac:dyDescent="0.2">
      <c r="A1913"/>
      <c r="B1913"/>
      <c r="C1913"/>
      <c r="D1913"/>
      <c r="E1913"/>
      <c r="F1913"/>
      <c r="G1913"/>
      <c r="H1913"/>
      <c r="I1913" s="531"/>
    </row>
    <row r="1914" spans="1:9" x14ac:dyDescent="0.2">
      <c r="A1914"/>
      <c r="B1914"/>
      <c r="C1914"/>
      <c r="D1914"/>
      <c r="E1914"/>
      <c r="F1914"/>
      <c r="G1914"/>
      <c r="H1914"/>
      <c r="I1914" s="531"/>
    </row>
    <row r="1915" spans="1:9" x14ac:dyDescent="0.2">
      <c r="A1915"/>
      <c r="B1915"/>
      <c r="C1915"/>
      <c r="D1915"/>
      <c r="E1915"/>
      <c r="F1915"/>
      <c r="G1915"/>
      <c r="H1915"/>
      <c r="I1915" s="531"/>
    </row>
    <row r="1916" spans="1:9" x14ac:dyDescent="0.2">
      <c r="A1916"/>
      <c r="B1916"/>
      <c r="C1916"/>
      <c r="D1916"/>
      <c r="E1916"/>
      <c r="F1916"/>
      <c r="G1916"/>
      <c r="H1916"/>
      <c r="I1916" s="531"/>
    </row>
    <row r="1917" spans="1:9" x14ac:dyDescent="0.2">
      <c r="A1917"/>
      <c r="B1917"/>
      <c r="C1917"/>
      <c r="D1917"/>
      <c r="E1917"/>
      <c r="F1917"/>
      <c r="G1917"/>
      <c r="H1917"/>
      <c r="I1917" s="531"/>
    </row>
    <row r="1918" spans="1:9" x14ac:dyDescent="0.2">
      <c r="A1918"/>
      <c r="B1918"/>
      <c r="C1918"/>
      <c r="D1918"/>
      <c r="E1918"/>
      <c r="F1918"/>
      <c r="G1918"/>
      <c r="H1918"/>
      <c r="I1918" s="531"/>
    </row>
    <row r="1919" spans="1:9" x14ac:dyDescent="0.2">
      <c r="A1919"/>
      <c r="B1919"/>
      <c r="C1919"/>
      <c r="D1919"/>
      <c r="E1919"/>
      <c r="F1919"/>
      <c r="G1919"/>
      <c r="H1919"/>
      <c r="I1919" s="531"/>
    </row>
    <row r="1920" spans="1:9" x14ac:dyDescent="0.2">
      <c r="A1920"/>
      <c r="B1920"/>
      <c r="C1920"/>
      <c r="D1920"/>
      <c r="E1920"/>
      <c r="F1920"/>
      <c r="G1920"/>
      <c r="H1920"/>
      <c r="I1920" s="531"/>
    </row>
    <row r="1921" spans="1:9" x14ac:dyDescent="0.2">
      <c r="A1921"/>
      <c r="B1921"/>
      <c r="C1921"/>
      <c r="D1921"/>
      <c r="E1921"/>
      <c r="F1921"/>
      <c r="G1921"/>
      <c r="H1921"/>
      <c r="I1921" s="531"/>
    </row>
    <row r="1922" spans="1:9" x14ac:dyDescent="0.2">
      <c r="A1922"/>
      <c r="B1922"/>
      <c r="C1922"/>
      <c r="D1922"/>
      <c r="E1922"/>
      <c r="F1922"/>
      <c r="G1922"/>
      <c r="H1922"/>
      <c r="I1922" s="531"/>
    </row>
    <row r="1923" spans="1:9" x14ac:dyDescent="0.2">
      <c r="A1923"/>
      <c r="B1923"/>
      <c r="C1923"/>
      <c r="D1923"/>
      <c r="E1923"/>
      <c r="F1923"/>
      <c r="G1923"/>
      <c r="H1923"/>
      <c r="I1923" s="531"/>
    </row>
    <row r="1924" spans="1:9" x14ac:dyDescent="0.2">
      <c r="A1924"/>
      <c r="B1924"/>
      <c r="C1924"/>
      <c r="D1924"/>
      <c r="E1924"/>
      <c r="F1924"/>
      <c r="G1924"/>
      <c r="H1924"/>
      <c r="I1924" s="531"/>
    </row>
    <row r="1925" spans="1:9" x14ac:dyDescent="0.2">
      <c r="A1925"/>
      <c r="B1925"/>
      <c r="C1925"/>
      <c r="D1925"/>
      <c r="E1925"/>
      <c r="F1925"/>
      <c r="G1925"/>
      <c r="H1925"/>
      <c r="I1925" s="531"/>
    </row>
    <row r="1926" spans="1:9" x14ac:dyDescent="0.2">
      <c r="A1926"/>
      <c r="B1926"/>
      <c r="C1926"/>
      <c r="D1926"/>
      <c r="E1926"/>
      <c r="F1926"/>
      <c r="G1926"/>
      <c r="H1926"/>
      <c r="I1926" s="531"/>
    </row>
    <row r="1927" spans="1:9" x14ac:dyDescent="0.2">
      <c r="A1927"/>
      <c r="B1927"/>
      <c r="C1927"/>
      <c r="D1927"/>
      <c r="E1927"/>
      <c r="F1927"/>
      <c r="G1927"/>
      <c r="H1927"/>
      <c r="I1927" s="531"/>
    </row>
    <row r="1928" spans="1:9" x14ac:dyDescent="0.2">
      <c r="A1928"/>
      <c r="B1928"/>
      <c r="C1928"/>
      <c r="D1928"/>
      <c r="E1928"/>
      <c r="F1928"/>
      <c r="G1928"/>
      <c r="H1928"/>
      <c r="I1928" s="531"/>
    </row>
    <row r="1929" spans="1:9" x14ac:dyDescent="0.2">
      <c r="A1929"/>
      <c r="B1929"/>
      <c r="C1929"/>
      <c r="D1929"/>
      <c r="E1929"/>
      <c r="F1929"/>
      <c r="G1929"/>
      <c r="H1929"/>
      <c r="I1929" s="531"/>
    </row>
    <row r="1930" spans="1:9" x14ac:dyDescent="0.2">
      <c r="A1930"/>
      <c r="B1930"/>
      <c r="C1930"/>
      <c r="D1930"/>
      <c r="E1930"/>
      <c r="F1930"/>
      <c r="G1930"/>
      <c r="H1930"/>
      <c r="I1930" s="531"/>
    </row>
    <row r="1931" spans="1:9" x14ac:dyDescent="0.2">
      <c r="A1931"/>
      <c r="B1931"/>
      <c r="C1931"/>
      <c r="D1931"/>
      <c r="E1931"/>
      <c r="F1931"/>
      <c r="G1931"/>
      <c r="H1931"/>
      <c r="I1931" s="531"/>
    </row>
    <row r="1932" spans="1:9" x14ac:dyDescent="0.2">
      <c r="A1932"/>
      <c r="B1932"/>
      <c r="C1932"/>
      <c r="D1932"/>
      <c r="E1932"/>
      <c r="F1932"/>
      <c r="G1932"/>
      <c r="H1932"/>
      <c r="I1932" s="531"/>
    </row>
    <row r="1933" spans="1:9" x14ac:dyDescent="0.2">
      <c r="A1933"/>
      <c r="B1933"/>
      <c r="C1933"/>
      <c r="D1933"/>
      <c r="E1933"/>
      <c r="F1933"/>
      <c r="G1933"/>
      <c r="H1933"/>
      <c r="I1933" s="531"/>
    </row>
    <row r="1934" spans="1:9" x14ac:dyDescent="0.2">
      <c r="A1934"/>
      <c r="B1934"/>
      <c r="C1934"/>
      <c r="D1934"/>
      <c r="E1934"/>
      <c r="F1934"/>
      <c r="G1934"/>
      <c r="H1934"/>
      <c r="I1934" s="531"/>
    </row>
    <row r="1935" spans="1:9" x14ac:dyDescent="0.2">
      <c r="A1935"/>
      <c r="B1935"/>
      <c r="C1935"/>
      <c r="D1935"/>
      <c r="E1935"/>
      <c r="F1935"/>
      <c r="G1935"/>
      <c r="H1935"/>
      <c r="I1935" s="531"/>
    </row>
    <row r="1936" spans="1:9" x14ac:dyDescent="0.2">
      <c r="A1936"/>
      <c r="B1936"/>
      <c r="C1936"/>
      <c r="D1936"/>
      <c r="E1936"/>
      <c r="F1936"/>
      <c r="G1936"/>
      <c r="H1936"/>
      <c r="I1936" s="531"/>
    </row>
    <row r="1937" spans="1:9" x14ac:dyDescent="0.2">
      <c r="A1937"/>
      <c r="B1937"/>
      <c r="C1937"/>
      <c r="D1937"/>
      <c r="E1937"/>
      <c r="F1937"/>
      <c r="G1937"/>
      <c r="H1937"/>
      <c r="I1937" s="531"/>
    </row>
    <row r="1938" spans="1:9" x14ac:dyDescent="0.2">
      <c r="A1938"/>
      <c r="B1938"/>
      <c r="C1938"/>
      <c r="D1938"/>
      <c r="E1938"/>
      <c r="F1938"/>
      <c r="G1938"/>
      <c r="H1938"/>
      <c r="I1938" s="531"/>
    </row>
    <row r="1939" spans="1:9" x14ac:dyDescent="0.2">
      <c r="A1939"/>
      <c r="B1939"/>
      <c r="C1939"/>
      <c r="D1939"/>
      <c r="E1939"/>
      <c r="F1939"/>
      <c r="G1939"/>
      <c r="H1939"/>
      <c r="I1939" s="531"/>
    </row>
    <row r="1940" spans="1:9" x14ac:dyDescent="0.2">
      <c r="A1940"/>
      <c r="B1940"/>
      <c r="C1940"/>
      <c r="D1940"/>
      <c r="E1940"/>
      <c r="F1940"/>
      <c r="G1940"/>
      <c r="H1940"/>
      <c r="I1940" s="531"/>
    </row>
    <row r="1941" spans="1:9" x14ac:dyDescent="0.2">
      <c r="A1941"/>
      <c r="B1941"/>
      <c r="C1941"/>
      <c r="D1941"/>
      <c r="E1941"/>
      <c r="F1941"/>
      <c r="G1941"/>
      <c r="H1941"/>
      <c r="I1941" s="531"/>
    </row>
    <row r="1942" spans="1:9" x14ac:dyDescent="0.2">
      <c r="A1942"/>
      <c r="B1942"/>
      <c r="C1942"/>
      <c r="D1942"/>
      <c r="E1942"/>
      <c r="F1942"/>
      <c r="G1942"/>
      <c r="H1942"/>
      <c r="I1942" s="531"/>
    </row>
    <row r="1943" spans="1:9" x14ac:dyDescent="0.2">
      <c r="A1943"/>
      <c r="B1943"/>
      <c r="C1943"/>
      <c r="D1943"/>
      <c r="E1943"/>
      <c r="F1943"/>
      <c r="G1943"/>
      <c r="H1943"/>
      <c r="I1943" s="531"/>
    </row>
    <row r="1944" spans="1:9" x14ac:dyDescent="0.2">
      <c r="A1944"/>
      <c r="B1944"/>
      <c r="C1944"/>
      <c r="D1944"/>
      <c r="E1944"/>
      <c r="F1944"/>
      <c r="G1944"/>
      <c r="H1944"/>
      <c r="I1944" s="531"/>
    </row>
    <row r="1945" spans="1:9" x14ac:dyDescent="0.2">
      <c r="A1945"/>
      <c r="B1945"/>
      <c r="C1945"/>
      <c r="D1945"/>
      <c r="E1945"/>
      <c r="F1945"/>
      <c r="G1945"/>
      <c r="H1945"/>
      <c r="I1945" s="531"/>
    </row>
    <row r="1946" spans="1:9" x14ac:dyDescent="0.2">
      <c r="A1946"/>
      <c r="B1946"/>
      <c r="C1946"/>
      <c r="D1946"/>
      <c r="E1946"/>
      <c r="F1946"/>
      <c r="G1946"/>
      <c r="H1946"/>
      <c r="I1946" s="531"/>
    </row>
    <row r="1947" spans="1:9" x14ac:dyDescent="0.2">
      <c r="A1947"/>
      <c r="B1947"/>
      <c r="C1947"/>
      <c r="D1947"/>
      <c r="E1947"/>
      <c r="F1947"/>
      <c r="G1947"/>
      <c r="H1947"/>
      <c r="I1947" s="531"/>
    </row>
    <row r="1948" spans="1:9" x14ac:dyDescent="0.2">
      <c r="A1948"/>
      <c r="B1948"/>
      <c r="C1948"/>
      <c r="D1948"/>
      <c r="E1948"/>
      <c r="F1948"/>
      <c r="G1948"/>
      <c r="H1948"/>
      <c r="I1948" s="531"/>
    </row>
    <row r="1949" spans="1:9" x14ac:dyDescent="0.2">
      <c r="A1949"/>
      <c r="B1949"/>
      <c r="C1949"/>
      <c r="D1949"/>
      <c r="E1949"/>
      <c r="F1949"/>
      <c r="G1949"/>
      <c r="H1949"/>
      <c r="I1949" s="531"/>
    </row>
    <row r="1950" spans="1:9" x14ac:dyDescent="0.2">
      <c r="A1950"/>
      <c r="B1950"/>
      <c r="C1950"/>
      <c r="D1950"/>
      <c r="E1950"/>
      <c r="F1950"/>
      <c r="G1950"/>
      <c r="H1950"/>
      <c r="I1950" s="531"/>
    </row>
    <row r="1951" spans="1:9" x14ac:dyDescent="0.2">
      <c r="A1951"/>
      <c r="B1951"/>
      <c r="C1951"/>
      <c r="D1951"/>
      <c r="E1951"/>
      <c r="F1951"/>
      <c r="G1951"/>
      <c r="H1951"/>
      <c r="I1951" s="531"/>
    </row>
    <row r="1952" spans="1:9" x14ac:dyDescent="0.2">
      <c r="A1952"/>
      <c r="B1952"/>
      <c r="C1952"/>
      <c r="D1952"/>
      <c r="E1952"/>
      <c r="F1952"/>
      <c r="G1952"/>
      <c r="H1952"/>
      <c r="I1952" s="531"/>
    </row>
    <row r="1953" spans="1:9" x14ac:dyDescent="0.2">
      <c r="A1953"/>
      <c r="B1953"/>
      <c r="C1953"/>
      <c r="D1953"/>
      <c r="E1953"/>
      <c r="F1953"/>
      <c r="G1953"/>
      <c r="H1953"/>
      <c r="I1953" s="531"/>
    </row>
    <row r="1954" spans="1:9" x14ac:dyDescent="0.2">
      <c r="A1954"/>
      <c r="B1954"/>
      <c r="C1954"/>
      <c r="D1954"/>
      <c r="E1954"/>
      <c r="F1954"/>
      <c r="G1954"/>
      <c r="H1954"/>
      <c r="I1954" s="531"/>
    </row>
    <row r="1955" spans="1:9" x14ac:dyDescent="0.2">
      <c r="A1955"/>
      <c r="B1955"/>
      <c r="C1955"/>
      <c r="D1955"/>
      <c r="E1955"/>
      <c r="F1955"/>
      <c r="G1955"/>
      <c r="H1955"/>
      <c r="I1955" s="531"/>
    </row>
    <row r="1956" spans="1:9" x14ac:dyDescent="0.2">
      <c r="A1956"/>
      <c r="B1956"/>
      <c r="C1956"/>
      <c r="D1956"/>
      <c r="E1956"/>
      <c r="F1956"/>
      <c r="G1956"/>
      <c r="H1956"/>
      <c r="I1956" s="531"/>
    </row>
    <row r="1957" spans="1:9" x14ac:dyDescent="0.2">
      <c r="A1957"/>
      <c r="B1957"/>
      <c r="C1957"/>
      <c r="D1957"/>
      <c r="E1957"/>
      <c r="F1957"/>
      <c r="G1957"/>
      <c r="H1957"/>
      <c r="I1957" s="531"/>
    </row>
    <row r="1958" spans="1:9" x14ac:dyDescent="0.2">
      <c r="A1958"/>
      <c r="B1958"/>
      <c r="C1958"/>
      <c r="D1958"/>
      <c r="E1958"/>
      <c r="F1958"/>
      <c r="G1958"/>
      <c r="H1958"/>
      <c r="I1958" s="531"/>
    </row>
    <row r="1959" spans="1:9" x14ac:dyDescent="0.2">
      <c r="A1959"/>
      <c r="B1959"/>
      <c r="C1959"/>
      <c r="D1959"/>
      <c r="E1959"/>
      <c r="F1959"/>
      <c r="G1959"/>
      <c r="H1959"/>
      <c r="I1959" s="531"/>
    </row>
    <row r="1960" spans="1:9" x14ac:dyDescent="0.2">
      <c r="A1960"/>
      <c r="B1960"/>
      <c r="C1960"/>
      <c r="D1960"/>
      <c r="E1960"/>
      <c r="F1960"/>
      <c r="G1960"/>
      <c r="H1960"/>
      <c r="I1960" s="531"/>
    </row>
    <row r="1961" spans="1:9" x14ac:dyDescent="0.2">
      <c r="A1961"/>
      <c r="B1961"/>
      <c r="C1961"/>
      <c r="D1961"/>
      <c r="E1961"/>
      <c r="F1961"/>
      <c r="G1961"/>
      <c r="H1961"/>
      <c r="I1961" s="531"/>
    </row>
    <row r="1962" spans="1:9" x14ac:dyDescent="0.2">
      <c r="A1962"/>
      <c r="B1962"/>
      <c r="C1962"/>
      <c r="D1962"/>
      <c r="E1962"/>
      <c r="F1962"/>
      <c r="G1962"/>
      <c r="H1962"/>
      <c r="I1962" s="531"/>
    </row>
    <row r="1963" spans="1:9" x14ac:dyDescent="0.2">
      <c r="A1963"/>
      <c r="B1963"/>
      <c r="C1963"/>
      <c r="D1963"/>
      <c r="E1963"/>
      <c r="F1963"/>
      <c r="G1963"/>
      <c r="H1963"/>
      <c r="I1963" s="531"/>
    </row>
    <row r="1964" spans="1:9" x14ac:dyDescent="0.2">
      <c r="A1964"/>
      <c r="B1964"/>
      <c r="C1964"/>
      <c r="D1964"/>
      <c r="E1964"/>
      <c r="F1964"/>
      <c r="G1964"/>
      <c r="H1964"/>
      <c r="I1964" s="531"/>
    </row>
    <row r="1965" spans="1:9" x14ac:dyDescent="0.2">
      <c r="A1965"/>
      <c r="B1965"/>
      <c r="C1965"/>
      <c r="D1965"/>
      <c r="E1965"/>
      <c r="F1965"/>
      <c r="G1965"/>
      <c r="H1965"/>
      <c r="I1965" s="531"/>
    </row>
    <row r="1966" spans="1:9" x14ac:dyDescent="0.2">
      <c r="A1966"/>
      <c r="B1966"/>
      <c r="C1966"/>
      <c r="D1966"/>
      <c r="E1966"/>
      <c r="F1966"/>
      <c r="G1966"/>
      <c r="H1966"/>
      <c r="I1966" s="531"/>
    </row>
    <row r="1967" spans="1:9" x14ac:dyDescent="0.2">
      <c r="A1967"/>
      <c r="B1967"/>
      <c r="C1967"/>
      <c r="D1967"/>
      <c r="E1967"/>
      <c r="F1967"/>
      <c r="G1967"/>
      <c r="H1967"/>
      <c r="I1967" s="531"/>
    </row>
    <row r="1968" spans="1:9" x14ac:dyDescent="0.2">
      <c r="A1968"/>
      <c r="B1968"/>
      <c r="C1968"/>
      <c r="D1968"/>
      <c r="E1968"/>
      <c r="F1968"/>
      <c r="G1968"/>
      <c r="H1968"/>
      <c r="I1968" s="531"/>
    </row>
    <row r="1969" spans="1:9" x14ac:dyDescent="0.2">
      <c r="A1969"/>
      <c r="B1969"/>
      <c r="C1969"/>
      <c r="D1969"/>
      <c r="E1969"/>
      <c r="F1969"/>
      <c r="G1969"/>
      <c r="H1969"/>
      <c r="I1969" s="531"/>
    </row>
    <row r="1970" spans="1:9" x14ac:dyDescent="0.2">
      <c r="A1970"/>
      <c r="B1970"/>
      <c r="C1970"/>
      <c r="D1970"/>
      <c r="E1970"/>
      <c r="F1970"/>
      <c r="G1970"/>
      <c r="H1970"/>
      <c r="I1970" s="531"/>
    </row>
    <row r="1971" spans="1:9" x14ac:dyDescent="0.2">
      <c r="A1971"/>
      <c r="B1971"/>
      <c r="C1971"/>
      <c r="D1971"/>
      <c r="E1971"/>
      <c r="F1971"/>
      <c r="G1971"/>
      <c r="H1971"/>
      <c r="I1971" s="531"/>
    </row>
    <row r="1972" spans="1:9" x14ac:dyDescent="0.2">
      <c r="A1972"/>
      <c r="B1972"/>
      <c r="C1972"/>
      <c r="D1972"/>
      <c r="E1972"/>
      <c r="F1972"/>
      <c r="G1972"/>
      <c r="H1972"/>
      <c r="I1972" s="531"/>
    </row>
    <row r="1973" spans="1:9" x14ac:dyDescent="0.2">
      <c r="A1973"/>
      <c r="B1973"/>
      <c r="C1973"/>
      <c r="D1973"/>
      <c r="E1973"/>
      <c r="F1973"/>
      <c r="G1973"/>
      <c r="H1973"/>
      <c r="I1973" s="531"/>
    </row>
    <row r="1974" spans="1:9" x14ac:dyDescent="0.2">
      <c r="A1974"/>
      <c r="B1974"/>
      <c r="C1974"/>
      <c r="D1974"/>
      <c r="E1974"/>
      <c r="F1974"/>
      <c r="G1974"/>
      <c r="H1974"/>
      <c r="I1974" s="531"/>
    </row>
    <row r="1975" spans="1:9" x14ac:dyDescent="0.2">
      <c r="A1975"/>
      <c r="B1975"/>
      <c r="C1975"/>
      <c r="D1975"/>
      <c r="E1975"/>
      <c r="F1975"/>
      <c r="G1975"/>
      <c r="H1975"/>
      <c r="I1975" s="531"/>
    </row>
    <row r="1976" spans="1:9" x14ac:dyDescent="0.2">
      <c r="A1976"/>
      <c r="B1976"/>
      <c r="C1976"/>
      <c r="D1976"/>
      <c r="E1976"/>
      <c r="F1976"/>
      <c r="G1976"/>
      <c r="H1976"/>
      <c r="I1976" s="531"/>
    </row>
    <row r="1977" spans="1:9" x14ac:dyDescent="0.2">
      <c r="A1977"/>
      <c r="B1977"/>
      <c r="C1977"/>
      <c r="D1977"/>
      <c r="E1977"/>
      <c r="F1977"/>
      <c r="G1977"/>
      <c r="H1977"/>
      <c r="I1977" s="531"/>
    </row>
    <row r="1978" spans="1:9" x14ac:dyDescent="0.2">
      <c r="A1978"/>
      <c r="B1978"/>
      <c r="C1978"/>
      <c r="D1978"/>
      <c r="E1978"/>
      <c r="F1978"/>
      <c r="G1978"/>
      <c r="H1978"/>
      <c r="I1978" s="531"/>
    </row>
    <row r="1979" spans="1:9" x14ac:dyDescent="0.2">
      <c r="A1979"/>
      <c r="B1979"/>
      <c r="C1979"/>
      <c r="D1979"/>
      <c r="E1979"/>
      <c r="F1979"/>
      <c r="G1979"/>
      <c r="H1979"/>
      <c r="I1979" s="531"/>
    </row>
    <row r="1980" spans="1:9" x14ac:dyDescent="0.2">
      <c r="A1980"/>
      <c r="B1980"/>
      <c r="C1980"/>
      <c r="D1980"/>
      <c r="E1980"/>
      <c r="F1980"/>
      <c r="G1980"/>
      <c r="H1980"/>
      <c r="I1980" s="531"/>
    </row>
    <row r="1981" spans="1:9" x14ac:dyDescent="0.2">
      <c r="A1981"/>
      <c r="B1981"/>
      <c r="C1981"/>
      <c r="D1981"/>
      <c r="E1981"/>
      <c r="F1981"/>
      <c r="G1981"/>
      <c r="H1981"/>
      <c r="I1981" s="531"/>
    </row>
    <row r="1982" spans="1:9" x14ac:dyDescent="0.2">
      <c r="A1982"/>
      <c r="B1982"/>
      <c r="C1982"/>
      <c r="D1982"/>
      <c r="E1982"/>
      <c r="F1982"/>
      <c r="G1982"/>
      <c r="H1982"/>
      <c r="I1982" s="531"/>
    </row>
    <row r="1983" spans="1:9" x14ac:dyDescent="0.2">
      <c r="A1983"/>
      <c r="B1983"/>
      <c r="C1983"/>
      <c r="D1983"/>
      <c r="E1983"/>
      <c r="F1983"/>
      <c r="G1983"/>
      <c r="H1983"/>
      <c r="I1983" s="531"/>
    </row>
    <row r="1984" spans="1:9" x14ac:dyDescent="0.2">
      <c r="A1984"/>
      <c r="B1984"/>
      <c r="C1984"/>
      <c r="D1984"/>
      <c r="E1984"/>
      <c r="F1984"/>
      <c r="G1984"/>
      <c r="H1984"/>
      <c r="I1984" s="531"/>
    </row>
    <row r="1985" spans="1:9" x14ac:dyDescent="0.2">
      <c r="A1985"/>
      <c r="B1985"/>
      <c r="C1985"/>
      <c r="D1985"/>
      <c r="E1985"/>
      <c r="F1985"/>
      <c r="G1985"/>
      <c r="H1985"/>
      <c r="I1985" s="531"/>
    </row>
    <row r="1986" spans="1:9" x14ac:dyDescent="0.2">
      <c r="A1986"/>
      <c r="B1986"/>
      <c r="C1986"/>
      <c r="D1986"/>
      <c r="E1986"/>
      <c r="F1986"/>
      <c r="G1986"/>
      <c r="H1986"/>
      <c r="I1986" s="531"/>
    </row>
    <row r="1987" spans="1:9" x14ac:dyDescent="0.2">
      <c r="A1987"/>
      <c r="B1987"/>
      <c r="C1987"/>
      <c r="D1987"/>
      <c r="E1987"/>
      <c r="F1987"/>
      <c r="G1987"/>
      <c r="H1987"/>
      <c r="I1987" s="531"/>
    </row>
    <row r="1988" spans="1:9" x14ac:dyDescent="0.2">
      <c r="A1988"/>
      <c r="B1988"/>
      <c r="C1988"/>
      <c r="D1988"/>
      <c r="E1988"/>
      <c r="F1988"/>
      <c r="G1988"/>
      <c r="H1988"/>
      <c r="I1988" s="531"/>
    </row>
    <row r="1989" spans="1:9" x14ac:dyDescent="0.2">
      <c r="A1989"/>
      <c r="B1989"/>
      <c r="C1989"/>
      <c r="D1989"/>
      <c r="E1989"/>
      <c r="F1989"/>
      <c r="G1989"/>
      <c r="H1989"/>
      <c r="I1989" s="531"/>
    </row>
    <row r="1990" spans="1:9" x14ac:dyDescent="0.2">
      <c r="A1990"/>
      <c r="B1990"/>
      <c r="C1990"/>
      <c r="D1990"/>
      <c r="E1990"/>
      <c r="F1990"/>
      <c r="G1990"/>
      <c r="H1990"/>
      <c r="I1990" s="531"/>
    </row>
    <row r="1991" spans="1:9" x14ac:dyDescent="0.2">
      <c r="A1991"/>
      <c r="B1991"/>
      <c r="C1991"/>
      <c r="D1991"/>
      <c r="E1991"/>
      <c r="F1991"/>
      <c r="G1991"/>
      <c r="H1991"/>
      <c r="I1991" s="531"/>
    </row>
    <row r="1992" spans="1:9" x14ac:dyDescent="0.2">
      <c r="A1992"/>
      <c r="B1992"/>
      <c r="C1992"/>
      <c r="D1992"/>
      <c r="E1992"/>
      <c r="F1992"/>
      <c r="G1992"/>
      <c r="H1992"/>
      <c r="I1992" s="531"/>
    </row>
    <row r="1993" spans="1:9" x14ac:dyDescent="0.2">
      <c r="A1993"/>
      <c r="B1993"/>
      <c r="C1993"/>
      <c r="D1993"/>
      <c r="E1993"/>
      <c r="F1993"/>
      <c r="G1993"/>
      <c r="H1993"/>
      <c r="I1993" s="531"/>
    </row>
    <row r="1994" spans="1:9" x14ac:dyDescent="0.2">
      <c r="A1994"/>
      <c r="B1994"/>
      <c r="C1994"/>
      <c r="D1994"/>
      <c r="E1994"/>
      <c r="F1994"/>
      <c r="G1994"/>
      <c r="H1994"/>
      <c r="I1994" s="531"/>
    </row>
    <row r="1995" spans="1:9" x14ac:dyDescent="0.2">
      <c r="A1995"/>
      <c r="B1995"/>
      <c r="C1995"/>
      <c r="D1995"/>
      <c r="E1995"/>
      <c r="F1995"/>
      <c r="G1995"/>
      <c r="H1995"/>
      <c r="I1995" s="531"/>
    </row>
    <row r="1996" spans="1:9" x14ac:dyDescent="0.2">
      <c r="A1996"/>
      <c r="B1996"/>
      <c r="C1996"/>
      <c r="D1996"/>
      <c r="E1996"/>
      <c r="F1996"/>
      <c r="G1996"/>
      <c r="H1996"/>
      <c r="I1996" s="531"/>
    </row>
    <row r="1997" spans="1:9" x14ac:dyDescent="0.2">
      <c r="A1997"/>
      <c r="B1997"/>
      <c r="C1997"/>
      <c r="D1997"/>
      <c r="E1997"/>
      <c r="F1997"/>
      <c r="G1997"/>
      <c r="H1997"/>
      <c r="I1997" s="531"/>
    </row>
    <row r="1998" spans="1:9" x14ac:dyDescent="0.2">
      <c r="A1998"/>
      <c r="B1998"/>
      <c r="C1998"/>
      <c r="D1998"/>
      <c r="E1998"/>
      <c r="F1998"/>
      <c r="G1998"/>
      <c r="H1998"/>
      <c r="I1998" s="531"/>
    </row>
    <row r="1999" spans="1:9" x14ac:dyDescent="0.2">
      <c r="A1999"/>
      <c r="B1999"/>
      <c r="C1999"/>
      <c r="D1999"/>
      <c r="E1999"/>
      <c r="F1999"/>
      <c r="G1999"/>
      <c r="H1999"/>
      <c r="I1999" s="531"/>
    </row>
    <row r="2000" spans="1:9" x14ac:dyDescent="0.2">
      <c r="A2000"/>
      <c r="B2000"/>
      <c r="C2000"/>
      <c r="D2000"/>
      <c r="E2000"/>
      <c r="F2000"/>
      <c r="G2000"/>
      <c r="H2000"/>
      <c r="I2000" s="531"/>
    </row>
    <row r="2001" spans="1:9" x14ac:dyDescent="0.2">
      <c r="A2001"/>
      <c r="B2001"/>
      <c r="C2001"/>
      <c r="D2001"/>
      <c r="E2001"/>
      <c r="F2001"/>
      <c r="G2001"/>
      <c r="H2001"/>
      <c r="I2001" s="531"/>
    </row>
    <row r="2002" spans="1:9" x14ac:dyDescent="0.2">
      <c r="A2002"/>
      <c r="B2002"/>
      <c r="C2002"/>
      <c r="D2002"/>
      <c r="E2002"/>
      <c r="F2002"/>
      <c r="G2002"/>
      <c r="H2002"/>
      <c r="I2002" s="531"/>
    </row>
    <row r="2003" spans="1:9" x14ac:dyDescent="0.2">
      <c r="A2003"/>
      <c r="B2003"/>
      <c r="C2003"/>
      <c r="D2003"/>
      <c r="E2003"/>
      <c r="F2003"/>
      <c r="G2003"/>
      <c r="H2003"/>
      <c r="I2003" s="531"/>
    </row>
    <row r="2004" spans="1:9" x14ac:dyDescent="0.2">
      <c r="A2004"/>
      <c r="B2004"/>
      <c r="C2004"/>
      <c r="D2004"/>
      <c r="E2004"/>
      <c r="F2004"/>
      <c r="G2004"/>
      <c r="H2004"/>
      <c r="I2004" s="531"/>
    </row>
    <row r="2005" spans="1:9" x14ac:dyDescent="0.2">
      <c r="A2005"/>
      <c r="B2005"/>
      <c r="C2005"/>
      <c r="D2005"/>
      <c r="E2005"/>
      <c r="F2005"/>
      <c r="G2005"/>
      <c r="H2005"/>
      <c r="I2005" s="531"/>
    </row>
    <row r="2006" spans="1:9" x14ac:dyDescent="0.2">
      <c r="A2006"/>
      <c r="B2006"/>
      <c r="C2006"/>
      <c r="D2006"/>
      <c r="E2006"/>
      <c r="F2006"/>
      <c r="G2006"/>
      <c r="H2006"/>
      <c r="I2006" s="531"/>
    </row>
    <row r="2007" spans="1:9" x14ac:dyDescent="0.2">
      <c r="A2007"/>
      <c r="B2007"/>
      <c r="C2007"/>
      <c r="D2007"/>
      <c r="E2007"/>
      <c r="F2007"/>
      <c r="G2007"/>
      <c r="H2007"/>
      <c r="I2007" s="531"/>
    </row>
    <row r="2008" spans="1:9" x14ac:dyDescent="0.2">
      <c r="A2008"/>
      <c r="B2008"/>
      <c r="C2008"/>
      <c r="D2008"/>
      <c r="E2008"/>
      <c r="F2008"/>
      <c r="G2008"/>
      <c r="H2008"/>
      <c r="I2008" s="531"/>
    </row>
    <row r="2009" spans="1:9" x14ac:dyDescent="0.2">
      <c r="A2009"/>
      <c r="B2009"/>
      <c r="C2009"/>
      <c r="D2009"/>
      <c r="E2009"/>
      <c r="F2009"/>
      <c r="G2009"/>
      <c r="H2009"/>
      <c r="I2009" s="531"/>
    </row>
    <row r="2010" spans="1:9" x14ac:dyDescent="0.2">
      <c r="A2010"/>
      <c r="B2010"/>
      <c r="C2010"/>
      <c r="D2010"/>
      <c r="E2010"/>
      <c r="F2010"/>
      <c r="G2010"/>
      <c r="H2010"/>
      <c r="I2010" s="531"/>
    </row>
    <row r="2011" spans="1:9" x14ac:dyDescent="0.2">
      <c r="A2011"/>
      <c r="B2011"/>
      <c r="C2011"/>
      <c r="D2011"/>
      <c r="E2011"/>
      <c r="F2011"/>
      <c r="G2011"/>
      <c r="H2011"/>
      <c r="I2011" s="531"/>
    </row>
    <row r="2012" spans="1:9" x14ac:dyDescent="0.2">
      <c r="A2012"/>
      <c r="B2012"/>
      <c r="C2012"/>
      <c r="D2012"/>
      <c r="E2012"/>
      <c r="F2012"/>
      <c r="G2012"/>
      <c r="H2012"/>
      <c r="I2012" s="531"/>
    </row>
    <row r="2013" spans="1:9" x14ac:dyDescent="0.2">
      <c r="A2013"/>
      <c r="B2013"/>
      <c r="C2013"/>
      <c r="D2013"/>
      <c r="E2013"/>
      <c r="F2013"/>
      <c r="G2013"/>
      <c r="H2013"/>
      <c r="I2013" s="531"/>
    </row>
    <row r="2014" spans="1:9" x14ac:dyDescent="0.2">
      <c r="A2014"/>
      <c r="B2014"/>
      <c r="C2014"/>
      <c r="D2014"/>
      <c r="E2014"/>
      <c r="F2014"/>
      <c r="G2014"/>
      <c r="H2014"/>
      <c r="I2014" s="531"/>
    </row>
    <row r="2015" spans="1:9" x14ac:dyDescent="0.2">
      <c r="A2015"/>
      <c r="B2015"/>
      <c r="C2015"/>
      <c r="D2015"/>
      <c r="E2015"/>
      <c r="F2015"/>
      <c r="G2015"/>
      <c r="H2015"/>
      <c r="I2015" s="531"/>
    </row>
    <row r="2016" spans="1:9" x14ac:dyDescent="0.2">
      <c r="A2016"/>
      <c r="B2016"/>
      <c r="C2016"/>
      <c r="D2016"/>
      <c r="E2016"/>
      <c r="F2016"/>
      <c r="G2016"/>
      <c r="H2016"/>
      <c r="I2016" s="531"/>
    </row>
    <row r="2017" spans="1:9" x14ac:dyDescent="0.2">
      <c r="A2017"/>
      <c r="B2017"/>
      <c r="C2017"/>
      <c r="D2017"/>
      <c r="E2017"/>
      <c r="F2017"/>
      <c r="G2017"/>
      <c r="H2017"/>
      <c r="I2017" s="531"/>
    </row>
    <row r="2018" spans="1:9" x14ac:dyDescent="0.2">
      <c r="A2018"/>
      <c r="B2018"/>
      <c r="C2018"/>
      <c r="D2018"/>
      <c r="E2018"/>
      <c r="F2018"/>
      <c r="G2018"/>
      <c r="H2018"/>
      <c r="I2018" s="531"/>
    </row>
    <row r="2019" spans="1:9" x14ac:dyDescent="0.2">
      <c r="A2019"/>
      <c r="B2019"/>
      <c r="C2019"/>
      <c r="D2019"/>
      <c r="E2019"/>
      <c r="F2019"/>
      <c r="G2019"/>
      <c r="H2019"/>
      <c r="I2019" s="531"/>
    </row>
    <row r="2020" spans="1:9" x14ac:dyDescent="0.2">
      <c r="A2020"/>
      <c r="B2020"/>
      <c r="C2020"/>
      <c r="D2020"/>
      <c r="E2020"/>
      <c r="F2020"/>
      <c r="G2020"/>
      <c r="H2020"/>
      <c r="I2020" s="531"/>
    </row>
    <row r="2021" spans="1:9" x14ac:dyDescent="0.2">
      <c r="A2021"/>
      <c r="B2021"/>
      <c r="C2021"/>
      <c r="D2021"/>
      <c r="E2021"/>
      <c r="F2021"/>
      <c r="G2021"/>
      <c r="H2021"/>
      <c r="I2021" s="531"/>
    </row>
    <row r="2022" spans="1:9" x14ac:dyDescent="0.2">
      <c r="A2022"/>
      <c r="B2022"/>
      <c r="C2022"/>
      <c r="D2022"/>
      <c r="E2022"/>
      <c r="F2022"/>
      <c r="G2022"/>
      <c r="H2022"/>
      <c r="I2022" s="531"/>
    </row>
    <row r="2023" spans="1:9" x14ac:dyDescent="0.2">
      <c r="A2023"/>
      <c r="B2023"/>
      <c r="C2023"/>
      <c r="D2023"/>
      <c r="E2023"/>
      <c r="F2023"/>
      <c r="G2023"/>
      <c r="H2023"/>
      <c r="I2023" s="531"/>
    </row>
    <row r="2024" spans="1:9" x14ac:dyDescent="0.2">
      <c r="A2024"/>
      <c r="B2024"/>
      <c r="C2024"/>
      <c r="D2024"/>
      <c r="E2024"/>
      <c r="F2024"/>
      <c r="G2024"/>
      <c r="H2024"/>
      <c r="I2024" s="531"/>
    </row>
    <row r="2025" spans="1:9" x14ac:dyDescent="0.2">
      <c r="A2025"/>
      <c r="B2025"/>
      <c r="C2025"/>
      <c r="D2025"/>
      <c r="E2025"/>
      <c r="F2025"/>
      <c r="G2025"/>
      <c r="H2025"/>
      <c r="I2025" s="531"/>
    </row>
    <row r="2026" spans="1:9" x14ac:dyDescent="0.2">
      <c r="A2026"/>
      <c r="B2026"/>
      <c r="C2026"/>
      <c r="D2026"/>
      <c r="E2026"/>
      <c r="F2026"/>
      <c r="G2026"/>
      <c r="H2026"/>
      <c r="I2026" s="531"/>
    </row>
    <row r="2027" spans="1:9" x14ac:dyDescent="0.2">
      <c r="A2027"/>
      <c r="B2027"/>
      <c r="C2027"/>
      <c r="D2027"/>
      <c r="E2027"/>
      <c r="F2027"/>
      <c r="G2027"/>
      <c r="H2027"/>
      <c r="I2027" s="531"/>
    </row>
    <row r="2028" spans="1:9" x14ac:dyDescent="0.2">
      <c r="A2028"/>
      <c r="B2028"/>
      <c r="C2028"/>
      <c r="D2028"/>
      <c r="E2028"/>
      <c r="F2028"/>
      <c r="G2028"/>
      <c r="H2028"/>
      <c r="I2028" s="531"/>
    </row>
    <row r="2029" spans="1:9" x14ac:dyDescent="0.2">
      <c r="A2029"/>
      <c r="B2029"/>
      <c r="C2029"/>
      <c r="D2029"/>
      <c r="E2029"/>
      <c r="F2029"/>
      <c r="G2029"/>
      <c r="H2029"/>
      <c r="I2029" s="531"/>
    </row>
    <row r="2030" spans="1:9" x14ac:dyDescent="0.2">
      <c r="A2030"/>
      <c r="B2030"/>
      <c r="C2030"/>
      <c r="D2030"/>
      <c r="E2030"/>
      <c r="F2030"/>
      <c r="G2030"/>
      <c r="H2030"/>
      <c r="I2030" s="531"/>
    </row>
    <row r="2031" spans="1:9" x14ac:dyDescent="0.2">
      <c r="A2031"/>
      <c r="B2031"/>
      <c r="C2031"/>
      <c r="D2031"/>
      <c r="E2031"/>
      <c r="F2031"/>
      <c r="G2031"/>
      <c r="H2031"/>
      <c r="I2031" s="531"/>
    </row>
    <row r="2032" spans="1:9" x14ac:dyDescent="0.2">
      <c r="A2032"/>
      <c r="B2032"/>
      <c r="C2032"/>
      <c r="D2032"/>
      <c r="E2032"/>
      <c r="F2032"/>
      <c r="G2032"/>
      <c r="H2032"/>
      <c r="I2032" s="531"/>
    </row>
    <row r="2033" spans="1:9" x14ac:dyDescent="0.2">
      <c r="A2033"/>
      <c r="B2033"/>
      <c r="C2033"/>
      <c r="D2033"/>
      <c r="E2033"/>
      <c r="F2033"/>
      <c r="G2033"/>
      <c r="H2033"/>
      <c r="I2033" s="531"/>
    </row>
    <row r="2034" spans="1:9" x14ac:dyDescent="0.2">
      <c r="A2034"/>
      <c r="B2034"/>
      <c r="C2034"/>
      <c r="D2034"/>
      <c r="E2034"/>
      <c r="F2034"/>
      <c r="G2034"/>
      <c r="H2034"/>
      <c r="I2034" s="531"/>
    </row>
    <row r="2035" spans="1:9" x14ac:dyDescent="0.2">
      <c r="A2035"/>
      <c r="B2035"/>
      <c r="C2035"/>
      <c r="D2035"/>
      <c r="E2035"/>
      <c r="F2035"/>
      <c r="G2035"/>
      <c r="H2035"/>
      <c r="I2035" s="531"/>
    </row>
    <row r="2036" spans="1:9" x14ac:dyDescent="0.2">
      <c r="A2036"/>
      <c r="B2036"/>
      <c r="C2036"/>
      <c r="D2036"/>
      <c r="E2036"/>
      <c r="F2036"/>
      <c r="G2036"/>
      <c r="H2036"/>
      <c r="I2036" s="531"/>
    </row>
    <row r="2037" spans="1:9" x14ac:dyDescent="0.2">
      <c r="A2037"/>
      <c r="B2037"/>
      <c r="C2037"/>
      <c r="D2037"/>
      <c r="E2037"/>
      <c r="F2037"/>
      <c r="G2037"/>
      <c r="H2037"/>
      <c r="I2037" s="531"/>
    </row>
    <row r="2038" spans="1:9" x14ac:dyDescent="0.2">
      <c r="A2038"/>
      <c r="B2038"/>
      <c r="C2038"/>
      <c r="D2038"/>
      <c r="E2038"/>
      <c r="F2038"/>
      <c r="G2038"/>
      <c r="H2038"/>
      <c r="I2038" s="531"/>
    </row>
    <row r="2039" spans="1:9" x14ac:dyDescent="0.2">
      <c r="A2039"/>
      <c r="B2039"/>
      <c r="C2039"/>
      <c r="D2039"/>
      <c r="E2039"/>
      <c r="F2039"/>
      <c r="G2039"/>
      <c r="H2039"/>
      <c r="I2039" s="531"/>
    </row>
    <row r="2040" spans="1:9" x14ac:dyDescent="0.2">
      <c r="A2040"/>
      <c r="B2040"/>
      <c r="C2040"/>
      <c r="D2040"/>
      <c r="E2040"/>
      <c r="F2040"/>
      <c r="G2040"/>
      <c r="H2040"/>
      <c r="I2040" s="531"/>
    </row>
    <row r="2041" spans="1:9" x14ac:dyDescent="0.2">
      <c r="A2041"/>
      <c r="B2041"/>
      <c r="C2041"/>
      <c r="D2041"/>
      <c r="E2041"/>
      <c r="F2041"/>
      <c r="G2041"/>
      <c r="H2041"/>
      <c r="I2041" s="531"/>
    </row>
    <row r="2042" spans="1:9" x14ac:dyDescent="0.2">
      <c r="A2042"/>
      <c r="B2042"/>
      <c r="C2042"/>
      <c r="D2042"/>
      <c r="E2042"/>
      <c r="F2042"/>
      <c r="G2042"/>
      <c r="H2042"/>
      <c r="I2042" s="531"/>
    </row>
    <row r="2043" spans="1:9" x14ac:dyDescent="0.2">
      <c r="A2043"/>
      <c r="B2043"/>
      <c r="C2043"/>
      <c r="D2043"/>
      <c r="E2043"/>
      <c r="F2043"/>
      <c r="G2043"/>
      <c r="H2043"/>
      <c r="I2043" s="531"/>
    </row>
    <row r="2044" spans="1:9" x14ac:dyDescent="0.2">
      <c r="A2044"/>
      <c r="B2044"/>
      <c r="C2044"/>
      <c r="D2044"/>
      <c r="E2044"/>
      <c r="F2044"/>
      <c r="G2044"/>
      <c r="H2044"/>
      <c r="I2044" s="531"/>
    </row>
    <row r="2045" spans="1:9" x14ac:dyDescent="0.2">
      <c r="A2045"/>
      <c r="B2045"/>
      <c r="C2045"/>
      <c r="D2045"/>
      <c r="E2045"/>
      <c r="F2045"/>
      <c r="G2045"/>
      <c r="H2045"/>
      <c r="I2045" s="531"/>
    </row>
    <row r="2046" spans="1:9" x14ac:dyDescent="0.2">
      <c r="A2046"/>
      <c r="B2046"/>
      <c r="C2046"/>
      <c r="D2046"/>
      <c r="E2046"/>
      <c r="F2046"/>
      <c r="G2046"/>
      <c r="H2046"/>
      <c r="I2046" s="531"/>
    </row>
    <row r="2047" spans="1:9" x14ac:dyDescent="0.2">
      <c r="A2047"/>
      <c r="B2047"/>
      <c r="C2047"/>
      <c r="D2047"/>
      <c r="E2047"/>
      <c r="F2047"/>
      <c r="G2047"/>
      <c r="H2047"/>
      <c r="I2047" s="531"/>
    </row>
    <row r="2048" spans="1:9" x14ac:dyDescent="0.2">
      <c r="A2048"/>
      <c r="B2048"/>
      <c r="C2048"/>
      <c r="D2048"/>
      <c r="E2048"/>
      <c r="F2048"/>
      <c r="G2048"/>
      <c r="H2048"/>
      <c r="I2048" s="531"/>
    </row>
    <row r="2049" spans="1:9" x14ac:dyDescent="0.2">
      <c r="A2049"/>
      <c r="B2049"/>
      <c r="C2049"/>
      <c r="D2049"/>
      <c r="E2049"/>
      <c r="F2049"/>
      <c r="G2049"/>
      <c r="H2049"/>
      <c r="I2049" s="531"/>
    </row>
    <row r="2050" spans="1:9" x14ac:dyDescent="0.2">
      <c r="A2050"/>
      <c r="B2050"/>
      <c r="C2050"/>
      <c r="D2050"/>
      <c r="E2050"/>
      <c r="F2050"/>
      <c r="G2050"/>
      <c r="H2050"/>
      <c r="I2050" s="531"/>
    </row>
    <row r="2051" spans="1:9" x14ac:dyDescent="0.2">
      <c r="A2051"/>
      <c r="B2051"/>
      <c r="C2051"/>
      <c r="D2051"/>
      <c r="E2051"/>
      <c r="F2051"/>
      <c r="G2051"/>
      <c r="H2051"/>
      <c r="I2051" s="531"/>
    </row>
    <row r="2052" spans="1:9" x14ac:dyDescent="0.2">
      <c r="A2052"/>
      <c r="B2052"/>
      <c r="C2052"/>
      <c r="D2052"/>
      <c r="E2052"/>
      <c r="F2052"/>
      <c r="G2052"/>
      <c r="H2052"/>
      <c r="I2052" s="531"/>
    </row>
    <row r="2053" spans="1:9" x14ac:dyDescent="0.2">
      <c r="A2053"/>
      <c r="B2053"/>
      <c r="C2053"/>
      <c r="D2053"/>
      <c r="E2053"/>
      <c r="F2053"/>
      <c r="G2053"/>
      <c r="H2053"/>
      <c r="I2053" s="531"/>
    </row>
    <row r="2054" spans="1:9" x14ac:dyDescent="0.2">
      <c r="A2054"/>
      <c r="B2054"/>
      <c r="C2054"/>
      <c r="D2054"/>
      <c r="E2054"/>
      <c r="F2054"/>
      <c r="G2054"/>
      <c r="H2054"/>
      <c r="I2054" s="531"/>
    </row>
    <row r="2055" spans="1:9" x14ac:dyDescent="0.2">
      <c r="A2055"/>
      <c r="B2055"/>
      <c r="C2055"/>
      <c r="D2055"/>
      <c r="E2055"/>
      <c r="F2055"/>
      <c r="G2055"/>
      <c r="H2055"/>
      <c r="I2055" s="531"/>
    </row>
    <row r="2056" spans="1:9" x14ac:dyDescent="0.2">
      <c r="A2056"/>
      <c r="B2056"/>
      <c r="C2056"/>
      <c r="D2056"/>
      <c r="E2056"/>
      <c r="F2056"/>
      <c r="G2056"/>
      <c r="H2056"/>
      <c r="I2056" s="531"/>
    </row>
    <row r="2057" spans="1:9" x14ac:dyDescent="0.2">
      <c r="A2057"/>
      <c r="B2057"/>
      <c r="C2057"/>
      <c r="D2057"/>
      <c r="E2057"/>
      <c r="F2057"/>
      <c r="G2057"/>
      <c r="H2057"/>
      <c r="I2057" s="531"/>
    </row>
    <row r="2058" spans="1:9" x14ac:dyDescent="0.2">
      <c r="A2058"/>
      <c r="B2058"/>
      <c r="C2058"/>
      <c r="D2058"/>
      <c r="E2058"/>
      <c r="F2058"/>
      <c r="G2058"/>
      <c r="H2058"/>
      <c r="I2058" s="531"/>
    </row>
    <row r="2059" spans="1:9" x14ac:dyDescent="0.2">
      <c r="A2059"/>
      <c r="B2059"/>
      <c r="C2059"/>
      <c r="D2059"/>
      <c r="E2059"/>
      <c r="F2059"/>
      <c r="G2059"/>
      <c r="H2059"/>
      <c r="I2059" s="531"/>
    </row>
    <row r="2060" spans="1:9" x14ac:dyDescent="0.2">
      <c r="A2060"/>
      <c r="B2060"/>
      <c r="C2060"/>
      <c r="D2060"/>
      <c r="E2060"/>
      <c r="F2060"/>
      <c r="G2060"/>
      <c r="H2060"/>
      <c r="I2060" s="531"/>
    </row>
    <row r="2061" spans="1:9" x14ac:dyDescent="0.2">
      <c r="A2061"/>
      <c r="B2061"/>
      <c r="C2061"/>
      <c r="D2061"/>
      <c r="E2061"/>
      <c r="F2061"/>
      <c r="G2061"/>
      <c r="H2061"/>
      <c r="I2061" s="531"/>
    </row>
    <row r="2062" spans="1:9" x14ac:dyDescent="0.2">
      <c r="A2062"/>
      <c r="B2062"/>
      <c r="C2062"/>
      <c r="D2062"/>
      <c r="E2062"/>
      <c r="F2062"/>
      <c r="G2062"/>
      <c r="H2062"/>
      <c r="I2062" s="531"/>
    </row>
    <row r="2063" spans="1:9" x14ac:dyDescent="0.2">
      <c r="A2063"/>
      <c r="B2063"/>
      <c r="C2063"/>
      <c r="D2063"/>
      <c r="E2063"/>
      <c r="F2063"/>
      <c r="G2063"/>
      <c r="H2063"/>
      <c r="I2063" s="531"/>
    </row>
    <row r="2064" spans="1:9" x14ac:dyDescent="0.2">
      <c r="A2064"/>
      <c r="B2064"/>
      <c r="C2064"/>
      <c r="D2064"/>
      <c r="E2064"/>
      <c r="F2064"/>
      <c r="G2064"/>
      <c r="H2064"/>
      <c r="I2064" s="531"/>
    </row>
    <row r="2065" spans="1:9" x14ac:dyDescent="0.2">
      <c r="A2065"/>
      <c r="B2065"/>
      <c r="C2065"/>
      <c r="D2065"/>
      <c r="E2065"/>
      <c r="F2065"/>
      <c r="G2065"/>
      <c r="H2065"/>
      <c r="I2065" s="531"/>
    </row>
    <row r="2066" spans="1:9" x14ac:dyDescent="0.2">
      <c r="A2066"/>
      <c r="B2066"/>
      <c r="C2066"/>
      <c r="D2066"/>
      <c r="E2066"/>
      <c r="F2066"/>
      <c r="G2066"/>
      <c r="H2066"/>
      <c r="I2066" s="531"/>
    </row>
    <row r="2067" spans="1:9" x14ac:dyDescent="0.2">
      <c r="A2067"/>
      <c r="B2067"/>
      <c r="C2067"/>
      <c r="D2067"/>
      <c r="E2067"/>
      <c r="F2067"/>
      <c r="G2067"/>
      <c r="H2067"/>
      <c r="I2067" s="531"/>
    </row>
    <row r="2068" spans="1:9" x14ac:dyDescent="0.2">
      <c r="A2068"/>
      <c r="B2068"/>
      <c r="C2068"/>
      <c r="D2068"/>
      <c r="E2068"/>
      <c r="F2068"/>
      <c r="G2068"/>
      <c r="H2068"/>
      <c r="I2068" s="531"/>
    </row>
    <row r="2069" spans="1:9" x14ac:dyDescent="0.2">
      <c r="A2069"/>
      <c r="B2069"/>
      <c r="C2069"/>
      <c r="D2069"/>
      <c r="E2069"/>
      <c r="F2069"/>
      <c r="G2069"/>
      <c r="H2069"/>
      <c r="I2069" s="531"/>
    </row>
    <row r="2070" spans="1:9" x14ac:dyDescent="0.2">
      <c r="A2070"/>
      <c r="B2070"/>
      <c r="C2070"/>
      <c r="D2070"/>
      <c r="E2070"/>
      <c r="F2070"/>
      <c r="G2070"/>
      <c r="H2070"/>
      <c r="I2070" s="531"/>
    </row>
    <row r="2071" spans="1:9" x14ac:dyDescent="0.2">
      <c r="A2071"/>
      <c r="B2071"/>
      <c r="C2071"/>
      <c r="D2071"/>
      <c r="E2071"/>
      <c r="F2071"/>
      <c r="G2071"/>
      <c r="H2071"/>
      <c r="I2071" s="531"/>
    </row>
    <row r="2072" spans="1:9" x14ac:dyDescent="0.2">
      <c r="A2072"/>
      <c r="B2072"/>
      <c r="C2072"/>
      <c r="D2072"/>
      <c r="E2072"/>
      <c r="F2072"/>
      <c r="G2072"/>
      <c r="H2072"/>
      <c r="I2072" s="531"/>
    </row>
    <row r="2073" spans="1:9" x14ac:dyDescent="0.2">
      <c r="A2073"/>
      <c r="B2073"/>
      <c r="C2073"/>
      <c r="D2073"/>
      <c r="E2073"/>
      <c r="F2073"/>
      <c r="G2073"/>
      <c r="H2073"/>
      <c r="I2073" s="531"/>
    </row>
    <row r="2074" spans="1:9" x14ac:dyDescent="0.2">
      <c r="A2074"/>
      <c r="B2074"/>
      <c r="C2074"/>
      <c r="D2074"/>
      <c r="E2074"/>
      <c r="F2074"/>
      <c r="G2074"/>
      <c r="H2074"/>
      <c r="I2074" s="531"/>
    </row>
    <row r="2075" spans="1:9" x14ac:dyDescent="0.2">
      <c r="A2075"/>
      <c r="B2075"/>
      <c r="C2075"/>
      <c r="D2075"/>
      <c r="E2075"/>
      <c r="F2075"/>
      <c r="G2075"/>
      <c r="H2075"/>
      <c r="I2075" s="531"/>
    </row>
    <row r="2076" spans="1:9" x14ac:dyDescent="0.2">
      <c r="A2076"/>
      <c r="B2076"/>
      <c r="C2076"/>
      <c r="D2076"/>
      <c r="E2076"/>
      <c r="F2076"/>
      <c r="G2076"/>
      <c r="H2076"/>
      <c r="I2076" s="531"/>
    </row>
    <row r="2077" spans="1:9" x14ac:dyDescent="0.2">
      <c r="A2077"/>
      <c r="B2077"/>
      <c r="C2077"/>
      <c r="D2077"/>
      <c r="E2077"/>
      <c r="F2077"/>
      <c r="G2077"/>
      <c r="H2077"/>
      <c r="I2077" s="531"/>
    </row>
    <row r="2078" spans="1:9" x14ac:dyDescent="0.2">
      <c r="A2078"/>
      <c r="B2078"/>
      <c r="C2078"/>
      <c r="D2078"/>
      <c r="E2078"/>
      <c r="F2078"/>
      <c r="G2078"/>
      <c r="H2078"/>
      <c r="I2078" s="531"/>
    </row>
    <row r="2079" spans="1:9" x14ac:dyDescent="0.2">
      <c r="A2079"/>
      <c r="B2079"/>
      <c r="C2079"/>
      <c r="D2079"/>
      <c r="E2079"/>
      <c r="F2079"/>
      <c r="G2079"/>
      <c r="H2079"/>
      <c r="I2079" s="531"/>
    </row>
    <row r="2080" spans="1:9" x14ac:dyDescent="0.2">
      <c r="A2080"/>
      <c r="B2080"/>
      <c r="C2080"/>
      <c r="D2080"/>
      <c r="E2080"/>
      <c r="F2080"/>
      <c r="G2080"/>
      <c r="H2080"/>
      <c r="I2080" s="531"/>
    </row>
    <row r="2081" spans="1:9" x14ac:dyDescent="0.2">
      <c r="A2081"/>
      <c r="B2081"/>
      <c r="C2081"/>
      <c r="D2081"/>
      <c r="E2081"/>
      <c r="F2081"/>
      <c r="G2081"/>
      <c r="H2081"/>
      <c r="I2081" s="531"/>
    </row>
    <row r="2082" spans="1:9" x14ac:dyDescent="0.2">
      <c r="A2082"/>
      <c r="B2082"/>
      <c r="C2082"/>
      <c r="D2082"/>
      <c r="E2082"/>
      <c r="F2082"/>
      <c r="G2082"/>
      <c r="H2082"/>
      <c r="I2082" s="531"/>
    </row>
    <row r="2083" spans="1:9" x14ac:dyDescent="0.2">
      <c r="A2083"/>
      <c r="B2083"/>
      <c r="C2083"/>
      <c r="D2083"/>
      <c r="E2083"/>
      <c r="F2083"/>
      <c r="G2083"/>
      <c r="H2083"/>
      <c r="I2083" s="531"/>
    </row>
    <row r="2084" spans="1:9" x14ac:dyDescent="0.2">
      <c r="A2084"/>
      <c r="B2084"/>
      <c r="C2084"/>
      <c r="D2084"/>
      <c r="E2084"/>
      <c r="F2084"/>
      <c r="G2084"/>
      <c r="H2084"/>
      <c r="I2084" s="531"/>
    </row>
    <row r="2085" spans="1:9" x14ac:dyDescent="0.2">
      <c r="A2085"/>
      <c r="B2085"/>
      <c r="C2085"/>
      <c r="D2085"/>
      <c r="E2085"/>
      <c r="F2085"/>
      <c r="G2085"/>
      <c r="H2085"/>
      <c r="I2085" s="531"/>
    </row>
    <row r="2086" spans="1:9" x14ac:dyDescent="0.2">
      <c r="A2086"/>
      <c r="B2086"/>
      <c r="C2086"/>
      <c r="D2086"/>
      <c r="E2086"/>
      <c r="F2086"/>
      <c r="G2086"/>
      <c r="H2086"/>
      <c r="I2086" s="531"/>
    </row>
    <row r="2087" spans="1:9" x14ac:dyDescent="0.2">
      <c r="A2087"/>
      <c r="B2087"/>
      <c r="C2087"/>
      <c r="D2087"/>
      <c r="E2087"/>
      <c r="F2087"/>
      <c r="G2087"/>
      <c r="H2087"/>
      <c r="I2087" s="531"/>
    </row>
    <row r="2088" spans="1:9" x14ac:dyDescent="0.2">
      <c r="A2088"/>
      <c r="B2088"/>
      <c r="C2088"/>
      <c r="D2088"/>
      <c r="E2088"/>
      <c r="F2088"/>
      <c r="G2088"/>
      <c r="H2088"/>
      <c r="I2088" s="531"/>
    </row>
    <row r="2089" spans="1:9" x14ac:dyDescent="0.2">
      <c r="A2089"/>
      <c r="B2089"/>
      <c r="C2089"/>
      <c r="D2089"/>
      <c r="E2089"/>
      <c r="F2089"/>
      <c r="G2089"/>
      <c r="H2089"/>
      <c r="I2089" s="531"/>
    </row>
    <row r="2090" spans="1:9" x14ac:dyDescent="0.2">
      <c r="A2090"/>
      <c r="B2090"/>
      <c r="C2090"/>
      <c r="D2090"/>
      <c r="E2090"/>
      <c r="F2090"/>
      <c r="G2090"/>
      <c r="H2090"/>
      <c r="I2090" s="531"/>
    </row>
    <row r="2091" spans="1:9" x14ac:dyDescent="0.2">
      <c r="A2091"/>
      <c r="B2091"/>
      <c r="C2091"/>
      <c r="D2091"/>
      <c r="E2091"/>
      <c r="F2091"/>
      <c r="G2091"/>
      <c r="H2091"/>
      <c r="I2091" s="531"/>
    </row>
    <row r="2092" spans="1:9" x14ac:dyDescent="0.2">
      <c r="A2092"/>
      <c r="B2092"/>
      <c r="C2092"/>
      <c r="D2092"/>
      <c r="E2092"/>
      <c r="F2092"/>
      <c r="G2092"/>
      <c r="H2092"/>
      <c r="I2092" s="531"/>
    </row>
    <row r="2093" spans="1:9" x14ac:dyDescent="0.2">
      <c r="A2093"/>
      <c r="B2093"/>
      <c r="C2093"/>
      <c r="D2093"/>
      <c r="E2093"/>
      <c r="F2093"/>
      <c r="G2093"/>
      <c r="H2093"/>
      <c r="I2093" s="531"/>
    </row>
    <row r="2094" spans="1:9" x14ac:dyDescent="0.2">
      <c r="A2094"/>
      <c r="B2094"/>
      <c r="C2094"/>
      <c r="D2094"/>
      <c r="E2094"/>
      <c r="F2094"/>
      <c r="G2094"/>
      <c r="H2094"/>
      <c r="I2094" s="531"/>
    </row>
    <row r="2095" spans="1:9" x14ac:dyDescent="0.2">
      <c r="A2095"/>
      <c r="B2095"/>
      <c r="C2095"/>
      <c r="D2095"/>
      <c r="E2095"/>
      <c r="F2095"/>
      <c r="G2095"/>
      <c r="H2095"/>
      <c r="I2095" s="531"/>
    </row>
    <row r="2096" spans="1:9" x14ac:dyDescent="0.2">
      <c r="A2096"/>
      <c r="B2096"/>
      <c r="C2096"/>
      <c r="D2096"/>
      <c r="E2096"/>
      <c r="F2096"/>
      <c r="G2096"/>
      <c r="H2096"/>
      <c r="I2096" s="531"/>
    </row>
    <row r="2097" spans="1:9" x14ac:dyDescent="0.2">
      <c r="A2097"/>
      <c r="B2097"/>
      <c r="C2097"/>
      <c r="D2097"/>
      <c r="E2097"/>
      <c r="F2097"/>
      <c r="G2097"/>
      <c r="H2097"/>
      <c r="I2097" s="531"/>
    </row>
    <row r="2098" spans="1:9" x14ac:dyDescent="0.2">
      <c r="A2098"/>
      <c r="B2098"/>
      <c r="C2098"/>
      <c r="D2098"/>
      <c r="E2098"/>
      <c r="F2098"/>
      <c r="G2098"/>
      <c r="H2098"/>
      <c r="I2098" s="531"/>
    </row>
    <row r="2099" spans="1:9" x14ac:dyDescent="0.2">
      <c r="A2099"/>
      <c r="B2099"/>
      <c r="C2099"/>
      <c r="D2099"/>
      <c r="E2099"/>
      <c r="F2099"/>
      <c r="G2099"/>
      <c r="H2099"/>
      <c r="I2099" s="531"/>
    </row>
    <row r="2100" spans="1:9" x14ac:dyDescent="0.2">
      <c r="A2100"/>
      <c r="B2100"/>
      <c r="C2100"/>
      <c r="D2100"/>
      <c r="E2100"/>
      <c r="F2100"/>
      <c r="G2100"/>
      <c r="H2100"/>
      <c r="I2100" s="531"/>
    </row>
    <row r="2101" spans="1:9" x14ac:dyDescent="0.2">
      <c r="A2101"/>
      <c r="B2101"/>
      <c r="C2101"/>
      <c r="D2101"/>
      <c r="E2101"/>
      <c r="F2101"/>
      <c r="G2101"/>
      <c r="H2101"/>
      <c r="I2101" s="531"/>
    </row>
    <row r="2102" spans="1:9" x14ac:dyDescent="0.2">
      <c r="A2102"/>
      <c r="B2102"/>
      <c r="C2102"/>
      <c r="D2102"/>
      <c r="E2102"/>
      <c r="F2102"/>
      <c r="G2102"/>
      <c r="H2102"/>
      <c r="I2102" s="531"/>
    </row>
    <row r="2103" spans="1:9" x14ac:dyDescent="0.2">
      <c r="A2103"/>
      <c r="B2103"/>
      <c r="C2103"/>
      <c r="D2103"/>
      <c r="E2103"/>
      <c r="F2103"/>
      <c r="G2103"/>
      <c r="H2103"/>
      <c r="I2103" s="531"/>
    </row>
    <row r="2104" spans="1:9" x14ac:dyDescent="0.2">
      <c r="A2104"/>
      <c r="B2104"/>
      <c r="C2104"/>
      <c r="D2104"/>
      <c r="E2104"/>
      <c r="F2104"/>
      <c r="G2104"/>
      <c r="H2104"/>
      <c r="I2104" s="531"/>
    </row>
    <row r="2105" spans="1:9" x14ac:dyDescent="0.2">
      <c r="A2105"/>
      <c r="B2105"/>
      <c r="C2105"/>
      <c r="D2105"/>
      <c r="E2105"/>
      <c r="F2105"/>
      <c r="G2105"/>
      <c r="H2105"/>
      <c r="I2105" s="531"/>
    </row>
    <row r="2106" spans="1:9" x14ac:dyDescent="0.2">
      <c r="A2106"/>
      <c r="B2106"/>
      <c r="C2106"/>
      <c r="D2106"/>
      <c r="E2106"/>
      <c r="F2106"/>
      <c r="G2106"/>
      <c r="H2106"/>
      <c r="I2106" s="531"/>
    </row>
    <row r="2107" spans="1:9" x14ac:dyDescent="0.2">
      <c r="A2107"/>
      <c r="B2107"/>
      <c r="C2107"/>
      <c r="D2107"/>
      <c r="E2107"/>
      <c r="F2107"/>
      <c r="G2107"/>
      <c r="H2107"/>
      <c r="I2107" s="531"/>
    </row>
    <row r="2108" spans="1:9" x14ac:dyDescent="0.2">
      <c r="A2108"/>
      <c r="B2108"/>
      <c r="C2108"/>
      <c r="D2108"/>
      <c r="E2108"/>
      <c r="F2108"/>
      <c r="G2108"/>
      <c r="H2108"/>
      <c r="I2108" s="531"/>
    </row>
    <row r="2109" spans="1:9" x14ac:dyDescent="0.2">
      <c r="A2109"/>
      <c r="B2109"/>
      <c r="C2109"/>
      <c r="D2109"/>
      <c r="E2109"/>
      <c r="F2109"/>
      <c r="G2109"/>
      <c r="H2109"/>
      <c r="I2109" s="531"/>
    </row>
    <row r="2110" spans="1:9" x14ac:dyDescent="0.2">
      <c r="A2110"/>
      <c r="B2110"/>
      <c r="C2110"/>
      <c r="D2110"/>
      <c r="E2110"/>
      <c r="F2110"/>
      <c r="G2110"/>
      <c r="H2110"/>
      <c r="I2110" s="531"/>
    </row>
    <row r="2111" spans="1:9" x14ac:dyDescent="0.2">
      <c r="A2111"/>
      <c r="B2111"/>
      <c r="C2111"/>
      <c r="D2111"/>
      <c r="E2111"/>
      <c r="F2111"/>
      <c r="G2111"/>
      <c r="H2111"/>
      <c r="I2111" s="531"/>
    </row>
    <row r="2112" spans="1:9" x14ac:dyDescent="0.2">
      <c r="A2112"/>
      <c r="B2112"/>
      <c r="C2112"/>
      <c r="D2112"/>
      <c r="E2112"/>
      <c r="F2112"/>
      <c r="G2112"/>
      <c r="H2112"/>
      <c r="I2112" s="531"/>
    </row>
    <row r="2113" spans="1:9" x14ac:dyDescent="0.2">
      <c r="A2113"/>
      <c r="B2113"/>
      <c r="C2113"/>
      <c r="D2113"/>
      <c r="E2113"/>
      <c r="F2113"/>
      <c r="G2113"/>
      <c r="H2113"/>
      <c r="I2113" s="531"/>
    </row>
    <row r="2114" spans="1:9" x14ac:dyDescent="0.2">
      <c r="A2114"/>
      <c r="B2114"/>
      <c r="C2114"/>
      <c r="D2114"/>
      <c r="E2114"/>
      <c r="F2114"/>
      <c r="G2114"/>
      <c r="H2114"/>
      <c r="I2114" s="531"/>
    </row>
    <row r="2115" spans="1:9" x14ac:dyDescent="0.2">
      <c r="A2115"/>
      <c r="B2115"/>
      <c r="C2115"/>
      <c r="D2115"/>
      <c r="E2115"/>
      <c r="F2115"/>
      <c r="G2115"/>
      <c r="H2115"/>
      <c r="I2115" s="531"/>
    </row>
    <row r="2116" spans="1:9" x14ac:dyDescent="0.2">
      <c r="A2116"/>
      <c r="B2116"/>
      <c r="C2116"/>
      <c r="D2116"/>
      <c r="E2116"/>
      <c r="F2116"/>
      <c r="G2116"/>
      <c r="H2116"/>
      <c r="I2116" s="531"/>
    </row>
    <row r="2117" spans="1:9" x14ac:dyDescent="0.2">
      <c r="A2117"/>
      <c r="B2117"/>
      <c r="C2117"/>
      <c r="D2117"/>
      <c r="E2117"/>
      <c r="F2117"/>
      <c r="G2117"/>
      <c r="H2117"/>
      <c r="I2117" s="531"/>
    </row>
    <row r="2118" spans="1:9" x14ac:dyDescent="0.2">
      <c r="A2118"/>
      <c r="B2118"/>
      <c r="C2118"/>
      <c r="D2118"/>
      <c r="E2118"/>
      <c r="F2118"/>
      <c r="G2118"/>
      <c r="H2118"/>
      <c r="I2118" s="531"/>
    </row>
    <row r="2119" spans="1:9" x14ac:dyDescent="0.2">
      <c r="A2119"/>
      <c r="B2119"/>
      <c r="C2119"/>
      <c r="D2119"/>
      <c r="E2119"/>
      <c r="F2119"/>
      <c r="G2119"/>
      <c r="H2119"/>
      <c r="I2119" s="531"/>
    </row>
    <row r="2120" spans="1:9" x14ac:dyDescent="0.2">
      <c r="A2120"/>
      <c r="B2120"/>
      <c r="C2120"/>
      <c r="D2120"/>
      <c r="E2120"/>
      <c r="F2120"/>
      <c r="G2120"/>
      <c r="H2120"/>
      <c r="I2120" s="531"/>
    </row>
    <row r="2121" spans="1:9" x14ac:dyDescent="0.2">
      <c r="A2121"/>
      <c r="B2121"/>
      <c r="C2121"/>
      <c r="D2121"/>
      <c r="E2121"/>
      <c r="F2121"/>
      <c r="G2121"/>
      <c r="H2121"/>
      <c r="I2121" s="531"/>
    </row>
    <row r="2122" spans="1:9" x14ac:dyDescent="0.2">
      <c r="A2122"/>
      <c r="B2122"/>
      <c r="C2122"/>
      <c r="D2122"/>
      <c r="E2122"/>
      <c r="F2122"/>
      <c r="G2122"/>
      <c r="H2122"/>
      <c r="I2122" s="531"/>
    </row>
    <row r="2123" spans="1:9" x14ac:dyDescent="0.2">
      <c r="A2123"/>
      <c r="B2123"/>
      <c r="C2123"/>
      <c r="D2123"/>
      <c r="E2123"/>
      <c r="F2123"/>
      <c r="G2123"/>
      <c r="H2123"/>
      <c r="I2123" s="531"/>
    </row>
    <row r="2124" spans="1:9" x14ac:dyDescent="0.2">
      <c r="A2124"/>
      <c r="B2124"/>
      <c r="C2124"/>
      <c r="D2124"/>
      <c r="E2124"/>
      <c r="F2124"/>
      <c r="G2124"/>
      <c r="H2124"/>
      <c r="I2124" s="531"/>
    </row>
    <row r="2125" spans="1:9" x14ac:dyDescent="0.2">
      <c r="A2125"/>
      <c r="B2125"/>
      <c r="C2125"/>
      <c r="D2125"/>
      <c r="E2125"/>
      <c r="F2125"/>
      <c r="G2125"/>
      <c r="H2125"/>
      <c r="I2125" s="531"/>
    </row>
    <row r="2126" spans="1:9" x14ac:dyDescent="0.2">
      <c r="A2126"/>
      <c r="B2126"/>
      <c r="C2126"/>
      <c r="D2126"/>
      <c r="E2126"/>
      <c r="F2126"/>
      <c r="G2126"/>
      <c r="H2126"/>
      <c r="I2126" s="531"/>
    </row>
    <row r="2127" spans="1:9" x14ac:dyDescent="0.2">
      <c r="A2127"/>
      <c r="B2127"/>
      <c r="C2127"/>
      <c r="D2127"/>
      <c r="E2127"/>
      <c r="F2127"/>
      <c r="G2127"/>
      <c r="H2127"/>
      <c r="I2127" s="531"/>
    </row>
    <row r="2128" spans="1:9" x14ac:dyDescent="0.2">
      <c r="A2128"/>
      <c r="B2128"/>
      <c r="C2128"/>
      <c r="D2128"/>
      <c r="E2128"/>
      <c r="F2128"/>
      <c r="G2128"/>
      <c r="H2128"/>
      <c r="I2128" s="531"/>
    </row>
    <row r="2129" spans="1:9" x14ac:dyDescent="0.2">
      <c r="A2129"/>
      <c r="B2129"/>
      <c r="C2129"/>
      <c r="D2129"/>
      <c r="E2129"/>
      <c r="F2129"/>
      <c r="G2129"/>
      <c r="H2129"/>
      <c r="I2129" s="531"/>
    </row>
    <row r="2130" spans="1:9" x14ac:dyDescent="0.2">
      <c r="A2130"/>
      <c r="B2130"/>
      <c r="C2130"/>
      <c r="D2130"/>
      <c r="E2130"/>
      <c r="F2130"/>
      <c r="G2130"/>
      <c r="H2130"/>
      <c r="I2130" s="531"/>
    </row>
    <row r="2131" spans="1:9" x14ac:dyDescent="0.2">
      <c r="A2131"/>
      <c r="B2131"/>
      <c r="C2131"/>
      <c r="D2131"/>
      <c r="E2131"/>
      <c r="F2131"/>
      <c r="G2131"/>
      <c r="H2131"/>
      <c r="I2131" s="531"/>
    </row>
    <row r="2132" spans="1:9" x14ac:dyDescent="0.2">
      <c r="A2132"/>
      <c r="B2132"/>
      <c r="C2132"/>
      <c r="D2132"/>
      <c r="E2132"/>
      <c r="F2132"/>
      <c r="G2132"/>
      <c r="H2132"/>
      <c r="I2132" s="531"/>
    </row>
    <row r="2133" spans="1:9" x14ac:dyDescent="0.2">
      <c r="A2133"/>
      <c r="B2133"/>
      <c r="C2133"/>
      <c r="D2133"/>
      <c r="E2133"/>
      <c r="F2133"/>
      <c r="G2133"/>
      <c r="H2133"/>
      <c r="I2133" s="531"/>
    </row>
    <row r="2134" spans="1:9" x14ac:dyDescent="0.2">
      <c r="A2134"/>
      <c r="B2134"/>
      <c r="C2134"/>
      <c r="D2134"/>
      <c r="E2134"/>
      <c r="F2134"/>
      <c r="G2134"/>
      <c r="H2134"/>
      <c r="I2134" s="531"/>
    </row>
    <row r="2135" spans="1:9" x14ac:dyDescent="0.2">
      <c r="A2135"/>
      <c r="B2135"/>
      <c r="C2135"/>
      <c r="D2135"/>
      <c r="E2135"/>
      <c r="F2135"/>
      <c r="G2135"/>
      <c r="H2135"/>
      <c r="I2135" s="531"/>
    </row>
    <row r="2136" spans="1:9" x14ac:dyDescent="0.2">
      <c r="A2136"/>
      <c r="B2136"/>
      <c r="C2136"/>
      <c r="D2136"/>
      <c r="E2136"/>
      <c r="F2136"/>
      <c r="G2136"/>
      <c r="H2136"/>
      <c r="I2136" s="531"/>
    </row>
    <row r="2137" spans="1:9" x14ac:dyDescent="0.2">
      <c r="A2137"/>
      <c r="B2137"/>
      <c r="C2137"/>
      <c r="D2137"/>
      <c r="E2137"/>
      <c r="F2137"/>
      <c r="G2137"/>
      <c r="H2137"/>
      <c r="I2137" s="531"/>
    </row>
    <row r="2138" spans="1:9" x14ac:dyDescent="0.2">
      <c r="A2138"/>
      <c r="B2138"/>
      <c r="C2138"/>
      <c r="D2138"/>
      <c r="E2138"/>
      <c r="F2138"/>
      <c r="G2138"/>
      <c r="H2138"/>
      <c r="I2138" s="531"/>
    </row>
    <row r="2139" spans="1:9" x14ac:dyDescent="0.2">
      <c r="A2139"/>
      <c r="B2139"/>
      <c r="C2139"/>
      <c r="D2139"/>
      <c r="E2139"/>
      <c r="F2139"/>
      <c r="G2139"/>
      <c r="H2139"/>
      <c r="I2139" s="531"/>
    </row>
    <row r="2140" spans="1:9" x14ac:dyDescent="0.2">
      <c r="A2140"/>
      <c r="B2140"/>
      <c r="C2140"/>
      <c r="D2140"/>
      <c r="E2140"/>
      <c r="F2140"/>
      <c r="G2140"/>
      <c r="H2140"/>
      <c r="I2140" s="531"/>
    </row>
    <row r="2141" spans="1:9" x14ac:dyDescent="0.2">
      <c r="A2141"/>
      <c r="B2141"/>
      <c r="C2141"/>
      <c r="D2141"/>
      <c r="E2141"/>
      <c r="F2141"/>
      <c r="G2141"/>
      <c r="H2141"/>
      <c r="I2141" s="531"/>
    </row>
    <row r="2142" spans="1:9" x14ac:dyDescent="0.2">
      <c r="A2142"/>
      <c r="B2142"/>
      <c r="C2142"/>
      <c r="D2142"/>
      <c r="E2142"/>
      <c r="F2142"/>
      <c r="G2142"/>
      <c r="H2142"/>
      <c r="I2142" s="531"/>
    </row>
    <row r="2143" spans="1:9" x14ac:dyDescent="0.2">
      <c r="A2143"/>
      <c r="B2143"/>
      <c r="C2143"/>
      <c r="D2143"/>
      <c r="E2143"/>
      <c r="F2143"/>
      <c r="G2143"/>
      <c r="H2143"/>
      <c r="I2143" s="531"/>
    </row>
    <row r="2144" spans="1:9" x14ac:dyDescent="0.2">
      <c r="A2144"/>
      <c r="B2144"/>
      <c r="C2144"/>
      <c r="D2144"/>
      <c r="E2144"/>
      <c r="F2144"/>
      <c r="G2144"/>
      <c r="H2144"/>
      <c r="I2144" s="531"/>
    </row>
    <row r="2145" spans="1:9" x14ac:dyDescent="0.2">
      <c r="A2145"/>
      <c r="B2145"/>
      <c r="C2145"/>
      <c r="D2145"/>
      <c r="E2145"/>
      <c r="F2145"/>
      <c r="G2145"/>
      <c r="H2145"/>
      <c r="I2145" s="531"/>
    </row>
    <row r="2146" spans="1:9" x14ac:dyDescent="0.2">
      <c r="A2146"/>
      <c r="B2146"/>
      <c r="C2146"/>
      <c r="D2146"/>
      <c r="E2146"/>
      <c r="F2146"/>
      <c r="G2146"/>
      <c r="H2146"/>
      <c r="I2146" s="531"/>
    </row>
    <row r="2147" spans="1:9" x14ac:dyDescent="0.2">
      <c r="A2147"/>
      <c r="B2147"/>
      <c r="C2147"/>
      <c r="D2147"/>
      <c r="E2147"/>
      <c r="F2147"/>
      <c r="G2147"/>
      <c r="H2147"/>
      <c r="I2147" s="531"/>
    </row>
    <row r="2148" spans="1:9" x14ac:dyDescent="0.2">
      <c r="A2148"/>
      <c r="B2148"/>
      <c r="C2148"/>
      <c r="D2148"/>
      <c r="E2148"/>
      <c r="F2148"/>
      <c r="G2148"/>
      <c r="H2148"/>
      <c r="I2148" s="531"/>
    </row>
    <row r="2149" spans="1:9" x14ac:dyDescent="0.2">
      <c r="A2149"/>
      <c r="B2149"/>
      <c r="C2149"/>
      <c r="D2149"/>
      <c r="E2149"/>
      <c r="F2149"/>
      <c r="G2149"/>
      <c r="H2149"/>
      <c r="I2149" s="531"/>
    </row>
    <row r="2150" spans="1:9" x14ac:dyDescent="0.2">
      <c r="A2150"/>
      <c r="B2150"/>
      <c r="C2150"/>
      <c r="D2150"/>
      <c r="E2150"/>
      <c r="F2150"/>
      <c r="G2150"/>
      <c r="H2150"/>
      <c r="I2150" s="531"/>
    </row>
    <row r="2151" spans="1:9" x14ac:dyDescent="0.2">
      <c r="A2151"/>
      <c r="B2151"/>
      <c r="C2151"/>
      <c r="D2151"/>
      <c r="E2151"/>
      <c r="F2151"/>
      <c r="G2151"/>
      <c r="H2151"/>
      <c r="I2151" s="531"/>
    </row>
    <row r="2152" spans="1:9" x14ac:dyDescent="0.2">
      <c r="A2152"/>
      <c r="B2152"/>
      <c r="C2152"/>
      <c r="D2152"/>
      <c r="E2152"/>
      <c r="F2152"/>
      <c r="G2152"/>
      <c r="H2152"/>
      <c r="I2152" s="531"/>
    </row>
    <row r="2153" spans="1:9" x14ac:dyDescent="0.2">
      <c r="A2153"/>
      <c r="B2153"/>
      <c r="C2153"/>
      <c r="D2153"/>
      <c r="E2153"/>
      <c r="F2153"/>
      <c r="G2153"/>
      <c r="H2153"/>
      <c r="I2153" s="531"/>
    </row>
    <row r="2154" spans="1:9" x14ac:dyDescent="0.2">
      <c r="A2154"/>
      <c r="B2154"/>
      <c r="C2154"/>
      <c r="D2154"/>
      <c r="E2154"/>
      <c r="F2154"/>
      <c r="G2154"/>
      <c r="H2154"/>
      <c r="I2154" s="531"/>
    </row>
    <row r="2155" spans="1:9" x14ac:dyDescent="0.2">
      <c r="A2155"/>
      <c r="B2155"/>
      <c r="C2155"/>
      <c r="D2155"/>
      <c r="E2155"/>
      <c r="F2155"/>
      <c r="G2155"/>
      <c r="H2155"/>
      <c r="I2155" s="531"/>
    </row>
    <row r="2156" spans="1:9" x14ac:dyDescent="0.2">
      <c r="A2156"/>
      <c r="B2156"/>
      <c r="C2156"/>
      <c r="D2156"/>
      <c r="E2156"/>
      <c r="F2156"/>
      <c r="G2156"/>
      <c r="H2156"/>
      <c r="I2156" s="531"/>
    </row>
    <row r="2157" spans="1:9" x14ac:dyDescent="0.2">
      <c r="A2157"/>
      <c r="B2157"/>
      <c r="C2157"/>
      <c r="D2157"/>
      <c r="E2157"/>
      <c r="F2157"/>
      <c r="G2157"/>
      <c r="H2157"/>
      <c r="I2157" s="531"/>
    </row>
    <row r="2158" spans="1:9" x14ac:dyDescent="0.2">
      <c r="A2158"/>
      <c r="B2158"/>
      <c r="C2158"/>
      <c r="D2158"/>
      <c r="E2158"/>
      <c r="F2158"/>
      <c r="G2158"/>
      <c r="H2158"/>
      <c r="I2158" s="531"/>
    </row>
    <row r="2159" spans="1:9" x14ac:dyDescent="0.2">
      <c r="A2159"/>
      <c r="B2159"/>
      <c r="C2159"/>
      <c r="D2159"/>
      <c r="E2159"/>
      <c r="F2159"/>
      <c r="G2159"/>
      <c r="H2159"/>
      <c r="I2159" s="531"/>
    </row>
    <row r="2160" spans="1:9" x14ac:dyDescent="0.2">
      <c r="A2160"/>
      <c r="B2160"/>
      <c r="C2160"/>
      <c r="D2160"/>
      <c r="E2160"/>
      <c r="F2160"/>
      <c r="G2160"/>
      <c r="H2160"/>
      <c r="I2160" s="531"/>
    </row>
    <row r="2161" spans="1:9" x14ac:dyDescent="0.2">
      <c r="A2161"/>
      <c r="B2161"/>
      <c r="C2161"/>
      <c r="D2161"/>
      <c r="E2161"/>
      <c r="F2161"/>
      <c r="G2161"/>
      <c r="H2161"/>
      <c r="I2161" s="531"/>
    </row>
    <row r="2162" spans="1:9" x14ac:dyDescent="0.2">
      <c r="A2162"/>
      <c r="B2162"/>
      <c r="C2162"/>
      <c r="D2162"/>
      <c r="E2162"/>
      <c r="F2162"/>
      <c r="G2162"/>
      <c r="H2162"/>
      <c r="I2162" s="531"/>
    </row>
    <row r="2163" spans="1:9" x14ac:dyDescent="0.2">
      <c r="A2163"/>
      <c r="B2163"/>
      <c r="C2163"/>
      <c r="D2163"/>
      <c r="E2163"/>
      <c r="F2163"/>
      <c r="G2163"/>
      <c r="H2163"/>
      <c r="I2163" s="531"/>
    </row>
    <row r="2164" spans="1:9" x14ac:dyDescent="0.2">
      <c r="A2164"/>
      <c r="B2164"/>
      <c r="C2164"/>
      <c r="D2164"/>
      <c r="E2164"/>
      <c r="F2164"/>
      <c r="G2164"/>
      <c r="H2164"/>
      <c r="I2164" s="531"/>
    </row>
    <row r="2165" spans="1:9" x14ac:dyDescent="0.2">
      <c r="A2165"/>
      <c r="B2165"/>
      <c r="C2165"/>
      <c r="D2165"/>
      <c r="E2165"/>
      <c r="F2165"/>
      <c r="G2165"/>
      <c r="H2165"/>
      <c r="I2165" s="531"/>
    </row>
    <row r="2166" spans="1:9" x14ac:dyDescent="0.2">
      <c r="A2166"/>
      <c r="B2166"/>
      <c r="C2166"/>
      <c r="D2166"/>
      <c r="E2166"/>
      <c r="F2166"/>
      <c r="G2166"/>
      <c r="H2166"/>
      <c r="I2166" s="531"/>
    </row>
    <row r="2167" spans="1:9" x14ac:dyDescent="0.2">
      <c r="A2167"/>
      <c r="B2167"/>
      <c r="C2167"/>
      <c r="D2167"/>
      <c r="E2167"/>
      <c r="F2167"/>
      <c r="G2167"/>
      <c r="H2167"/>
      <c r="I2167" s="531"/>
    </row>
    <row r="2168" spans="1:9" x14ac:dyDescent="0.2">
      <c r="A2168"/>
      <c r="B2168"/>
      <c r="C2168"/>
      <c r="D2168"/>
      <c r="E2168"/>
      <c r="F2168"/>
      <c r="G2168"/>
      <c r="H2168"/>
      <c r="I2168" s="531"/>
    </row>
    <row r="2169" spans="1:9" x14ac:dyDescent="0.2">
      <c r="A2169"/>
      <c r="B2169"/>
      <c r="C2169"/>
      <c r="D2169"/>
      <c r="E2169"/>
      <c r="F2169"/>
      <c r="G2169"/>
      <c r="H2169"/>
      <c r="I2169" s="531"/>
    </row>
    <row r="2170" spans="1:9" x14ac:dyDescent="0.2">
      <c r="A2170"/>
      <c r="B2170"/>
      <c r="C2170"/>
      <c r="D2170"/>
      <c r="E2170"/>
      <c r="F2170"/>
      <c r="G2170"/>
      <c r="H2170"/>
      <c r="I2170" s="531"/>
    </row>
    <row r="2171" spans="1:9" x14ac:dyDescent="0.2">
      <c r="A2171"/>
      <c r="B2171"/>
      <c r="C2171"/>
      <c r="D2171"/>
      <c r="E2171"/>
      <c r="F2171"/>
      <c r="G2171"/>
      <c r="H2171"/>
      <c r="I2171" s="531"/>
    </row>
    <row r="2172" spans="1:9" x14ac:dyDescent="0.2">
      <c r="A2172"/>
      <c r="B2172"/>
      <c r="C2172"/>
      <c r="D2172"/>
      <c r="E2172"/>
      <c r="F2172"/>
      <c r="G2172"/>
      <c r="H2172"/>
      <c r="I2172" s="531"/>
    </row>
    <row r="2173" spans="1:9" x14ac:dyDescent="0.2">
      <c r="A2173"/>
      <c r="B2173"/>
      <c r="C2173"/>
      <c r="D2173"/>
      <c r="E2173"/>
      <c r="F2173"/>
      <c r="G2173"/>
      <c r="H2173"/>
      <c r="I2173" s="531"/>
    </row>
    <row r="2174" spans="1:9" x14ac:dyDescent="0.2">
      <c r="A2174"/>
      <c r="B2174"/>
      <c r="C2174"/>
      <c r="D2174"/>
      <c r="E2174"/>
      <c r="F2174"/>
      <c r="G2174"/>
      <c r="H2174"/>
      <c r="I2174" s="531"/>
    </row>
    <row r="2175" spans="1:9" x14ac:dyDescent="0.2">
      <c r="A2175"/>
      <c r="B2175"/>
      <c r="C2175"/>
      <c r="D2175"/>
      <c r="E2175"/>
      <c r="F2175"/>
      <c r="G2175"/>
      <c r="H2175"/>
      <c r="I2175" s="531"/>
    </row>
    <row r="2176" spans="1:9" x14ac:dyDescent="0.2">
      <c r="A2176"/>
      <c r="B2176"/>
      <c r="C2176"/>
      <c r="D2176"/>
      <c r="E2176"/>
      <c r="F2176"/>
      <c r="G2176"/>
      <c r="H2176"/>
      <c r="I2176" s="531"/>
    </row>
    <row r="2177" spans="1:9" x14ac:dyDescent="0.2">
      <c r="A2177"/>
      <c r="B2177"/>
      <c r="C2177"/>
      <c r="D2177"/>
      <c r="E2177"/>
      <c r="F2177"/>
      <c r="G2177"/>
      <c r="H2177"/>
      <c r="I2177" s="531"/>
    </row>
    <row r="2178" spans="1:9" x14ac:dyDescent="0.2">
      <c r="A2178"/>
      <c r="B2178"/>
      <c r="C2178"/>
      <c r="D2178"/>
      <c r="E2178"/>
      <c r="F2178"/>
      <c r="G2178"/>
      <c r="H2178"/>
      <c r="I2178" s="531"/>
    </row>
    <row r="2179" spans="1:9" x14ac:dyDescent="0.2">
      <c r="A2179"/>
      <c r="B2179"/>
      <c r="C2179"/>
      <c r="D2179"/>
      <c r="E2179"/>
      <c r="F2179"/>
      <c r="G2179"/>
      <c r="H2179"/>
      <c r="I2179" s="531"/>
    </row>
    <row r="2180" spans="1:9" x14ac:dyDescent="0.2">
      <c r="A2180"/>
      <c r="B2180"/>
      <c r="C2180"/>
      <c r="D2180"/>
      <c r="E2180"/>
      <c r="F2180"/>
      <c r="G2180"/>
      <c r="H2180"/>
      <c r="I2180" s="531"/>
    </row>
    <row r="2181" spans="1:9" x14ac:dyDescent="0.2">
      <c r="A2181"/>
      <c r="B2181"/>
      <c r="C2181"/>
      <c r="D2181"/>
      <c r="E2181"/>
      <c r="F2181"/>
      <c r="G2181"/>
      <c r="H2181"/>
      <c r="I2181" s="531"/>
    </row>
    <row r="2182" spans="1:9" x14ac:dyDescent="0.2">
      <c r="A2182"/>
      <c r="B2182"/>
      <c r="C2182"/>
      <c r="D2182"/>
      <c r="E2182"/>
      <c r="F2182"/>
      <c r="G2182"/>
      <c r="H2182"/>
      <c r="I2182" s="531"/>
    </row>
    <row r="2183" spans="1:9" x14ac:dyDescent="0.2">
      <c r="A2183"/>
      <c r="B2183"/>
      <c r="C2183"/>
      <c r="D2183"/>
      <c r="E2183"/>
      <c r="F2183"/>
      <c r="G2183"/>
      <c r="H2183"/>
      <c r="I2183" s="531"/>
    </row>
    <row r="2184" spans="1:9" x14ac:dyDescent="0.2">
      <c r="A2184"/>
      <c r="B2184"/>
      <c r="C2184"/>
      <c r="D2184"/>
      <c r="E2184"/>
      <c r="F2184"/>
      <c r="G2184"/>
      <c r="H2184"/>
      <c r="I2184" s="531"/>
    </row>
    <row r="2185" spans="1:9" x14ac:dyDescent="0.2">
      <c r="A2185"/>
      <c r="B2185"/>
      <c r="C2185"/>
      <c r="D2185"/>
      <c r="E2185"/>
      <c r="F2185"/>
      <c r="G2185"/>
      <c r="H2185"/>
      <c r="I2185" s="531"/>
    </row>
    <row r="2186" spans="1:9" x14ac:dyDescent="0.2">
      <c r="A2186"/>
      <c r="B2186"/>
      <c r="C2186"/>
      <c r="D2186"/>
      <c r="E2186"/>
      <c r="F2186"/>
      <c r="G2186"/>
      <c r="H2186"/>
      <c r="I2186" s="531"/>
    </row>
    <row r="2187" spans="1:9" x14ac:dyDescent="0.2">
      <c r="A2187"/>
      <c r="B2187"/>
      <c r="C2187"/>
      <c r="D2187"/>
      <c r="E2187"/>
      <c r="F2187"/>
      <c r="G2187"/>
      <c r="H2187"/>
      <c r="I2187" s="531"/>
    </row>
    <row r="2188" spans="1:9" x14ac:dyDescent="0.2">
      <c r="A2188"/>
      <c r="B2188"/>
      <c r="C2188"/>
      <c r="D2188"/>
      <c r="E2188"/>
      <c r="F2188"/>
      <c r="G2188"/>
      <c r="H2188"/>
      <c r="I2188" s="531"/>
    </row>
    <row r="2189" spans="1:9" x14ac:dyDescent="0.2">
      <c r="A2189"/>
      <c r="B2189"/>
      <c r="C2189"/>
      <c r="D2189"/>
      <c r="E2189"/>
      <c r="F2189"/>
      <c r="G2189"/>
      <c r="H2189"/>
      <c r="I2189" s="531"/>
    </row>
    <row r="2190" spans="1:9" x14ac:dyDescent="0.2">
      <c r="A2190"/>
      <c r="B2190"/>
      <c r="C2190"/>
      <c r="D2190"/>
      <c r="E2190"/>
      <c r="F2190"/>
      <c r="G2190"/>
      <c r="H2190"/>
      <c r="I2190" s="531"/>
    </row>
    <row r="2191" spans="1:9" x14ac:dyDescent="0.2">
      <c r="A2191"/>
      <c r="B2191"/>
      <c r="C2191"/>
      <c r="D2191"/>
      <c r="E2191"/>
      <c r="F2191"/>
      <c r="G2191"/>
      <c r="H2191"/>
      <c r="I2191" s="531"/>
    </row>
    <row r="2192" spans="1:9" x14ac:dyDescent="0.2">
      <c r="A2192"/>
      <c r="B2192"/>
      <c r="C2192"/>
      <c r="D2192"/>
      <c r="E2192"/>
      <c r="F2192"/>
      <c r="G2192"/>
      <c r="H2192"/>
      <c r="I2192" s="531"/>
    </row>
    <row r="2193" spans="1:9" x14ac:dyDescent="0.2">
      <c r="A2193"/>
      <c r="B2193"/>
      <c r="C2193"/>
      <c r="D2193"/>
      <c r="E2193"/>
      <c r="F2193"/>
      <c r="G2193"/>
      <c r="H2193"/>
      <c r="I2193" s="531"/>
    </row>
    <row r="2194" spans="1:9" x14ac:dyDescent="0.2">
      <c r="A2194"/>
      <c r="B2194"/>
      <c r="C2194"/>
      <c r="D2194"/>
      <c r="E2194"/>
      <c r="F2194"/>
      <c r="G2194"/>
      <c r="H2194"/>
      <c r="I2194" s="531"/>
    </row>
    <row r="2195" spans="1:9" x14ac:dyDescent="0.2">
      <c r="A2195"/>
      <c r="B2195"/>
      <c r="C2195"/>
      <c r="D2195"/>
      <c r="E2195"/>
      <c r="F2195"/>
      <c r="G2195"/>
      <c r="H2195"/>
      <c r="I2195" s="531"/>
    </row>
    <row r="2196" spans="1:9" x14ac:dyDescent="0.2">
      <c r="A2196"/>
      <c r="B2196"/>
      <c r="C2196"/>
      <c r="D2196"/>
      <c r="E2196"/>
      <c r="F2196"/>
      <c r="G2196"/>
      <c r="H2196"/>
      <c r="I2196" s="531"/>
    </row>
    <row r="2197" spans="1:9" x14ac:dyDescent="0.2">
      <c r="A2197"/>
      <c r="B2197"/>
      <c r="C2197"/>
      <c r="D2197"/>
      <c r="E2197"/>
      <c r="F2197"/>
      <c r="G2197"/>
      <c r="H2197"/>
      <c r="I2197" s="531"/>
    </row>
    <row r="2198" spans="1:9" x14ac:dyDescent="0.2">
      <c r="A2198"/>
      <c r="B2198"/>
      <c r="C2198"/>
      <c r="D2198"/>
      <c r="E2198"/>
      <c r="F2198"/>
      <c r="G2198"/>
      <c r="H2198"/>
      <c r="I2198" s="531"/>
    </row>
    <row r="2199" spans="1:9" x14ac:dyDescent="0.2">
      <c r="A2199"/>
      <c r="B2199"/>
      <c r="C2199"/>
      <c r="D2199"/>
      <c r="E2199"/>
      <c r="F2199"/>
      <c r="G2199"/>
      <c r="H2199"/>
      <c r="I2199" s="531"/>
    </row>
    <row r="2200" spans="1:9" x14ac:dyDescent="0.2">
      <c r="A2200"/>
      <c r="B2200"/>
      <c r="C2200"/>
      <c r="D2200"/>
      <c r="E2200"/>
      <c r="F2200"/>
      <c r="G2200"/>
      <c r="H2200"/>
      <c r="I2200" s="531"/>
    </row>
    <row r="2201" spans="1:9" x14ac:dyDescent="0.2">
      <c r="A2201"/>
      <c r="B2201"/>
      <c r="C2201"/>
      <c r="D2201"/>
      <c r="E2201"/>
      <c r="F2201"/>
      <c r="G2201"/>
      <c r="H2201"/>
      <c r="I2201" s="531"/>
    </row>
    <row r="2202" spans="1:9" x14ac:dyDescent="0.2">
      <c r="A2202"/>
      <c r="B2202"/>
      <c r="C2202"/>
      <c r="D2202"/>
      <c r="E2202"/>
      <c r="F2202"/>
      <c r="G2202"/>
      <c r="H2202"/>
      <c r="I2202" s="531"/>
    </row>
    <row r="2203" spans="1:9" x14ac:dyDescent="0.2">
      <c r="A2203"/>
      <c r="B2203"/>
      <c r="C2203"/>
      <c r="D2203"/>
      <c r="E2203"/>
      <c r="F2203"/>
      <c r="G2203"/>
      <c r="H2203"/>
      <c r="I2203" s="531"/>
    </row>
    <row r="2204" spans="1:9" x14ac:dyDescent="0.2">
      <c r="A2204"/>
      <c r="B2204"/>
      <c r="C2204"/>
      <c r="D2204"/>
      <c r="E2204"/>
      <c r="F2204"/>
      <c r="G2204"/>
      <c r="H2204"/>
      <c r="I2204" s="531"/>
    </row>
    <row r="2205" spans="1:9" x14ac:dyDescent="0.2">
      <c r="A2205"/>
      <c r="B2205"/>
      <c r="C2205"/>
      <c r="D2205"/>
      <c r="E2205"/>
      <c r="F2205"/>
      <c r="G2205"/>
      <c r="H2205"/>
      <c r="I2205" s="531"/>
    </row>
    <row r="2206" spans="1:9" x14ac:dyDescent="0.2">
      <c r="A2206"/>
      <c r="B2206"/>
      <c r="C2206"/>
      <c r="D2206"/>
      <c r="E2206"/>
      <c r="F2206"/>
      <c r="G2206"/>
      <c r="H2206"/>
      <c r="I2206" s="531"/>
    </row>
    <row r="2207" spans="1:9" x14ac:dyDescent="0.2">
      <c r="A2207"/>
      <c r="B2207"/>
      <c r="C2207"/>
      <c r="D2207"/>
      <c r="E2207"/>
      <c r="F2207"/>
      <c r="G2207"/>
      <c r="H2207"/>
      <c r="I2207" s="531"/>
    </row>
    <row r="2208" spans="1:9" x14ac:dyDescent="0.2">
      <c r="A2208"/>
      <c r="B2208"/>
      <c r="C2208"/>
      <c r="D2208"/>
      <c r="E2208"/>
      <c r="F2208"/>
      <c r="G2208"/>
      <c r="H2208"/>
      <c r="I2208" s="531"/>
    </row>
    <row r="2209" spans="1:9" x14ac:dyDescent="0.2">
      <c r="A2209"/>
      <c r="B2209"/>
      <c r="C2209"/>
      <c r="D2209"/>
      <c r="E2209"/>
      <c r="F2209"/>
      <c r="G2209"/>
      <c r="H2209"/>
      <c r="I2209" s="531"/>
    </row>
    <row r="2210" spans="1:9" x14ac:dyDescent="0.2">
      <c r="A2210"/>
      <c r="B2210"/>
      <c r="C2210"/>
      <c r="D2210"/>
      <c r="E2210"/>
      <c r="F2210"/>
      <c r="G2210"/>
      <c r="H2210"/>
      <c r="I2210" s="531"/>
    </row>
    <row r="2211" spans="1:9" x14ac:dyDescent="0.2">
      <c r="A2211"/>
      <c r="B2211"/>
      <c r="C2211"/>
      <c r="D2211"/>
      <c r="E2211"/>
      <c r="F2211"/>
      <c r="G2211"/>
      <c r="H2211"/>
      <c r="I2211" s="531"/>
    </row>
    <row r="2212" spans="1:9" x14ac:dyDescent="0.2">
      <c r="A2212"/>
      <c r="B2212"/>
      <c r="C2212"/>
      <c r="D2212"/>
      <c r="E2212"/>
      <c r="F2212"/>
      <c r="G2212"/>
      <c r="H2212"/>
      <c r="I2212" s="531"/>
    </row>
    <row r="2213" spans="1:9" x14ac:dyDescent="0.2">
      <c r="A2213"/>
      <c r="B2213"/>
      <c r="C2213"/>
      <c r="D2213"/>
      <c r="E2213"/>
      <c r="F2213"/>
      <c r="G2213"/>
      <c r="H2213"/>
      <c r="I2213" s="531"/>
    </row>
    <row r="2214" spans="1:9" x14ac:dyDescent="0.2">
      <c r="A2214"/>
      <c r="B2214"/>
      <c r="C2214"/>
      <c r="D2214"/>
      <c r="E2214"/>
      <c r="F2214"/>
      <c r="G2214"/>
      <c r="H2214"/>
      <c r="I2214" s="531"/>
    </row>
    <row r="2215" spans="1:9" x14ac:dyDescent="0.2">
      <c r="A2215"/>
      <c r="B2215"/>
      <c r="C2215"/>
      <c r="D2215"/>
      <c r="E2215"/>
      <c r="F2215"/>
      <c r="G2215"/>
      <c r="H2215"/>
      <c r="I2215" s="531"/>
    </row>
    <row r="2216" spans="1:9" x14ac:dyDescent="0.2">
      <c r="A2216"/>
      <c r="B2216"/>
      <c r="C2216"/>
      <c r="D2216"/>
      <c r="E2216"/>
      <c r="F2216"/>
      <c r="G2216"/>
      <c r="H2216"/>
      <c r="I2216" s="531"/>
    </row>
    <row r="2217" spans="1:9" x14ac:dyDescent="0.2">
      <c r="A2217"/>
      <c r="B2217"/>
      <c r="C2217"/>
      <c r="D2217"/>
      <c r="E2217"/>
      <c r="F2217"/>
      <c r="G2217"/>
      <c r="H2217"/>
      <c r="I2217" s="531"/>
    </row>
    <row r="2218" spans="1:9" x14ac:dyDescent="0.2">
      <c r="A2218"/>
      <c r="B2218"/>
      <c r="C2218"/>
      <c r="D2218"/>
      <c r="E2218"/>
      <c r="F2218"/>
      <c r="G2218"/>
      <c r="H2218"/>
      <c r="I2218" s="531"/>
    </row>
    <row r="2219" spans="1:9" x14ac:dyDescent="0.2">
      <c r="A2219"/>
      <c r="B2219"/>
      <c r="C2219"/>
      <c r="D2219"/>
      <c r="E2219"/>
      <c r="F2219"/>
      <c r="G2219"/>
      <c r="H2219"/>
      <c r="I2219" s="531"/>
    </row>
    <row r="2220" spans="1:9" x14ac:dyDescent="0.2">
      <c r="A2220"/>
      <c r="B2220"/>
      <c r="C2220"/>
      <c r="D2220"/>
      <c r="E2220"/>
      <c r="F2220"/>
      <c r="G2220"/>
      <c r="H2220"/>
      <c r="I2220" s="531"/>
    </row>
    <row r="2221" spans="1:9" x14ac:dyDescent="0.2">
      <c r="A2221"/>
      <c r="B2221"/>
      <c r="C2221"/>
      <c r="D2221"/>
      <c r="E2221"/>
      <c r="F2221"/>
      <c r="G2221"/>
      <c r="H2221"/>
      <c r="I2221" s="531"/>
    </row>
    <row r="2222" spans="1:9" x14ac:dyDescent="0.2">
      <c r="A2222"/>
      <c r="B2222"/>
      <c r="C2222"/>
      <c r="D2222"/>
      <c r="E2222"/>
      <c r="F2222"/>
      <c r="G2222"/>
      <c r="H2222"/>
      <c r="I2222" s="531"/>
    </row>
    <row r="2223" spans="1:9" x14ac:dyDescent="0.2">
      <c r="A2223"/>
      <c r="B2223"/>
      <c r="C2223"/>
      <c r="D2223"/>
      <c r="E2223"/>
      <c r="F2223"/>
      <c r="G2223"/>
      <c r="H2223"/>
      <c r="I2223" s="531"/>
    </row>
    <row r="2224" spans="1:9" x14ac:dyDescent="0.2">
      <c r="A2224"/>
      <c r="B2224"/>
      <c r="C2224"/>
      <c r="D2224"/>
      <c r="E2224"/>
      <c r="F2224"/>
      <c r="G2224"/>
      <c r="H2224"/>
      <c r="I2224" s="531"/>
    </row>
    <row r="2225" spans="1:9" x14ac:dyDescent="0.2">
      <c r="A2225"/>
      <c r="B2225"/>
      <c r="C2225"/>
      <c r="D2225"/>
      <c r="E2225"/>
      <c r="F2225"/>
      <c r="G2225"/>
      <c r="H2225"/>
      <c r="I2225" s="531"/>
    </row>
    <row r="2226" spans="1:9" x14ac:dyDescent="0.2">
      <c r="A2226"/>
      <c r="B2226"/>
      <c r="C2226"/>
      <c r="D2226"/>
      <c r="E2226"/>
      <c r="F2226"/>
      <c r="G2226"/>
      <c r="H2226"/>
      <c r="I2226" s="531"/>
    </row>
    <row r="2227" spans="1:9" x14ac:dyDescent="0.2">
      <c r="A2227"/>
      <c r="B2227"/>
      <c r="C2227"/>
      <c r="D2227"/>
      <c r="E2227"/>
      <c r="F2227"/>
      <c r="G2227"/>
      <c r="H2227"/>
      <c r="I2227" s="531"/>
    </row>
    <row r="2228" spans="1:9" x14ac:dyDescent="0.2">
      <c r="A2228"/>
      <c r="B2228"/>
      <c r="C2228"/>
      <c r="D2228"/>
      <c r="E2228"/>
      <c r="F2228"/>
      <c r="G2228"/>
      <c r="H2228"/>
      <c r="I2228" s="531"/>
    </row>
    <row r="2229" spans="1:9" x14ac:dyDescent="0.2">
      <c r="A2229"/>
      <c r="B2229"/>
      <c r="C2229"/>
      <c r="D2229"/>
      <c r="E2229"/>
      <c r="F2229"/>
      <c r="G2229"/>
      <c r="H2229"/>
      <c r="I2229" s="531"/>
    </row>
    <row r="2230" spans="1:9" x14ac:dyDescent="0.2">
      <c r="A2230"/>
      <c r="B2230"/>
      <c r="C2230"/>
      <c r="D2230"/>
      <c r="E2230"/>
      <c r="F2230"/>
      <c r="G2230"/>
      <c r="H2230"/>
      <c r="I2230" s="531"/>
    </row>
    <row r="2231" spans="1:9" x14ac:dyDescent="0.2">
      <c r="A2231"/>
      <c r="B2231"/>
      <c r="C2231"/>
      <c r="D2231"/>
      <c r="E2231"/>
      <c r="F2231"/>
      <c r="G2231"/>
      <c r="H2231"/>
      <c r="I2231" s="531"/>
    </row>
    <row r="2232" spans="1:9" x14ac:dyDescent="0.2">
      <c r="A2232"/>
      <c r="B2232"/>
      <c r="C2232"/>
      <c r="D2232"/>
      <c r="E2232"/>
      <c r="F2232"/>
      <c r="G2232"/>
      <c r="H2232"/>
      <c r="I2232" s="531"/>
    </row>
    <row r="2233" spans="1:9" x14ac:dyDescent="0.2">
      <c r="A2233"/>
      <c r="B2233"/>
      <c r="C2233"/>
      <c r="D2233"/>
      <c r="E2233"/>
      <c r="F2233"/>
      <c r="G2233"/>
      <c r="H2233"/>
      <c r="I2233" s="531"/>
    </row>
    <row r="2234" spans="1:9" x14ac:dyDescent="0.2">
      <c r="A2234"/>
      <c r="B2234"/>
      <c r="C2234"/>
      <c r="D2234"/>
      <c r="E2234"/>
      <c r="F2234"/>
      <c r="G2234"/>
      <c r="H2234"/>
      <c r="I2234" s="531"/>
    </row>
    <row r="2235" spans="1:9" x14ac:dyDescent="0.2">
      <c r="A2235"/>
      <c r="B2235"/>
      <c r="C2235"/>
      <c r="D2235"/>
      <c r="E2235"/>
      <c r="F2235"/>
      <c r="G2235"/>
      <c r="H2235"/>
      <c r="I2235" s="531"/>
    </row>
    <row r="2236" spans="1:9" x14ac:dyDescent="0.2">
      <c r="A2236"/>
      <c r="B2236"/>
      <c r="C2236"/>
      <c r="D2236"/>
      <c r="E2236"/>
      <c r="F2236"/>
      <c r="G2236"/>
      <c r="H2236"/>
      <c r="I2236" s="531"/>
    </row>
    <row r="2237" spans="1:9" x14ac:dyDescent="0.2">
      <c r="A2237"/>
      <c r="B2237"/>
      <c r="C2237"/>
      <c r="D2237"/>
      <c r="E2237"/>
      <c r="F2237"/>
      <c r="G2237"/>
      <c r="H2237"/>
      <c r="I2237" s="531"/>
    </row>
    <row r="2238" spans="1:9" x14ac:dyDescent="0.2">
      <c r="A2238"/>
      <c r="B2238"/>
      <c r="C2238"/>
      <c r="D2238"/>
      <c r="E2238"/>
      <c r="F2238"/>
      <c r="G2238"/>
      <c r="H2238"/>
      <c r="I2238" s="531"/>
    </row>
    <row r="2239" spans="1:9" x14ac:dyDescent="0.2">
      <c r="A2239"/>
      <c r="B2239"/>
      <c r="C2239"/>
      <c r="D2239"/>
      <c r="E2239"/>
      <c r="F2239"/>
      <c r="G2239"/>
      <c r="H2239"/>
      <c r="I2239" s="531"/>
    </row>
    <row r="2240" spans="1:9" x14ac:dyDescent="0.2">
      <c r="A2240"/>
      <c r="B2240"/>
      <c r="C2240"/>
      <c r="D2240"/>
      <c r="E2240"/>
      <c r="F2240"/>
      <c r="G2240"/>
      <c r="H2240"/>
      <c r="I2240" s="531"/>
    </row>
    <row r="2241" spans="1:9" x14ac:dyDescent="0.2">
      <c r="A2241"/>
      <c r="B2241"/>
      <c r="C2241"/>
      <c r="D2241"/>
      <c r="E2241"/>
      <c r="F2241"/>
      <c r="G2241"/>
      <c r="H2241"/>
      <c r="I2241" s="531"/>
    </row>
    <row r="2242" spans="1:9" x14ac:dyDescent="0.2">
      <c r="A2242"/>
      <c r="B2242"/>
      <c r="C2242"/>
      <c r="D2242"/>
      <c r="E2242"/>
      <c r="F2242"/>
      <c r="G2242"/>
      <c r="H2242"/>
      <c r="I2242" s="531"/>
    </row>
    <row r="2243" spans="1:9" x14ac:dyDescent="0.2">
      <c r="A2243"/>
      <c r="B2243"/>
      <c r="C2243"/>
      <c r="D2243"/>
      <c r="E2243"/>
      <c r="F2243"/>
      <c r="G2243"/>
      <c r="H2243"/>
      <c r="I2243" s="531"/>
    </row>
    <row r="2244" spans="1:9" x14ac:dyDescent="0.2">
      <c r="A2244"/>
      <c r="B2244"/>
      <c r="C2244"/>
      <c r="D2244"/>
      <c r="E2244"/>
      <c r="F2244"/>
      <c r="G2244"/>
      <c r="H2244"/>
      <c r="I2244" s="531"/>
    </row>
    <row r="2245" spans="1:9" x14ac:dyDescent="0.2">
      <c r="A2245"/>
      <c r="B2245"/>
      <c r="C2245"/>
      <c r="D2245"/>
      <c r="E2245"/>
      <c r="F2245"/>
      <c r="G2245"/>
      <c r="H2245"/>
      <c r="I2245" s="531"/>
    </row>
    <row r="2246" spans="1:9" x14ac:dyDescent="0.2">
      <c r="A2246"/>
      <c r="B2246"/>
      <c r="C2246"/>
      <c r="D2246"/>
      <c r="E2246"/>
      <c r="F2246"/>
      <c r="G2246"/>
      <c r="H2246"/>
      <c r="I2246" s="531"/>
    </row>
    <row r="2247" spans="1:9" x14ac:dyDescent="0.2">
      <c r="A2247"/>
      <c r="B2247"/>
      <c r="C2247"/>
      <c r="D2247"/>
      <c r="E2247"/>
      <c r="F2247"/>
      <c r="G2247"/>
      <c r="H2247"/>
      <c r="I2247" s="531"/>
    </row>
    <row r="2248" spans="1:9" x14ac:dyDescent="0.2">
      <c r="A2248"/>
      <c r="B2248"/>
      <c r="C2248"/>
      <c r="D2248"/>
      <c r="E2248"/>
      <c r="F2248"/>
      <c r="G2248"/>
      <c r="H2248"/>
      <c r="I2248" s="531"/>
    </row>
    <row r="2249" spans="1:9" x14ac:dyDescent="0.2">
      <c r="A2249"/>
      <c r="B2249"/>
      <c r="C2249"/>
      <c r="D2249"/>
      <c r="E2249"/>
      <c r="F2249"/>
      <c r="G2249"/>
      <c r="H2249"/>
      <c r="I2249" s="531"/>
    </row>
    <row r="2250" spans="1:9" x14ac:dyDescent="0.2">
      <c r="A2250"/>
      <c r="B2250"/>
      <c r="C2250"/>
      <c r="D2250"/>
      <c r="E2250"/>
      <c r="F2250"/>
      <c r="G2250"/>
      <c r="H2250"/>
      <c r="I2250" s="531"/>
    </row>
    <row r="2251" spans="1:9" x14ac:dyDescent="0.2">
      <c r="A2251"/>
      <c r="B2251"/>
      <c r="C2251"/>
      <c r="D2251"/>
      <c r="E2251"/>
      <c r="F2251"/>
      <c r="G2251"/>
      <c r="H2251"/>
      <c r="I2251" s="531"/>
    </row>
    <row r="2252" spans="1:9" x14ac:dyDescent="0.2">
      <c r="A2252"/>
      <c r="B2252"/>
      <c r="C2252"/>
      <c r="D2252"/>
      <c r="E2252"/>
      <c r="F2252"/>
      <c r="G2252"/>
      <c r="H2252"/>
      <c r="I2252" s="531"/>
    </row>
    <row r="2253" spans="1:9" x14ac:dyDescent="0.2">
      <c r="A2253"/>
      <c r="B2253"/>
      <c r="C2253"/>
      <c r="D2253"/>
      <c r="E2253"/>
      <c r="F2253"/>
      <c r="G2253"/>
      <c r="H2253"/>
      <c r="I2253" s="531"/>
    </row>
    <row r="2254" spans="1:9" x14ac:dyDescent="0.2">
      <c r="A2254"/>
      <c r="B2254"/>
      <c r="C2254"/>
      <c r="D2254"/>
      <c r="E2254"/>
      <c r="F2254"/>
      <c r="G2254"/>
      <c r="H2254"/>
      <c r="I2254" s="531"/>
    </row>
    <row r="2255" spans="1:9" x14ac:dyDescent="0.2">
      <c r="A2255"/>
      <c r="B2255"/>
      <c r="C2255"/>
      <c r="D2255"/>
      <c r="E2255"/>
      <c r="F2255"/>
      <c r="G2255"/>
      <c r="H2255"/>
      <c r="I2255" s="531"/>
    </row>
    <row r="2256" spans="1:9" x14ac:dyDescent="0.2">
      <c r="A2256"/>
      <c r="B2256"/>
      <c r="C2256"/>
      <c r="D2256"/>
      <c r="E2256"/>
      <c r="F2256"/>
      <c r="G2256"/>
      <c r="H2256"/>
      <c r="I2256" s="531"/>
    </row>
    <row r="2257" spans="1:9" x14ac:dyDescent="0.2">
      <c r="A2257"/>
      <c r="B2257"/>
      <c r="C2257"/>
      <c r="D2257"/>
      <c r="E2257"/>
      <c r="F2257"/>
      <c r="G2257"/>
      <c r="H2257"/>
      <c r="I2257" s="531"/>
    </row>
    <row r="2258" spans="1:9" x14ac:dyDescent="0.2">
      <c r="A2258"/>
      <c r="B2258"/>
      <c r="C2258"/>
      <c r="D2258"/>
      <c r="E2258"/>
      <c r="F2258"/>
      <c r="G2258"/>
      <c r="H2258"/>
      <c r="I2258" s="531"/>
    </row>
    <row r="2259" spans="1:9" x14ac:dyDescent="0.2">
      <c r="A2259"/>
      <c r="B2259"/>
      <c r="C2259"/>
      <c r="D2259"/>
      <c r="E2259"/>
      <c r="F2259"/>
      <c r="G2259"/>
      <c r="H2259"/>
      <c r="I2259" s="531"/>
    </row>
    <row r="2260" spans="1:9" x14ac:dyDescent="0.2">
      <c r="A2260"/>
      <c r="B2260"/>
      <c r="C2260"/>
      <c r="D2260"/>
      <c r="E2260"/>
      <c r="F2260"/>
      <c r="G2260"/>
      <c r="H2260"/>
      <c r="I2260" s="531"/>
    </row>
    <row r="2261" spans="1:9" x14ac:dyDescent="0.2">
      <c r="A2261"/>
      <c r="B2261"/>
      <c r="C2261"/>
      <c r="D2261"/>
      <c r="E2261"/>
      <c r="F2261"/>
      <c r="G2261"/>
      <c r="H2261"/>
      <c r="I2261" s="531"/>
    </row>
    <row r="2262" spans="1:9" x14ac:dyDescent="0.2">
      <c r="A2262"/>
      <c r="B2262"/>
      <c r="C2262"/>
      <c r="D2262"/>
      <c r="E2262"/>
      <c r="F2262"/>
      <c r="G2262"/>
      <c r="H2262"/>
      <c r="I2262" s="531"/>
    </row>
    <row r="2263" spans="1:9" x14ac:dyDescent="0.2">
      <c r="A2263"/>
      <c r="B2263"/>
      <c r="C2263"/>
      <c r="D2263"/>
      <c r="E2263"/>
      <c r="F2263"/>
      <c r="G2263"/>
      <c r="H2263"/>
      <c r="I2263" s="531"/>
    </row>
    <row r="2264" spans="1:9" x14ac:dyDescent="0.2">
      <c r="A2264"/>
      <c r="B2264"/>
      <c r="C2264"/>
      <c r="D2264"/>
      <c r="E2264"/>
      <c r="F2264"/>
      <c r="G2264"/>
      <c r="H2264"/>
      <c r="I2264" s="531"/>
    </row>
    <row r="2265" spans="1:9" x14ac:dyDescent="0.2">
      <c r="A2265"/>
      <c r="B2265"/>
      <c r="C2265"/>
      <c r="D2265"/>
      <c r="E2265"/>
      <c r="F2265"/>
      <c r="G2265"/>
      <c r="H2265"/>
      <c r="I2265" s="531"/>
    </row>
    <row r="2266" spans="1:9" x14ac:dyDescent="0.2">
      <c r="A2266"/>
      <c r="B2266"/>
      <c r="C2266"/>
      <c r="D2266"/>
      <c r="E2266"/>
      <c r="F2266"/>
      <c r="G2266"/>
      <c r="H2266"/>
      <c r="I2266" s="531"/>
    </row>
    <row r="2267" spans="1:9" x14ac:dyDescent="0.2">
      <c r="A2267"/>
      <c r="B2267"/>
      <c r="C2267"/>
      <c r="D2267"/>
      <c r="E2267"/>
      <c r="F2267"/>
      <c r="G2267"/>
      <c r="H2267"/>
      <c r="I2267" s="531"/>
    </row>
    <row r="2268" spans="1:9" x14ac:dyDescent="0.2">
      <c r="A2268"/>
      <c r="B2268"/>
      <c r="C2268"/>
      <c r="D2268"/>
      <c r="E2268"/>
      <c r="F2268"/>
      <c r="G2268"/>
      <c r="H2268"/>
      <c r="I2268" s="531"/>
    </row>
    <row r="2269" spans="1:9" x14ac:dyDescent="0.2">
      <c r="A2269"/>
      <c r="B2269"/>
      <c r="C2269"/>
      <c r="D2269"/>
      <c r="E2269"/>
      <c r="F2269"/>
      <c r="G2269"/>
      <c r="H2269"/>
      <c r="I2269" s="531"/>
    </row>
    <row r="2270" spans="1:9" x14ac:dyDescent="0.2">
      <c r="A2270"/>
      <c r="B2270"/>
      <c r="C2270"/>
      <c r="D2270"/>
      <c r="E2270"/>
      <c r="F2270"/>
      <c r="G2270"/>
      <c r="H2270"/>
      <c r="I2270" s="531"/>
    </row>
    <row r="2271" spans="1:9" x14ac:dyDescent="0.2">
      <c r="A2271"/>
      <c r="B2271"/>
      <c r="C2271"/>
      <c r="D2271"/>
      <c r="E2271"/>
      <c r="F2271"/>
      <c r="G2271"/>
      <c r="H2271"/>
      <c r="I2271" s="531"/>
    </row>
    <row r="2272" spans="1:9" x14ac:dyDescent="0.2">
      <c r="A2272"/>
      <c r="B2272"/>
      <c r="C2272"/>
      <c r="D2272"/>
      <c r="E2272"/>
      <c r="F2272"/>
      <c r="G2272"/>
      <c r="H2272"/>
      <c r="I2272" s="531"/>
    </row>
    <row r="2273" spans="1:9" x14ac:dyDescent="0.2">
      <c r="A2273"/>
      <c r="B2273"/>
      <c r="C2273"/>
      <c r="D2273"/>
      <c r="E2273"/>
      <c r="F2273"/>
      <c r="G2273"/>
      <c r="H2273"/>
      <c r="I2273" s="531"/>
    </row>
    <row r="2274" spans="1:9" x14ac:dyDescent="0.2">
      <c r="A2274"/>
      <c r="B2274"/>
      <c r="C2274"/>
      <c r="D2274"/>
      <c r="E2274"/>
      <c r="F2274"/>
      <c r="G2274"/>
      <c r="H2274"/>
      <c r="I2274" s="531"/>
    </row>
    <row r="2275" spans="1:9" x14ac:dyDescent="0.2">
      <c r="A2275"/>
      <c r="B2275"/>
      <c r="C2275"/>
      <c r="D2275"/>
      <c r="E2275"/>
      <c r="F2275"/>
      <c r="G2275"/>
      <c r="H2275"/>
      <c r="I2275" s="531"/>
    </row>
    <row r="2276" spans="1:9" x14ac:dyDescent="0.2">
      <c r="A2276"/>
      <c r="B2276"/>
      <c r="C2276"/>
      <c r="D2276"/>
      <c r="E2276"/>
      <c r="F2276"/>
      <c r="G2276"/>
      <c r="H2276"/>
      <c r="I2276" s="531"/>
    </row>
    <row r="2277" spans="1:9" x14ac:dyDescent="0.2">
      <c r="A2277"/>
      <c r="B2277"/>
      <c r="C2277"/>
      <c r="D2277"/>
      <c r="E2277"/>
      <c r="F2277"/>
      <c r="G2277"/>
      <c r="H2277"/>
      <c r="I2277" s="531"/>
    </row>
    <row r="2278" spans="1:9" x14ac:dyDescent="0.2">
      <c r="A2278"/>
      <c r="B2278"/>
      <c r="C2278"/>
      <c r="D2278"/>
      <c r="E2278"/>
      <c r="F2278"/>
      <c r="G2278"/>
      <c r="H2278"/>
      <c r="I2278" s="531"/>
    </row>
    <row r="2279" spans="1:9" x14ac:dyDescent="0.2">
      <c r="A2279"/>
      <c r="B2279"/>
      <c r="C2279"/>
      <c r="D2279"/>
      <c r="E2279"/>
      <c r="F2279"/>
      <c r="G2279"/>
      <c r="H2279"/>
      <c r="I2279" s="531"/>
    </row>
    <row r="2280" spans="1:9" x14ac:dyDescent="0.2">
      <c r="A2280"/>
      <c r="B2280"/>
      <c r="C2280"/>
      <c r="D2280"/>
      <c r="E2280"/>
      <c r="F2280"/>
      <c r="G2280"/>
      <c r="H2280"/>
      <c r="I2280" s="531"/>
    </row>
    <row r="2281" spans="1:9" x14ac:dyDescent="0.2">
      <c r="A2281"/>
      <c r="B2281"/>
      <c r="C2281"/>
      <c r="D2281"/>
      <c r="E2281"/>
      <c r="F2281"/>
      <c r="G2281"/>
      <c r="H2281"/>
      <c r="I2281" s="531"/>
    </row>
    <row r="2282" spans="1:9" x14ac:dyDescent="0.2">
      <c r="A2282"/>
      <c r="B2282"/>
      <c r="C2282"/>
      <c r="D2282"/>
      <c r="E2282"/>
      <c r="F2282"/>
      <c r="G2282"/>
      <c r="H2282"/>
      <c r="I2282" s="531"/>
    </row>
    <row r="2283" spans="1:9" x14ac:dyDescent="0.2">
      <c r="A2283"/>
      <c r="B2283"/>
      <c r="C2283"/>
      <c r="D2283"/>
      <c r="E2283"/>
      <c r="F2283"/>
      <c r="G2283"/>
      <c r="H2283"/>
      <c r="I2283" s="531"/>
    </row>
    <row r="2284" spans="1:9" x14ac:dyDescent="0.2">
      <c r="A2284"/>
      <c r="B2284"/>
      <c r="C2284"/>
      <c r="D2284"/>
      <c r="E2284"/>
      <c r="F2284"/>
      <c r="G2284"/>
      <c r="H2284"/>
      <c r="I2284" s="531"/>
    </row>
    <row r="2285" spans="1:9" x14ac:dyDescent="0.2">
      <c r="A2285"/>
      <c r="B2285"/>
      <c r="C2285"/>
      <c r="D2285"/>
      <c r="E2285"/>
      <c r="F2285"/>
      <c r="G2285"/>
      <c r="H2285"/>
      <c r="I2285" s="531"/>
    </row>
    <row r="2286" spans="1:9" x14ac:dyDescent="0.2">
      <c r="A2286"/>
      <c r="B2286"/>
      <c r="C2286"/>
      <c r="D2286"/>
      <c r="E2286"/>
      <c r="F2286"/>
      <c r="G2286"/>
      <c r="H2286"/>
      <c r="I2286" s="531"/>
    </row>
    <row r="2287" spans="1:9" x14ac:dyDescent="0.2">
      <c r="A2287"/>
      <c r="B2287"/>
      <c r="C2287"/>
      <c r="D2287"/>
      <c r="E2287"/>
      <c r="F2287"/>
      <c r="G2287"/>
      <c r="H2287"/>
      <c r="I2287" s="531"/>
    </row>
    <row r="2288" spans="1:9" x14ac:dyDescent="0.2">
      <c r="A2288"/>
      <c r="B2288"/>
      <c r="C2288"/>
      <c r="D2288"/>
      <c r="E2288"/>
      <c r="F2288"/>
      <c r="G2288"/>
      <c r="H2288"/>
      <c r="I2288" s="531"/>
    </row>
    <row r="2289" spans="1:9" x14ac:dyDescent="0.2">
      <c r="A2289"/>
      <c r="B2289"/>
      <c r="C2289"/>
      <c r="D2289"/>
      <c r="E2289"/>
      <c r="F2289"/>
      <c r="G2289"/>
      <c r="H2289"/>
      <c r="I2289" s="531"/>
    </row>
    <row r="2290" spans="1:9" x14ac:dyDescent="0.2">
      <c r="A2290"/>
      <c r="B2290"/>
      <c r="C2290"/>
      <c r="D2290"/>
      <c r="E2290"/>
      <c r="F2290"/>
      <c r="G2290"/>
      <c r="H2290"/>
      <c r="I2290" s="531"/>
    </row>
    <row r="2291" spans="1:9" x14ac:dyDescent="0.2">
      <c r="A2291"/>
      <c r="B2291"/>
      <c r="C2291"/>
      <c r="D2291"/>
      <c r="E2291"/>
      <c r="F2291"/>
      <c r="G2291"/>
      <c r="H2291"/>
      <c r="I2291" s="531"/>
    </row>
    <row r="2292" spans="1:9" x14ac:dyDescent="0.2">
      <c r="A2292"/>
      <c r="B2292"/>
      <c r="C2292"/>
      <c r="D2292"/>
      <c r="E2292"/>
      <c r="F2292"/>
      <c r="G2292"/>
      <c r="H2292"/>
      <c r="I2292" s="531"/>
    </row>
    <row r="2293" spans="1:9" x14ac:dyDescent="0.2">
      <c r="A2293"/>
      <c r="B2293"/>
      <c r="C2293"/>
      <c r="D2293"/>
      <c r="E2293"/>
      <c r="F2293"/>
      <c r="G2293"/>
      <c r="H2293"/>
      <c r="I2293" s="531"/>
    </row>
    <row r="2294" spans="1:9" x14ac:dyDescent="0.2">
      <c r="A2294"/>
      <c r="B2294"/>
      <c r="C2294"/>
      <c r="D2294"/>
      <c r="E2294"/>
      <c r="F2294"/>
      <c r="G2294"/>
      <c r="H2294"/>
      <c r="I2294" s="531"/>
    </row>
    <row r="2295" spans="1:9" x14ac:dyDescent="0.2">
      <c r="A2295"/>
      <c r="B2295"/>
      <c r="C2295"/>
      <c r="D2295"/>
      <c r="E2295"/>
      <c r="F2295"/>
      <c r="G2295"/>
      <c r="H2295"/>
      <c r="I2295" s="531"/>
    </row>
    <row r="2296" spans="1:9" x14ac:dyDescent="0.2">
      <c r="A2296"/>
      <c r="B2296"/>
      <c r="C2296"/>
      <c r="D2296"/>
      <c r="E2296"/>
      <c r="F2296"/>
      <c r="G2296"/>
      <c r="H2296"/>
      <c r="I2296" s="531"/>
    </row>
    <row r="2297" spans="1:9" x14ac:dyDescent="0.2">
      <c r="A2297"/>
      <c r="B2297"/>
      <c r="C2297"/>
      <c r="D2297"/>
      <c r="E2297"/>
      <c r="F2297"/>
      <c r="G2297"/>
      <c r="H2297"/>
      <c r="I2297" s="531"/>
    </row>
    <row r="2298" spans="1:9" x14ac:dyDescent="0.2">
      <c r="A2298"/>
      <c r="B2298"/>
      <c r="C2298"/>
      <c r="D2298"/>
      <c r="E2298"/>
      <c r="F2298"/>
      <c r="G2298"/>
      <c r="H2298"/>
      <c r="I2298" s="531"/>
    </row>
    <row r="2299" spans="1:9" x14ac:dyDescent="0.2">
      <c r="A2299"/>
      <c r="B2299"/>
      <c r="C2299"/>
      <c r="D2299"/>
      <c r="E2299"/>
      <c r="F2299"/>
      <c r="G2299"/>
      <c r="H2299"/>
      <c r="I2299" s="531"/>
    </row>
    <row r="2300" spans="1:9" x14ac:dyDescent="0.2">
      <c r="A2300"/>
      <c r="B2300"/>
      <c r="C2300"/>
      <c r="D2300"/>
      <c r="E2300"/>
      <c r="F2300"/>
      <c r="G2300"/>
      <c r="H2300"/>
      <c r="I2300" s="531"/>
    </row>
    <row r="2301" spans="1:9" x14ac:dyDescent="0.2">
      <c r="A2301"/>
      <c r="B2301"/>
      <c r="C2301"/>
      <c r="D2301"/>
      <c r="E2301"/>
      <c r="F2301"/>
      <c r="G2301"/>
      <c r="H2301"/>
      <c r="I2301" s="531"/>
    </row>
    <row r="2302" spans="1:9" x14ac:dyDescent="0.2">
      <c r="A2302"/>
      <c r="B2302"/>
      <c r="C2302"/>
      <c r="D2302"/>
      <c r="E2302"/>
      <c r="F2302"/>
      <c r="G2302"/>
      <c r="H2302"/>
      <c r="I2302" s="531"/>
    </row>
    <row r="2303" spans="1:9" x14ac:dyDescent="0.2">
      <c r="A2303"/>
      <c r="B2303"/>
      <c r="C2303"/>
      <c r="D2303"/>
      <c r="E2303"/>
      <c r="F2303"/>
      <c r="G2303"/>
      <c r="H2303"/>
      <c r="I2303" s="531"/>
    </row>
    <row r="2304" spans="1:9" x14ac:dyDescent="0.2">
      <c r="A2304"/>
      <c r="B2304"/>
      <c r="C2304"/>
      <c r="D2304"/>
      <c r="E2304"/>
      <c r="F2304"/>
      <c r="G2304"/>
      <c r="H2304"/>
      <c r="I2304" s="531"/>
    </row>
    <row r="2305" spans="1:9" x14ac:dyDescent="0.2">
      <c r="A2305"/>
      <c r="B2305"/>
      <c r="C2305"/>
      <c r="D2305"/>
      <c r="E2305"/>
      <c r="F2305"/>
      <c r="G2305"/>
      <c r="H2305"/>
      <c r="I2305" s="531"/>
    </row>
    <row r="2306" spans="1:9" x14ac:dyDescent="0.2">
      <c r="A2306"/>
      <c r="B2306"/>
      <c r="C2306"/>
      <c r="D2306"/>
      <c r="E2306"/>
      <c r="F2306"/>
      <c r="G2306"/>
      <c r="H2306"/>
      <c r="I2306" s="531"/>
    </row>
    <row r="2307" spans="1:9" x14ac:dyDescent="0.2">
      <c r="A2307"/>
      <c r="B2307"/>
      <c r="C2307"/>
      <c r="D2307"/>
      <c r="E2307"/>
      <c r="F2307"/>
      <c r="G2307"/>
      <c r="H2307"/>
      <c r="I2307" s="531"/>
    </row>
    <row r="2308" spans="1:9" x14ac:dyDescent="0.2">
      <c r="A2308"/>
      <c r="B2308"/>
      <c r="C2308"/>
      <c r="D2308"/>
      <c r="E2308"/>
      <c r="F2308"/>
      <c r="G2308"/>
      <c r="H2308"/>
      <c r="I2308" s="531"/>
    </row>
    <row r="2309" spans="1:9" x14ac:dyDescent="0.2">
      <c r="A2309"/>
      <c r="B2309"/>
      <c r="C2309"/>
      <c r="D2309"/>
      <c r="E2309"/>
      <c r="F2309"/>
      <c r="G2309"/>
      <c r="H2309"/>
      <c r="I2309" s="531"/>
    </row>
    <row r="2310" spans="1:9" x14ac:dyDescent="0.2">
      <c r="A2310"/>
      <c r="B2310"/>
      <c r="C2310"/>
      <c r="D2310"/>
      <c r="E2310"/>
      <c r="F2310"/>
      <c r="G2310"/>
      <c r="H2310"/>
      <c r="I2310" s="531"/>
    </row>
    <row r="2311" spans="1:9" x14ac:dyDescent="0.2">
      <c r="A2311"/>
      <c r="B2311"/>
      <c r="C2311"/>
      <c r="D2311"/>
      <c r="E2311"/>
      <c r="F2311"/>
      <c r="G2311"/>
      <c r="H2311"/>
      <c r="I2311" s="531"/>
    </row>
    <row r="2312" spans="1:9" x14ac:dyDescent="0.2">
      <c r="A2312"/>
      <c r="B2312"/>
      <c r="C2312"/>
      <c r="D2312"/>
      <c r="E2312"/>
      <c r="F2312"/>
      <c r="G2312"/>
      <c r="H2312"/>
      <c r="I2312" s="531"/>
    </row>
    <row r="2313" spans="1:9" x14ac:dyDescent="0.2">
      <c r="A2313"/>
      <c r="B2313"/>
      <c r="C2313"/>
      <c r="D2313"/>
      <c r="E2313"/>
      <c r="F2313"/>
      <c r="G2313"/>
      <c r="H2313"/>
      <c r="I2313" s="531"/>
    </row>
    <row r="2314" spans="1:9" x14ac:dyDescent="0.2">
      <c r="A2314"/>
      <c r="B2314"/>
      <c r="C2314"/>
      <c r="D2314"/>
      <c r="E2314"/>
      <c r="F2314"/>
      <c r="G2314"/>
      <c r="H2314"/>
      <c r="I2314" s="531"/>
    </row>
    <row r="2315" spans="1:9" x14ac:dyDescent="0.2">
      <c r="A2315"/>
      <c r="B2315"/>
      <c r="C2315"/>
      <c r="D2315"/>
      <c r="E2315"/>
      <c r="F2315"/>
      <c r="G2315"/>
      <c r="H2315"/>
      <c r="I2315" s="531"/>
    </row>
    <row r="2316" spans="1:9" x14ac:dyDescent="0.2">
      <c r="A2316"/>
      <c r="B2316"/>
      <c r="C2316"/>
      <c r="D2316"/>
      <c r="E2316"/>
      <c r="F2316"/>
      <c r="G2316"/>
      <c r="H2316"/>
      <c r="I2316" s="531"/>
    </row>
    <row r="2317" spans="1:9" x14ac:dyDescent="0.2">
      <c r="A2317"/>
      <c r="B2317"/>
      <c r="C2317"/>
      <c r="D2317"/>
      <c r="E2317"/>
      <c r="F2317"/>
      <c r="G2317"/>
      <c r="H2317"/>
      <c r="I2317" s="531"/>
    </row>
    <row r="2318" spans="1:9" x14ac:dyDescent="0.2">
      <c r="A2318"/>
      <c r="B2318"/>
      <c r="C2318"/>
      <c r="D2318"/>
      <c r="E2318"/>
      <c r="F2318"/>
      <c r="G2318"/>
      <c r="H2318"/>
      <c r="I2318" s="531"/>
    </row>
    <row r="2319" spans="1:9" x14ac:dyDescent="0.2">
      <c r="A2319"/>
      <c r="B2319"/>
      <c r="C2319"/>
      <c r="D2319"/>
      <c r="E2319"/>
      <c r="F2319"/>
      <c r="G2319"/>
      <c r="H2319"/>
      <c r="I2319" s="531"/>
    </row>
    <row r="2320" spans="1:9" x14ac:dyDescent="0.2">
      <c r="A2320"/>
      <c r="B2320"/>
      <c r="C2320"/>
      <c r="D2320"/>
      <c r="E2320"/>
      <c r="F2320"/>
      <c r="G2320"/>
      <c r="H2320"/>
      <c r="I2320" s="531"/>
    </row>
    <row r="2321" spans="1:9" x14ac:dyDescent="0.2">
      <c r="A2321"/>
      <c r="B2321"/>
      <c r="C2321"/>
      <c r="D2321"/>
      <c r="E2321"/>
      <c r="F2321"/>
      <c r="G2321"/>
      <c r="H2321"/>
      <c r="I2321" s="531"/>
    </row>
    <row r="2322" spans="1:9" x14ac:dyDescent="0.2">
      <c r="A2322"/>
      <c r="B2322"/>
      <c r="C2322"/>
      <c r="D2322"/>
      <c r="E2322"/>
      <c r="F2322"/>
      <c r="G2322"/>
      <c r="H2322"/>
      <c r="I2322" s="531"/>
    </row>
    <row r="2323" spans="1:9" x14ac:dyDescent="0.2">
      <c r="A2323"/>
      <c r="B2323"/>
      <c r="C2323"/>
      <c r="D2323"/>
      <c r="E2323"/>
      <c r="F2323"/>
      <c r="G2323"/>
      <c r="H2323"/>
      <c r="I2323" s="531"/>
    </row>
    <row r="2324" spans="1:9" x14ac:dyDescent="0.2">
      <c r="A2324"/>
      <c r="B2324"/>
      <c r="C2324"/>
      <c r="D2324"/>
      <c r="E2324"/>
      <c r="F2324"/>
      <c r="G2324"/>
      <c r="H2324"/>
      <c r="I2324" s="531"/>
    </row>
    <row r="2325" spans="1:9" x14ac:dyDescent="0.2">
      <c r="A2325"/>
      <c r="B2325"/>
      <c r="C2325"/>
      <c r="D2325"/>
      <c r="E2325"/>
      <c r="F2325"/>
      <c r="G2325"/>
      <c r="H2325"/>
      <c r="I2325" s="531"/>
    </row>
    <row r="2326" spans="1:9" x14ac:dyDescent="0.2">
      <c r="A2326"/>
      <c r="B2326"/>
      <c r="C2326"/>
      <c r="D2326"/>
      <c r="E2326"/>
      <c r="F2326"/>
      <c r="G2326"/>
      <c r="H2326"/>
      <c r="I2326" s="531"/>
    </row>
    <row r="2327" spans="1:9" x14ac:dyDescent="0.2">
      <c r="A2327"/>
      <c r="B2327"/>
      <c r="C2327"/>
      <c r="D2327"/>
      <c r="E2327"/>
      <c r="F2327"/>
      <c r="G2327"/>
      <c r="H2327"/>
      <c r="I2327" s="531"/>
    </row>
    <row r="2328" spans="1:9" x14ac:dyDescent="0.2">
      <c r="A2328"/>
      <c r="B2328"/>
      <c r="C2328"/>
      <c r="D2328"/>
      <c r="E2328"/>
      <c r="F2328"/>
      <c r="G2328"/>
      <c r="H2328"/>
      <c r="I2328" s="531"/>
    </row>
    <row r="2329" spans="1:9" x14ac:dyDescent="0.2">
      <c r="A2329"/>
      <c r="B2329"/>
      <c r="C2329"/>
      <c r="D2329"/>
      <c r="E2329"/>
      <c r="F2329"/>
      <c r="G2329"/>
      <c r="H2329"/>
      <c r="I2329" s="531"/>
    </row>
    <row r="2330" spans="1:9" x14ac:dyDescent="0.2">
      <c r="A2330"/>
      <c r="B2330"/>
      <c r="C2330"/>
      <c r="D2330"/>
      <c r="E2330"/>
      <c r="F2330"/>
      <c r="G2330"/>
      <c r="H2330"/>
      <c r="I2330" s="531"/>
    </row>
    <row r="2331" spans="1:9" x14ac:dyDescent="0.2">
      <c r="A2331"/>
      <c r="B2331"/>
      <c r="C2331"/>
      <c r="D2331"/>
      <c r="E2331"/>
      <c r="F2331"/>
      <c r="G2331"/>
      <c r="H2331"/>
      <c r="I2331" s="531"/>
    </row>
    <row r="2332" spans="1:9" x14ac:dyDescent="0.2">
      <c r="A2332"/>
      <c r="B2332"/>
      <c r="C2332"/>
      <c r="D2332"/>
      <c r="E2332"/>
      <c r="F2332"/>
      <c r="G2332"/>
      <c r="H2332"/>
      <c r="I2332" s="531"/>
    </row>
    <row r="2333" spans="1:9" x14ac:dyDescent="0.2">
      <c r="A2333"/>
      <c r="B2333"/>
      <c r="C2333"/>
      <c r="D2333"/>
      <c r="E2333"/>
      <c r="F2333"/>
      <c r="G2333"/>
      <c r="H2333"/>
      <c r="I2333" s="531"/>
    </row>
    <row r="2334" spans="1:9" x14ac:dyDescent="0.2">
      <c r="A2334"/>
      <c r="B2334"/>
      <c r="C2334"/>
      <c r="D2334"/>
      <c r="E2334"/>
      <c r="F2334"/>
      <c r="G2334"/>
      <c r="H2334"/>
      <c r="I2334" s="531"/>
    </row>
    <row r="2335" spans="1:9" x14ac:dyDescent="0.2">
      <c r="A2335"/>
      <c r="B2335"/>
      <c r="C2335"/>
      <c r="D2335"/>
      <c r="E2335"/>
      <c r="F2335"/>
      <c r="G2335"/>
      <c r="H2335"/>
      <c r="I2335" s="531"/>
    </row>
    <row r="2336" spans="1:9" x14ac:dyDescent="0.2">
      <c r="A2336"/>
      <c r="B2336"/>
      <c r="C2336"/>
      <c r="D2336"/>
      <c r="E2336"/>
      <c r="F2336"/>
      <c r="G2336"/>
      <c r="H2336"/>
      <c r="I2336" s="531"/>
    </row>
    <row r="2337" spans="1:9" x14ac:dyDescent="0.2">
      <c r="A2337"/>
      <c r="B2337"/>
      <c r="C2337"/>
      <c r="D2337"/>
      <c r="E2337"/>
      <c r="F2337"/>
      <c r="G2337"/>
      <c r="H2337"/>
      <c r="I2337" s="531"/>
    </row>
    <row r="2338" spans="1:9" x14ac:dyDescent="0.2">
      <c r="A2338"/>
      <c r="B2338"/>
      <c r="C2338"/>
      <c r="D2338"/>
      <c r="E2338"/>
      <c r="F2338"/>
      <c r="G2338"/>
      <c r="H2338"/>
      <c r="I2338" s="531"/>
    </row>
    <row r="2339" spans="1:9" x14ac:dyDescent="0.2">
      <c r="A2339"/>
      <c r="B2339"/>
      <c r="C2339"/>
      <c r="D2339"/>
      <c r="E2339"/>
      <c r="F2339"/>
      <c r="G2339"/>
      <c r="H2339"/>
      <c r="I2339" s="531"/>
    </row>
    <row r="2340" spans="1:9" x14ac:dyDescent="0.2">
      <c r="A2340"/>
      <c r="B2340"/>
      <c r="C2340"/>
      <c r="D2340"/>
      <c r="E2340"/>
      <c r="F2340"/>
      <c r="G2340"/>
      <c r="H2340"/>
      <c r="I2340" s="531"/>
    </row>
    <row r="2341" spans="1:9" x14ac:dyDescent="0.2">
      <c r="A2341"/>
      <c r="B2341"/>
      <c r="C2341"/>
      <c r="D2341"/>
      <c r="E2341"/>
      <c r="F2341"/>
      <c r="G2341"/>
      <c r="H2341"/>
      <c r="I2341" s="531"/>
    </row>
    <row r="2342" spans="1:9" x14ac:dyDescent="0.2">
      <c r="A2342"/>
      <c r="B2342"/>
      <c r="C2342"/>
      <c r="D2342"/>
      <c r="E2342"/>
      <c r="F2342"/>
      <c r="G2342"/>
      <c r="H2342"/>
      <c r="I2342" s="531"/>
    </row>
    <row r="2343" spans="1:9" x14ac:dyDescent="0.2">
      <c r="A2343"/>
      <c r="B2343"/>
      <c r="C2343"/>
      <c r="D2343"/>
      <c r="E2343"/>
      <c r="F2343"/>
      <c r="G2343"/>
      <c r="H2343"/>
      <c r="I2343" s="531"/>
    </row>
    <row r="2344" spans="1:9" x14ac:dyDescent="0.2">
      <c r="A2344"/>
      <c r="B2344"/>
      <c r="C2344"/>
      <c r="D2344"/>
      <c r="E2344"/>
      <c r="F2344"/>
      <c r="G2344"/>
      <c r="H2344"/>
      <c r="I2344" s="531"/>
    </row>
    <row r="2345" spans="1:9" x14ac:dyDescent="0.2">
      <c r="A2345"/>
      <c r="B2345"/>
      <c r="C2345"/>
      <c r="D2345"/>
      <c r="E2345"/>
      <c r="F2345"/>
      <c r="G2345"/>
      <c r="H2345"/>
      <c r="I2345" s="531"/>
    </row>
    <row r="2346" spans="1:9" x14ac:dyDescent="0.2">
      <c r="A2346"/>
      <c r="B2346"/>
      <c r="C2346"/>
      <c r="D2346"/>
      <c r="E2346"/>
      <c r="F2346"/>
      <c r="G2346"/>
      <c r="H2346"/>
      <c r="I2346" s="531"/>
    </row>
    <row r="2347" spans="1:9" x14ac:dyDescent="0.2">
      <c r="A2347"/>
      <c r="B2347"/>
      <c r="C2347"/>
      <c r="D2347"/>
      <c r="E2347"/>
      <c r="F2347"/>
      <c r="G2347"/>
      <c r="H2347"/>
      <c r="I2347" s="531"/>
    </row>
    <row r="2348" spans="1:9" x14ac:dyDescent="0.2">
      <c r="A2348"/>
      <c r="B2348"/>
      <c r="C2348"/>
      <c r="D2348"/>
      <c r="E2348"/>
      <c r="F2348"/>
      <c r="G2348"/>
      <c r="H2348"/>
      <c r="I2348" s="531"/>
    </row>
    <row r="2349" spans="1:9" x14ac:dyDescent="0.2">
      <c r="A2349"/>
      <c r="B2349"/>
      <c r="C2349"/>
      <c r="D2349"/>
      <c r="E2349"/>
      <c r="F2349"/>
      <c r="G2349"/>
      <c r="H2349"/>
      <c r="I2349" s="531"/>
    </row>
    <row r="2350" spans="1:9" x14ac:dyDescent="0.2">
      <c r="A2350"/>
      <c r="B2350"/>
      <c r="C2350"/>
      <c r="D2350"/>
      <c r="E2350"/>
      <c r="F2350"/>
      <c r="G2350"/>
      <c r="H2350"/>
      <c r="I2350" s="531"/>
    </row>
    <row r="2351" spans="1:9" x14ac:dyDescent="0.2">
      <c r="A2351"/>
      <c r="B2351"/>
      <c r="C2351"/>
      <c r="D2351"/>
      <c r="E2351"/>
      <c r="F2351"/>
      <c r="G2351"/>
      <c r="H2351"/>
      <c r="I2351" s="531"/>
    </row>
    <row r="2352" spans="1:9" x14ac:dyDescent="0.2">
      <c r="A2352"/>
      <c r="B2352"/>
      <c r="C2352"/>
      <c r="D2352"/>
      <c r="E2352"/>
      <c r="F2352"/>
      <c r="G2352"/>
      <c r="H2352"/>
      <c r="I2352" s="531"/>
    </row>
    <row r="2353" spans="1:9" x14ac:dyDescent="0.2">
      <c r="A2353"/>
      <c r="B2353"/>
      <c r="C2353"/>
      <c r="D2353"/>
      <c r="E2353"/>
      <c r="F2353"/>
      <c r="G2353"/>
      <c r="H2353"/>
      <c r="I2353" s="531"/>
    </row>
    <row r="2354" spans="1:9" x14ac:dyDescent="0.2">
      <c r="A2354"/>
      <c r="B2354"/>
      <c r="C2354"/>
      <c r="D2354"/>
      <c r="E2354"/>
      <c r="F2354"/>
      <c r="G2354"/>
      <c r="H2354"/>
      <c r="I2354" s="531"/>
    </row>
    <row r="2355" spans="1:9" x14ac:dyDescent="0.2">
      <c r="A2355"/>
      <c r="B2355"/>
      <c r="C2355"/>
      <c r="D2355"/>
      <c r="E2355"/>
      <c r="F2355"/>
      <c r="G2355"/>
      <c r="H2355"/>
      <c r="I2355" s="531"/>
    </row>
    <row r="2356" spans="1:9" x14ac:dyDescent="0.2">
      <c r="A2356"/>
      <c r="B2356"/>
      <c r="C2356"/>
      <c r="D2356"/>
      <c r="E2356"/>
      <c r="F2356"/>
      <c r="G2356"/>
      <c r="H2356"/>
      <c r="I2356" s="531"/>
    </row>
    <row r="2357" spans="1:9" x14ac:dyDescent="0.2">
      <c r="A2357"/>
      <c r="B2357"/>
      <c r="C2357"/>
      <c r="D2357"/>
      <c r="E2357"/>
      <c r="F2357"/>
      <c r="G2357"/>
      <c r="H2357"/>
      <c r="I2357" s="531"/>
    </row>
    <row r="2358" spans="1:9" x14ac:dyDescent="0.2">
      <c r="A2358"/>
      <c r="B2358"/>
      <c r="C2358"/>
      <c r="D2358"/>
      <c r="E2358"/>
      <c r="F2358"/>
      <c r="G2358"/>
      <c r="H2358"/>
      <c r="I2358" s="531"/>
    </row>
    <row r="2359" spans="1:9" x14ac:dyDescent="0.2">
      <c r="A2359"/>
      <c r="B2359"/>
      <c r="C2359"/>
      <c r="D2359"/>
      <c r="E2359"/>
      <c r="F2359"/>
      <c r="G2359"/>
      <c r="H2359"/>
      <c r="I2359" s="531"/>
    </row>
    <row r="2360" spans="1:9" x14ac:dyDescent="0.2">
      <c r="A2360"/>
      <c r="B2360"/>
      <c r="C2360"/>
      <c r="D2360"/>
      <c r="E2360"/>
      <c r="F2360"/>
      <c r="G2360"/>
      <c r="H2360"/>
      <c r="I2360" s="531"/>
    </row>
    <row r="2361" spans="1:9" x14ac:dyDescent="0.2">
      <c r="A2361"/>
      <c r="B2361"/>
      <c r="C2361"/>
      <c r="D2361"/>
      <c r="E2361"/>
      <c r="F2361"/>
      <c r="G2361"/>
      <c r="H2361"/>
      <c r="I2361" s="531"/>
    </row>
    <row r="2362" spans="1:9" x14ac:dyDescent="0.2">
      <c r="A2362"/>
      <c r="B2362"/>
      <c r="C2362"/>
      <c r="D2362"/>
      <c r="E2362"/>
      <c r="F2362"/>
      <c r="G2362"/>
      <c r="H2362"/>
      <c r="I2362" s="531"/>
    </row>
    <row r="2363" spans="1:9" x14ac:dyDescent="0.2">
      <c r="A2363"/>
      <c r="B2363"/>
      <c r="C2363"/>
      <c r="D2363"/>
      <c r="E2363"/>
      <c r="F2363"/>
      <c r="G2363"/>
      <c r="H2363"/>
      <c r="I2363" s="531"/>
    </row>
    <row r="2364" spans="1:9" x14ac:dyDescent="0.2">
      <c r="A2364"/>
      <c r="B2364"/>
      <c r="C2364"/>
      <c r="D2364"/>
      <c r="E2364"/>
      <c r="F2364"/>
      <c r="G2364"/>
      <c r="H2364"/>
      <c r="I2364" s="531"/>
    </row>
    <row r="2365" spans="1:9" x14ac:dyDescent="0.2">
      <c r="A2365"/>
      <c r="B2365"/>
      <c r="C2365"/>
      <c r="D2365"/>
      <c r="E2365"/>
      <c r="F2365"/>
      <c r="G2365"/>
      <c r="H2365"/>
      <c r="I2365" s="531"/>
    </row>
    <row r="2366" spans="1:9" x14ac:dyDescent="0.2">
      <c r="A2366"/>
      <c r="B2366"/>
      <c r="C2366"/>
      <c r="D2366"/>
      <c r="E2366"/>
      <c r="F2366"/>
      <c r="G2366"/>
      <c r="H2366"/>
      <c r="I2366" s="531"/>
    </row>
    <row r="2367" spans="1:9" x14ac:dyDescent="0.2">
      <c r="A2367"/>
      <c r="B2367"/>
      <c r="C2367"/>
      <c r="D2367"/>
      <c r="E2367"/>
      <c r="F2367"/>
      <c r="G2367"/>
      <c r="H2367"/>
      <c r="I2367" s="531"/>
    </row>
    <row r="2368" spans="1:9" x14ac:dyDescent="0.2">
      <c r="A2368"/>
      <c r="B2368"/>
      <c r="C2368"/>
      <c r="D2368"/>
      <c r="E2368"/>
      <c r="F2368"/>
      <c r="G2368"/>
      <c r="H2368"/>
      <c r="I2368" s="531"/>
    </row>
    <row r="2369" spans="1:9" x14ac:dyDescent="0.2">
      <c r="A2369"/>
      <c r="B2369"/>
      <c r="C2369"/>
      <c r="D2369"/>
      <c r="E2369"/>
      <c r="F2369"/>
      <c r="G2369"/>
      <c r="H2369"/>
      <c r="I2369" s="531"/>
    </row>
    <row r="2370" spans="1:9" x14ac:dyDescent="0.2">
      <c r="A2370"/>
      <c r="B2370"/>
      <c r="C2370"/>
      <c r="D2370"/>
      <c r="E2370"/>
      <c r="F2370"/>
      <c r="G2370"/>
      <c r="H2370"/>
      <c r="I2370" s="531"/>
    </row>
    <row r="2371" spans="1:9" x14ac:dyDescent="0.2">
      <c r="A2371"/>
      <c r="B2371"/>
      <c r="C2371"/>
      <c r="D2371"/>
      <c r="E2371"/>
      <c r="F2371"/>
      <c r="G2371"/>
      <c r="H2371"/>
      <c r="I2371" s="531"/>
    </row>
    <row r="2372" spans="1:9" x14ac:dyDescent="0.2">
      <c r="A2372"/>
      <c r="B2372"/>
      <c r="C2372"/>
      <c r="D2372"/>
      <c r="E2372"/>
      <c r="F2372"/>
      <c r="G2372"/>
      <c r="H2372"/>
      <c r="I2372" s="531"/>
    </row>
    <row r="2373" spans="1:9" x14ac:dyDescent="0.2">
      <c r="A2373"/>
      <c r="B2373"/>
      <c r="C2373"/>
      <c r="D2373"/>
      <c r="E2373"/>
      <c r="F2373"/>
      <c r="G2373"/>
      <c r="H2373"/>
      <c r="I2373" s="531"/>
    </row>
    <row r="2374" spans="1:9" x14ac:dyDescent="0.2">
      <c r="A2374"/>
      <c r="B2374"/>
      <c r="C2374"/>
      <c r="D2374"/>
      <c r="E2374"/>
      <c r="F2374"/>
      <c r="G2374"/>
      <c r="H2374"/>
      <c r="I2374" s="531"/>
    </row>
    <row r="2375" spans="1:9" x14ac:dyDescent="0.2">
      <c r="A2375"/>
      <c r="B2375"/>
      <c r="C2375"/>
      <c r="D2375"/>
      <c r="E2375"/>
      <c r="F2375"/>
      <c r="G2375"/>
      <c r="H2375"/>
      <c r="I2375" s="531"/>
    </row>
    <row r="2376" spans="1:9" x14ac:dyDescent="0.2">
      <c r="A2376"/>
      <c r="B2376"/>
      <c r="C2376"/>
      <c r="D2376"/>
      <c r="E2376"/>
      <c r="F2376"/>
      <c r="G2376"/>
      <c r="H2376"/>
      <c r="I2376" s="531"/>
    </row>
    <row r="2377" spans="1:9" x14ac:dyDescent="0.2">
      <c r="A2377"/>
      <c r="B2377"/>
      <c r="C2377"/>
      <c r="D2377"/>
      <c r="E2377"/>
      <c r="F2377"/>
      <c r="G2377"/>
      <c r="H2377"/>
      <c r="I2377" s="531"/>
    </row>
    <row r="2378" spans="1:9" x14ac:dyDescent="0.2">
      <c r="A2378"/>
      <c r="B2378"/>
      <c r="C2378"/>
      <c r="D2378"/>
      <c r="E2378"/>
      <c r="F2378"/>
      <c r="G2378"/>
      <c r="H2378"/>
      <c r="I2378" s="531"/>
    </row>
    <row r="2379" spans="1:9" x14ac:dyDescent="0.2">
      <c r="A2379"/>
      <c r="B2379"/>
      <c r="C2379"/>
      <c r="D2379"/>
      <c r="E2379"/>
      <c r="F2379"/>
      <c r="G2379"/>
      <c r="H2379"/>
      <c r="I2379" s="531"/>
    </row>
    <row r="2380" spans="1:9" x14ac:dyDescent="0.2">
      <c r="A2380"/>
      <c r="B2380"/>
      <c r="C2380"/>
      <c r="D2380"/>
      <c r="E2380"/>
      <c r="F2380"/>
      <c r="G2380"/>
      <c r="H2380"/>
      <c r="I2380" s="531"/>
    </row>
    <row r="2381" spans="1:9" x14ac:dyDescent="0.2">
      <c r="A2381"/>
      <c r="B2381"/>
      <c r="C2381"/>
      <c r="D2381"/>
      <c r="E2381"/>
      <c r="F2381"/>
      <c r="G2381"/>
      <c r="H2381"/>
      <c r="I2381" s="531"/>
    </row>
    <row r="2382" spans="1:9" x14ac:dyDescent="0.2">
      <c r="A2382"/>
      <c r="B2382"/>
      <c r="C2382"/>
      <c r="D2382"/>
      <c r="E2382"/>
      <c r="F2382"/>
      <c r="G2382"/>
      <c r="H2382"/>
      <c r="I2382" s="531"/>
    </row>
    <row r="2383" spans="1:9" x14ac:dyDescent="0.2">
      <c r="A2383"/>
      <c r="B2383"/>
      <c r="C2383"/>
      <c r="D2383"/>
      <c r="E2383"/>
      <c r="F2383"/>
      <c r="G2383"/>
      <c r="H2383"/>
      <c r="I2383" s="531"/>
    </row>
    <row r="2384" spans="1:9" x14ac:dyDescent="0.2">
      <c r="A2384"/>
      <c r="B2384"/>
      <c r="C2384"/>
      <c r="D2384"/>
      <c r="E2384"/>
      <c r="F2384"/>
      <c r="G2384"/>
      <c r="H2384"/>
      <c r="I2384" s="531"/>
    </row>
    <row r="2385" spans="1:9" x14ac:dyDescent="0.2">
      <c r="A2385"/>
      <c r="B2385"/>
      <c r="C2385"/>
      <c r="D2385"/>
      <c r="E2385"/>
      <c r="F2385"/>
      <c r="G2385"/>
      <c r="H2385"/>
      <c r="I2385" s="531"/>
    </row>
    <row r="2386" spans="1:9" x14ac:dyDescent="0.2">
      <c r="A2386"/>
      <c r="B2386"/>
      <c r="C2386"/>
      <c r="D2386"/>
      <c r="E2386"/>
      <c r="F2386"/>
      <c r="G2386"/>
      <c r="H2386"/>
      <c r="I2386" s="531"/>
    </row>
    <row r="2387" spans="1:9" x14ac:dyDescent="0.2">
      <c r="A2387"/>
      <c r="B2387"/>
      <c r="C2387"/>
      <c r="D2387"/>
      <c r="E2387"/>
      <c r="F2387"/>
      <c r="G2387"/>
      <c r="H2387"/>
      <c r="I2387" s="531"/>
    </row>
    <row r="2388" spans="1:9" x14ac:dyDescent="0.2">
      <c r="A2388"/>
      <c r="B2388"/>
      <c r="C2388"/>
      <c r="D2388"/>
      <c r="E2388"/>
      <c r="F2388"/>
      <c r="G2388"/>
      <c r="H2388"/>
      <c r="I2388" s="531"/>
    </row>
    <row r="2389" spans="1:9" x14ac:dyDescent="0.2">
      <c r="A2389"/>
      <c r="B2389"/>
      <c r="C2389"/>
      <c r="D2389"/>
      <c r="E2389"/>
      <c r="F2389"/>
      <c r="G2389"/>
      <c r="H2389"/>
      <c r="I2389" s="531"/>
    </row>
    <row r="2390" spans="1:9" x14ac:dyDescent="0.2">
      <c r="A2390"/>
      <c r="B2390"/>
      <c r="C2390"/>
      <c r="D2390"/>
      <c r="E2390"/>
      <c r="F2390"/>
      <c r="G2390"/>
      <c r="H2390"/>
      <c r="I2390" s="531"/>
    </row>
    <row r="2391" spans="1:9" x14ac:dyDescent="0.2">
      <c r="A2391"/>
      <c r="B2391"/>
      <c r="C2391"/>
      <c r="D2391"/>
      <c r="E2391"/>
      <c r="F2391"/>
      <c r="G2391"/>
      <c r="H2391"/>
      <c r="I2391" s="531"/>
    </row>
    <row r="2392" spans="1:9" x14ac:dyDescent="0.2">
      <c r="A2392"/>
      <c r="B2392"/>
      <c r="C2392"/>
      <c r="D2392"/>
      <c r="E2392"/>
      <c r="F2392"/>
      <c r="G2392"/>
      <c r="H2392"/>
      <c r="I2392" s="531"/>
    </row>
    <row r="2393" spans="1:9" x14ac:dyDescent="0.2">
      <c r="A2393"/>
      <c r="B2393"/>
      <c r="C2393"/>
      <c r="D2393"/>
      <c r="E2393"/>
      <c r="F2393"/>
      <c r="G2393"/>
      <c r="H2393"/>
      <c r="I2393" s="531"/>
    </row>
    <row r="2394" spans="1:9" x14ac:dyDescent="0.2">
      <c r="A2394"/>
      <c r="B2394"/>
      <c r="C2394"/>
      <c r="D2394"/>
      <c r="E2394"/>
      <c r="F2394"/>
      <c r="G2394"/>
      <c r="H2394"/>
      <c r="I2394" s="531"/>
    </row>
    <row r="2395" spans="1:9" x14ac:dyDescent="0.2">
      <c r="A2395"/>
      <c r="B2395"/>
      <c r="C2395"/>
      <c r="D2395"/>
      <c r="E2395"/>
      <c r="F2395"/>
      <c r="G2395"/>
      <c r="H2395"/>
      <c r="I2395" s="531"/>
    </row>
    <row r="2396" spans="1:9" x14ac:dyDescent="0.2">
      <c r="A2396"/>
      <c r="B2396"/>
      <c r="C2396"/>
      <c r="D2396"/>
      <c r="E2396"/>
      <c r="F2396"/>
      <c r="G2396"/>
      <c r="H2396"/>
      <c r="I2396" s="531"/>
    </row>
    <row r="2397" spans="1:9" x14ac:dyDescent="0.2">
      <c r="A2397"/>
      <c r="B2397"/>
      <c r="C2397"/>
      <c r="D2397"/>
      <c r="E2397"/>
      <c r="F2397"/>
      <c r="G2397"/>
      <c r="H2397"/>
      <c r="I2397" s="531"/>
    </row>
    <row r="2398" spans="1:9" x14ac:dyDescent="0.2">
      <c r="A2398"/>
      <c r="B2398"/>
      <c r="C2398"/>
      <c r="D2398"/>
      <c r="E2398"/>
      <c r="F2398"/>
      <c r="G2398"/>
      <c r="H2398"/>
      <c r="I2398" s="531"/>
    </row>
    <row r="2399" spans="1:9" x14ac:dyDescent="0.2">
      <c r="A2399"/>
      <c r="B2399"/>
      <c r="C2399"/>
      <c r="D2399"/>
      <c r="E2399"/>
      <c r="F2399"/>
      <c r="G2399"/>
      <c r="H2399"/>
      <c r="I2399" s="531"/>
    </row>
    <row r="2400" spans="1:9" x14ac:dyDescent="0.2">
      <c r="A2400"/>
      <c r="B2400"/>
      <c r="C2400"/>
      <c r="D2400"/>
      <c r="E2400"/>
      <c r="F2400"/>
      <c r="G2400"/>
      <c r="H2400"/>
      <c r="I2400" s="531"/>
    </row>
    <row r="2401" spans="1:9" x14ac:dyDescent="0.2">
      <c r="A2401"/>
      <c r="B2401"/>
      <c r="C2401"/>
      <c r="D2401"/>
      <c r="E2401"/>
      <c r="F2401"/>
      <c r="G2401"/>
      <c r="H2401"/>
      <c r="I2401" s="531"/>
    </row>
    <row r="2402" spans="1:9" x14ac:dyDescent="0.2">
      <c r="A2402"/>
      <c r="B2402"/>
      <c r="C2402"/>
      <c r="D2402"/>
      <c r="E2402"/>
      <c r="F2402"/>
      <c r="G2402"/>
      <c r="H2402"/>
      <c r="I2402" s="531"/>
    </row>
    <row r="2403" spans="1:9" x14ac:dyDescent="0.2">
      <c r="A2403"/>
      <c r="B2403"/>
      <c r="C2403"/>
      <c r="D2403"/>
      <c r="E2403"/>
      <c r="F2403"/>
      <c r="G2403"/>
      <c r="H2403"/>
      <c r="I2403" s="531"/>
    </row>
    <row r="2404" spans="1:9" x14ac:dyDescent="0.2">
      <c r="A2404"/>
      <c r="B2404"/>
      <c r="C2404"/>
      <c r="D2404"/>
      <c r="E2404"/>
      <c r="F2404"/>
      <c r="G2404"/>
      <c r="H2404"/>
      <c r="I2404" s="531"/>
    </row>
    <row r="2405" spans="1:9" x14ac:dyDescent="0.2">
      <c r="A2405"/>
      <c r="B2405"/>
      <c r="C2405"/>
      <c r="D2405"/>
      <c r="E2405"/>
      <c r="F2405"/>
      <c r="G2405"/>
      <c r="H2405"/>
      <c r="I2405" s="531"/>
    </row>
    <row r="2406" spans="1:9" x14ac:dyDescent="0.2">
      <c r="A2406"/>
      <c r="B2406"/>
      <c r="C2406"/>
      <c r="D2406"/>
      <c r="E2406"/>
      <c r="F2406"/>
      <c r="G2406"/>
      <c r="H2406"/>
      <c r="I2406" s="531"/>
    </row>
    <row r="2407" spans="1:9" x14ac:dyDescent="0.2">
      <c r="A2407"/>
      <c r="B2407"/>
      <c r="C2407"/>
      <c r="D2407"/>
      <c r="E2407"/>
      <c r="F2407"/>
      <c r="G2407"/>
      <c r="H2407"/>
      <c r="I2407" s="531"/>
    </row>
    <row r="2408" spans="1:9" x14ac:dyDescent="0.2">
      <c r="A2408"/>
      <c r="B2408"/>
      <c r="C2408"/>
      <c r="D2408"/>
      <c r="E2408"/>
      <c r="F2408"/>
      <c r="G2408"/>
      <c r="H2408"/>
      <c r="I2408" s="531"/>
    </row>
    <row r="2409" spans="1:9" x14ac:dyDescent="0.2">
      <c r="A2409"/>
      <c r="B2409"/>
      <c r="C2409"/>
      <c r="D2409"/>
      <c r="E2409"/>
      <c r="F2409"/>
      <c r="G2409"/>
      <c r="H2409"/>
      <c r="I2409" s="531"/>
    </row>
    <row r="2410" spans="1:9" x14ac:dyDescent="0.2">
      <c r="A2410"/>
      <c r="B2410"/>
      <c r="C2410"/>
      <c r="D2410"/>
      <c r="E2410"/>
      <c r="F2410"/>
      <c r="G2410"/>
      <c r="H2410"/>
      <c r="I2410" s="531"/>
    </row>
    <row r="2411" spans="1:9" x14ac:dyDescent="0.2">
      <c r="A2411"/>
      <c r="B2411"/>
      <c r="C2411"/>
      <c r="D2411"/>
      <c r="E2411"/>
      <c r="F2411"/>
      <c r="G2411"/>
      <c r="H2411"/>
      <c r="I2411" s="531"/>
    </row>
    <row r="2412" spans="1:9" x14ac:dyDescent="0.2">
      <c r="A2412"/>
      <c r="B2412"/>
      <c r="C2412"/>
      <c r="D2412"/>
      <c r="E2412"/>
      <c r="F2412"/>
      <c r="G2412"/>
      <c r="H2412"/>
      <c r="I2412" s="531"/>
    </row>
    <row r="2413" spans="1:9" x14ac:dyDescent="0.2">
      <c r="A2413"/>
      <c r="B2413"/>
      <c r="C2413"/>
      <c r="D2413"/>
      <c r="E2413"/>
      <c r="F2413"/>
      <c r="G2413"/>
      <c r="H2413"/>
      <c r="I2413" s="531"/>
    </row>
    <row r="2414" spans="1:9" x14ac:dyDescent="0.2">
      <c r="A2414"/>
      <c r="B2414"/>
      <c r="C2414"/>
      <c r="D2414"/>
      <c r="E2414"/>
      <c r="F2414"/>
      <c r="G2414"/>
      <c r="H2414"/>
      <c r="I2414" s="531"/>
    </row>
    <row r="2415" spans="1:9" x14ac:dyDescent="0.2">
      <c r="A2415"/>
      <c r="B2415"/>
      <c r="C2415"/>
      <c r="D2415"/>
      <c r="E2415"/>
      <c r="F2415"/>
      <c r="G2415"/>
      <c r="H2415"/>
      <c r="I2415" s="531"/>
    </row>
    <row r="2416" spans="1:9" x14ac:dyDescent="0.2">
      <c r="A2416"/>
      <c r="B2416"/>
      <c r="C2416"/>
      <c r="D2416"/>
      <c r="E2416"/>
      <c r="F2416"/>
      <c r="G2416"/>
      <c r="H2416"/>
      <c r="I2416" s="531"/>
    </row>
    <row r="2417" spans="1:9" x14ac:dyDescent="0.2">
      <c r="A2417"/>
      <c r="B2417"/>
      <c r="C2417"/>
      <c r="D2417"/>
      <c r="E2417"/>
      <c r="F2417"/>
      <c r="G2417"/>
      <c r="H2417"/>
      <c r="I2417" s="531"/>
    </row>
    <row r="2418" spans="1:9" x14ac:dyDescent="0.2">
      <c r="A2418"/>
      <c r="B2418"/>
      <c r="C2418"/>
      <c r="D2418"/>
      <c r="E2418"/>
      <c r="F2418"/>
      <c r="G2418"/>
      <c r="H2418"/>
      <c r="I2418" s="531"/>
    </row>
    <row r="2419" spans="1:9" x14ac:dyDescent="0.2">
      <c r="A2419"/>
      <c r="B2419"/>
      <c r="C2419"/>
      <c r="D2419"/>
      <c r="E2419"/>
      <c r="F2419"/>
      <c r="G2419"/>
      <c r="H2419"/>
      <c r="I2419" s="531"/>
    </row>
    <row r="2420" spans="1:9" x14ac:dyDescent="0.2">
      <c r="A2420"/>
      <c r="B2420"/>
      <c r="C2420"/>
      <c r="D2420"/>
      <c r="E2420"/>
      <c r="F2420"/>
      <c r="G2420"/>
      <c r="H2420"/>
      <c r="I2420" s="531"/>
    </row>
    <row r="2421" spans="1:9" x14ac:dyDescent="0.2">
      <c r="A2421"/>
      <c r="B2421"/>
      <c r="C2421"/>
      <c r="D2421"/>
      <c r="E2421"/>
      <c r="F2421"/>
      <c r="G2421"/>
      <c r="H2421"/>
      <c r="I2421" s="531"/>
    </row>
    <row r="2422" spans="1:9" x14ac:dyDescent="0.2">
      <c r="A2422"/>
      <c r="B2422"/>
      <c r="C2422"/>
      <c r="D2422"/>
      <c r="E2422"/>
      <c r="F2422"/>
      <c r="G2422"/>
      <c r="H2422"/>
      <c r="I2422" s="531"/>
    </row>
    <row r="2423" spans="1:9" x14ac:dyDescent="0.2">
      <c r="A2423"/>
      <c r="B2423"/>
      <c r="C2423"/>
      <c r="D2423"/>
      <c r="E2423"/>
      <c r="F2423"/>
      <c r="G2423"/>
      <c r="H2423"/>
      <c r="I2423" s="531"/>
    </row>
    <row r="2424" spans="1:9" x14ac:dyDescent="0.2">
      <c r="A2424"/>
      <c r="B2424"/>
      <c r="C2424"/>
      <c r="D2424"/>
      <c r="E2424"/>
      <c r="F2424"/>
      <c r="G2424"/>
      <c r="H2424"/>
      <c r="I2424" s="531"/>
    </row>
    <row r="2425" spans="1:9" x14ac:dyDescent="0.2">
      <c r="A2425"/>
      <c r="B2425"/>
      <c r="C2425"/>
      <c r="D2425"/>
      <c r="E2425"/>
      <c r="F2425"/>
      <c r="G2425"/>
      <c r="H2425"/>
      <c r="I2425" s="531"/>
    </row>
    <row r="2426" spans="1:9" x14ac:dyDescent="0.2">
      <c r="A2426"/>
      <c r="B2426"/>
      <c r="C2426"/>
      <c r="D2426"/>
      <c r="E2426"/>
      <c r="F2426"/>
      <c r="G2426"/>
      <c r="H2426"/>
      <c r="I2426" s="531"/>
    </row>
    <row r="2427" spans="1:9" x14ac:dyDescent="0.2">
      <c r="A2427"/>
      <c r="B2427"/>
      <c r="C2427"/>
      <c r="D2427"/>
      <c r="E2427"/>
      <c r="F2427"/>
      <c r="G2427"/>
      <c r="H2427"/>
      <c r="I2427" s="531"/>
    </row>
    <row r="2428" spans="1:9" x14ac:dyDescent="0.2">
      <c r="A2428"/>
      <c r="B2428"/>
      <c r="C2428"/>
      <c r="D2428"/>
      <c r="E2428"/>
      <c r="F2428"/>
      <c r="G2428"/>
      <c r="H2428"/>
      <c r="I2428" s="531"/>
    </row>
    <row r="2429" spans="1:9" x14ac:dyDescent="0.2">
      <c r="A2429"/>
      <c r="B2429"/>
      <c r="C2429"/>
      <c r="D2429"/>
      <c r="E2429"/>
      <c r="F2429"/>
      <c r="G2429"/>
      <c r="H2429"/>
      <c r="I2429" s="531"/>
    </row>
    <row r="2430" spans="1:9" x14ac:dyDescent="0.2">
      <c r="A2430"/>
      <c r="B2430"/>
      <c r="C2430"/>
      <c r="D2430"/>
      <c r="E2430"/>
      <c r="F2430"/>
      <c r="G2430"/>
      <c r="H2430"/>
      <c r="I2430" s="531"/>
    </row>
    <row r="2431" spans="1:9" x14ac:dyDescent="0.2">
      <c r="A2431"/>
      <c r="B2431"/>
      <c r="C2431"/>
      <c r="D2431"/>
      <c r="E2431"/>
      <c r="F2431"/>
      <c r="G2431"/>
      <c r="H2431"/>
      <c r="I2431" s="531"/>
    </row>
    <row r="2432" spans="1:9" x14ac:dyDescent="0.2">
      <c r="A2432"/>
      <c r="B2432"/>
      <c r="C2432"/>
      <c r="D2432"/>
      <c r="E2432"/>
      <c r="F2432"/>
      <c r="G2432"/>
      <c r="H2432"/>
      <c r="I2432" s="531"/>
    </row>
    <row r="2433" spans="1:9" x14ac:dyDescent="0.2">
      <c r="A2433"/>
      <c r="B2433"/>
      <c r="C2433"/>
      <c r="D2433"/>
      <c r="E2433"/>
      <c r="F2433"/>
      <c r="G2433"/>
      <c r="H2433"/>
      <c r="I2433" s="531"/>
    </row>
    <row r="2434" spans="1:9" x14ac:dyDescent="0.2">
      <c r="A2434"/>
      <c r="B2434"/>
      <c r="C2434"/>
      <c r="D2434"/>
      <c r="E2434"/>
      <c r="F2434"/>
      <c r="G2434"/>
      <c r="H2434"/>
      <c r="I2434" s="531"/>
    </row>
    <row r="2435" spans="1:9" x14ac:dyDescent="0.2">
      <c r="A2435"/>
      <c r="B2435"/>
      <c r="C2435"/>
      <c r="D2435"/>
      <c r="E2435"/>
      <c r="F2435"/>
      <c r="G2435"/>
      <c r="H2435"/>
      <c r="I2435" s="531"/>
    </row>
    <row r="2436" spans="1:9" x14ac:dyDescent="0.2">
      <c r="A2436"/>
      <c r="B2436"/>
      <c r="C2436"/>
      <c r="D2436"/>
      <c r="E2436"/>
      <c r="F2436"/>
      <c r="G2436"/>
      <c r="H2436"/>
      <c r="I2436" s="531"/>
    </row>
    <row r="2437" spans="1:9" x14ac:dyDescent="0.2">
      <c r="A2437"/>
      <c r="B2437"/>
      <c r="C2437"/>
      <c r="D2437"/>
      <c r="E2437"/>
      <c r="F2437"/>
      <c r="G2437"/>
      <c r="H2437"/>
      <c r="I2437" s="531"/>
    </row>
    <row r="2438" spans="1:9" x14ac:dyDescent="0.2">
      <c r="A2438"/>
      <c r="B2438"/>
      <c r="C2438"/>
      <c r="D2438"/>
      <c r="E2438"/>
      <c r="F2438"/>
      <c r="G2438"/>
      <c r="H2438"/>
      <c r="I2438" s="531"/>
    </row>
    <row r="2439" spans="1:9" x14ac:dyDescent="0.2">
      <c r="A2439"/>
      <c r="B2439"/>
      <c r="C2439"/>
      <c r="D2439"/>
      <c r="E2439"/>
      <c r="F2439"/>
      <c r="G2439"/>
      <c r="H2439"/>
      <c r="I2439" s="531"/>
    </row>
    <row r="2440" spans="1:9" x14ac:dyDescent="0.2">
      <c r="A2440"/>
      <c r="B2440"/>
      <c r="C2440"/>
      <c r="D2440"/>
      <c r="E2440"/>
      <c r="F2440"/>
      <c r="G2440"/>
      <c r="H2440"/>
      <c r="I2440" s="531"/>
    </row>
    <row r="2441" spans="1:9" x14ac:dyDescent="0.2">
      <c r="A2441"/>
      <c r="B2441"/>
      <c r="C2441"/>
      <c r="D2441"/>
      <c r="E2441"/>
      <c r="F2441"/>
      <c r="G2441"/>
      <c r="H2441"/>
      <c r="I2441" s="531"/>
    </row>
    <row r="2442" spans="1:9" x14ac:dyDescent="0.2">
      <c r="A2442"/>
      <c r="B2442"/>
      <c r="C2442"/>
      <c r="D2442"/>
      <c r="E2442"/>
      <c r="F2442"/>
      <c r="G2442"/>
      <c r="H2442"/>
      <c r="I2442" s="531"/>
    </row>
    <row r="2443" spans="1:9" x14ac:dyDescent="0.2">
      <c r="A2443"/>
      <c r="B2443"/>
      <c r="C2443"/>
      <c r="D2443"/>
      <c r="E2443"/>
      <c r="F2443"/>
      <c r="G2443"/>
      <c r="H2443"/>
      <c r="I2443" s="531"/>
    </row>
    <row r="2444" spans="1:9" x14ac:dyDescent="0.2">
      <c r="A2444"/>
      <c r="B2444"/>
      <c r="C2444"/>
      <c r="D2444"/>
      <c r="E2444"/>
      <c r="F2444"/>
      <c r="G2444"/>
      <c r="H2444"/>
      <c r="I2444" s="531"/>
    </row>
    <row r="2445" spans="1:9" x14ac:dyDescent="0.2">
      <c r="A2445"/>
      <c r="B2445"/>
      <c r="C2445"/>
      <c r="D2445"/>
      <c r="E2445"/>
      <c r="F2445"/>
      <c r="G2445"/>
      <c r="H2445"/>
      <c r="I2445" s="531"/>
    </row>
    <row r="2446" spans="1:9" x14ac:dyDescent="0.2">
      <c r="A2446"/>
      <c r="B2446"/>
      <c r="C2446"/>
      <c r="D2446"/>
      <c r="E2446"/>
      <c r="F2446"/>
      <c r="G2446"/>
      <c r="H2446"/>
      <c r="I2446" s="531"/>
    </row>
    <row r="2447" spans="1:9" x14ac:dyDescent="0.2">
      <c r="A2447"/>
      <c r="B2447"/>
      <c r="C2447"/>
      <c r="D2447"/>
      <c r="E2447"/>
      <c r="F2447"/>
      <c r="G2447"/>
      <c r="H2447"/>
      <c r="I2447" s="531"/>
    </row>
    <row r="2448" spans="1:9" x14ac:dyDescent="0.2">
      <c r="A2448"/>
      <c r="B2448"/>
      <c r="C2448"/>
      <c r="D2448"/>
      <c r="E2448"/>
      <c r="F2448"/>
      <c r="G2448"/>
      <c r="H2448"/>
      <c r="I2448" s="531"/>
    </row>
    <row r="2449" spans="1:9" x14ac:dyDescent="0.2">
      <c r="A2449"/>
      <c r="B2449"/>
      <c r="C2449"/>
      <c r="D2449"/>
      <c r="E2449"/>
      <c r="F2449"/>
      <c r="G2449"/>
      <c r="H2449"/>
      <c r="I2449" s="531"/>
    </row>
    <row r="2450" spans="1:9" x14ac:dyDescent="0.2">
      <c r="A2450"/>
      <c r="B2450"/>
      <c r="C2450"/>
      <c r="D2450"/>
      <c r="E2450"/>
      <c r="F2450"/>
      <c r="G2450"/>
      <c r="H2450"/>
      <c r="I2450" s="531"/>
    </row>
    <row r="2451" spans="1:9" x14ac:dyDescent="0.2">
      <c r="A2451"/>
      <c r="B2451"/>
      <c r="C2451"/>
      <c r="D2451"/>
      <c r="E2451"/>
      <c r="F2451"/>
      <c r="G2451"/>
      <c r="H2451"/>
      <c r="I2451" s="531"/>
    </row>
    <row r="2452" spans="1:9" x14ac:dyDescent="0.2">
      <c r="A2452"/>
      <c r="B2452"/>
      <c r="C2452"/>
      <c r="D2452"/>
      <c r="E2452"/>
      <c r="F2452"/>
      <c r="G2452"/>
      <c r="H2452"/>
      <c r="I2452" s="531"/>
    </row>
    <row r="2453" spans="1:9" x14ac:dyDescent="0.2">
      <c r="A2453"/>
      <c r="B2453"/>
      <c r="C2453"/>
      <c r="D2453"/>
      <c r="E2453"/>
      <c r="F2453"/>
      <c r="G2453"/>
      <c r="H2453"/>
      <c r="I2453" s="531"/>
    </row>
    <row r="2454" spans="1:9" x14ac:dyDescent="0.2">
      <c r="A2454"/>
      <c r="B2454"/>
      <c r="C2454"/>
      <c r="D2454"/>
      <c r="E2454"/>
      <c r="F2454"/>
      <c r="G2454"/>
      <c r="H2454"/>
      <c r="I2454" s="531"/>
    </row>
    <row r="2455" spans="1:9" x14ac:dyDescent="0.2">
      <c r="A2455"/>
      <c r="B2455"/>
      <c r="C2455"/>
      <c r="D2455"/>
      <c r="E2455"/>
      <c r="F2455"/>
      <c r="G2455"/>
      <c r="H2455"/>
      <c r="I2455" s="531"/>
    </row>
    <row r="2456" spans="1:9" x14ac:dyDescent="0.2">
      <c r="A2456"/>
      <c r="B2456"/>
      <c r="C2456"/>
      <c r="D2456"/>
      <c r="E2456"/>
      <c r="F2456"/>
      <c r="G2456"/>
      <c r="H2456"/>
      <c r="I2456" s="531"/>
    </row>
    <row r="2457" spans="1:9" x14ac:dyDescent="0.2">
      <c r="A2457"/>
      <c r="B2457"/>
      <c r="C2457"/>
      <c r="D2457"/>
      <c r="E2457"/>
      <c r="F2457"/>
      <c r="G2457"/>
      <c r="H2457"/>
      <c r="I2457" s="531"/>
    </row>
    <row r="2458" spans="1:9" x14ac:dyDescent="0.2">
      <c r="A2458"/>
      <c r="B2458"/>
      <c r="C2458"/>
      <c r="D2458"/>
      <c r="E2458"/>
      <c r="F2458"/>
      <c r="G2458"/>
      <c r="H2458"/>
      <c r="I2458" s="531"/>
    </row>
    <row r="2459" spans="1:9" x14ac:dyDescent="0.2">
      <c r="A2459"/>
      <c r="B2459"/>
      <c r="C2459"/>
      <c r="D2459"/>
      <c r="E2459"/>
      <c r="F2459"/>
      <c r="G2459"/>
      <c r="H2459"/>
      <c r="I2459" s="531"/>
    </row>
    <row r="2460" spans="1:9" x14ac:dyDescent="0.2">
      <c r="A2460"/>
      <c r="B2460"/>
      <c r="C2460"/>
      <c r="D2460"/>
      <c r="E2460"/>
      <c r="F2460"/>
      <c r="G2460"/>
      <c r="H2460"/>
      <c r="I2460" s="531"/>
    </row>
    <row r="2461" spans="1:9" x14ac:dyDescent="0.2">
      <c r="A2461"/>
      <c r="B2461"/>
      <c r="C2461"/>
      <c r="D2461"/>
      <c r="E2461"/>
      <c r="F2461"/>
      <c r="G2461"/>
      <c r="H2461"/>
      <c r="I2461" s="531"/>
    </row>
    <row r="2462" spans="1:9" x14ac:dyDescent="0.2">
      <c r="A2462"/>
      <c r="B2462"/>
      <c r="C2462"/>
      <c r="D2462"/>
      <c r="E2462"/>
      <c r="F2462"/>
      <c r="G2462"/>
      <c r="H2462"/>
      <c r="I2462" s="531"/>
    </row>
    <row r="2463" spans="1:9" x14ac:dyDescent="0.2">
      <c r="A2463"/>
      <c r="B2463"/>
      <c r="C2463"/>
      <c r="D2463"/>
      <c r="E2463"/>
      <c r="F2463"/>
      <c r="G2463"/>
      <c r="H2463"/>
      <c r="I2463" s="531"/>
    </row>
    <row r="2464" spans="1:9" x14ac:dyDescent="0.2">
      <c r="A2464"/>
      <c r="B2464"/>
      <c r="C2464"/>
      <c r="D2464"/>
      <c r="E2464"/>
      <c r="F2464"/>
      <c r="G2464"/>
      <c r="H2464"/>
      <c r="I2464" s="531"/>
    </row>
    <row r="2465" spans="1:9" x14ac:dyDescent="0.2">
      <c r="A2465"/>
      <c r="B2465"/>
      <c r="C2465"/>
      <c r="D2465"/>
      <c r="E2465"/>
      <c r="F2465"/>
      <c r="G2465"/>
      <c r="H2465"/>
      <c r="I2465" s="531"/>
    </row>
    <row r="2466" spans="1:9" x14ac:dyDescent="0.2">
      <c r="A2466"/>
      <c r="B2466"/>
      <c r="C2466"/>
      <c r="D2466"/>
      <c r="E2466"/>
      <c r="F2466"/>
      <c r="G2466"/>
      <c r="H2466"/>
      <c r="I2466" s="531"/>
    </row>
    <row r="2467" spans="1:9" x14ac:dyDescent="0.2">
      <c r="A2467"/>
      <c r="B2467"/>
      <c r="C2467"/>
      <c r="D2467"/>
      <c r="E2467"/>
      <c r="F2467"/>
      <c r="G2467"/>
      <c r="H2467"/>
      <c r="I2467" s="531"/>
    </row>
    <row r="2468" spans="1:9" x14ac:dyDescent="0.2">
      <c r="A2468"/>
      <c r="B2468"/>
      <c r="C2468"/>
      <c r="D2468"/>
      <c r="E2468"/>
      <c r="F2468"/>
      <c r="G2468"/>
      <c r="H2468"/>
      <c r="I2468" s="531"/>
    </row>
    <row r="2469" spans="1:9" x14ac:dyDescent="0.2">
      <c r="A2469"/>
      <c r="B2469"/>
      <c r="C2469"/>
      <c r="D2469"/>
      <c r="E2469"/>
      <c r="F2469"/>
      <c r="G2469"/>
      <c r="H2469"/>
      <c r="I2469" s="531"/>
    </row>
    <row r="2470" spans="1:9" x14ac:dyDescent="0.2">
      <c r="A2470"/>
      <c r="B2470"/>
      <c r="C2470"/>
      <c r="D2470"/>
      <c r="E2470"/>
      <c r="F2470"/>
      <c r="G2470"/>
      <c r="H2470"/>
      <c r="I2470" s="531"/>
    </row>
    <row r="2471" spans="1:9" x14ac:dyDescent="0.2">
      <c r="A2471"/>
      <c r="B2471"/>
      <c r="C2471"/>
      <c r="D2471"/>
      <c r="E2471"/>
      <c r="F2471"/>
      <c r="G2471"/>
      <c r="H2471"/>
      <c r="I2471" s="531"/>
    </row>
    <row r="2472" spans="1:9" x14ac:dyDescent="0.2">
      <c r="A2472"/>
      <c r="B2472"/>
      <c r="C2472"/>
      <c r="D2472"/>
      <c r="E2472"/>
      <c r="F2472"/>
      <c r="G2472"/>
      <c r="H2472"/>
      <c r="I2472" s="531"/>
    </row>
    <row r="2473" spans="1:9" x14ac:dyDescent="0.2">
      <c r="A2473"/>
      <c r="B2473"/>
      <c r="C2473"/>
      <c r="D2473"/>
      <c r="E2473"/>
      <c r="F2473"/>
      <c r="G2473"/>
      <c r="H2473"/>
      <c r="I2473" s="531"/>
    </row>
    <row r="2474" spans="1:9" x14ac:dyDescent="0.2">
      <c r="A2474"/>
      <c r="B2474"/>
      <c r="C2474"/>
      <c r="D2474"/>
      <c r="E2474"/>
      <c r="F2474"/>
      <c r="G2474"/>
      <c r="H2474"/>
      <c r="I2474" s="531"/>
    </row>
    <row r="2475" spans="1:9" x14ac:dyDescent="0.2">
      <c r="A2475"/>
      <c r="B2475"/>
      <c r="C2475"/>
      <c r="D2475"/>
      <c r="E2475"/>
      <c r="F2475"/>
      <c r="G2475"/>
      <c r="H2475"/>
      <c r="I2475" s="531"/>
    </row>
    <row r="2476" spans="1:9" x14ac:dyDescent="0.2">
      <c r="A2476"/>
      <c r="B2476"/>
      <c r="C2476"/>
      <c r="D2476"/>
      <c r="E2476"/>
      <c r="F2476"/>
      <c r="G2476"/>
      <c r="H2476"/>
      <c r="I2476" s="531"/>
    </row>
    <row r="2477" spans="1:9" x14ac:dyDescent="0.2">
      <c r="A2477"/>
      <c r="B2477"/>
      <c r="C2477"/>
      <c r="D2477"/>
      <c r="E2477"/>
      <c r="F2477"/>
      <c r="G2477"/>
      <c r="H2477"/>
      <c r="I2477" s="531"/>
    </row>
    <row r="2478" spans="1:9" x14ac:dyDescent="0.2">
      <c r="A2478"/>
      <c r="B2478"/>
      <c r="C2478"/>
      <c r="D2478"/>
      <c r="E2478"/>
      <c r="F2478"/>
      <c r="G2478"/>
      <c r="H2478"/>
      <c r="I2478" s="531"/>
    </row>
    <row r="2479" spans="1:9" x14ac:dyDescent="0.2">
      <c r="A2479"/>
      <c r="B2479"/>
      <c r="C2479"/>
      <c r="D2479"/>
      <c r="E2479"/>
      <c r="F2479"/>
      <c r="G2479"/>
      <c r="H2479"/>
      <c r="I2479" s="531"/>
    </row>
    <row r="2480" spans="1:9" x14ac:dyDescent="0.2">
      <c r="A2480"/>
      <c r="B2480"/>
      <c r="C2480"/>
      <c r="D2480"/>
      <c r="E2480"/>
      <c r="F2480"/>
      <c r="G2480"/>
      <c r="H2480"/>
      <c r="I2480" s="531"/>
    </row>
    <row r="2481" spans="1:9" x14ac:dyDescent="0.2">
      <c r="A2481"/>
      <c r="B2481"/>
      <c r="C2481"/>
      <c r="D2481"/>
      <c r="E2481"/>
      <c r="F2481"/>
      <c r="G2481"/>
      <c r="H2481"/>
      <c r="I2481" s="531"/>
    </row>
    <row r="2482" spans="1:9" x14ac:dyDescent="0.2">
      <c r="A2482"/>
      <c r="B2482"/>
      <c r="C2482"/>
      <c r="D2482"/>
      <c r="E2482"/>
      <c r="F2482"/>
      <c r="G2482"/>
      <c r="H2482"/>
      <c r="I2482" s="531"/>
    </row>
    <row r="2483" spans="1:9" x14ac:dyDescent="0.2">
      <c r="A2483"/>
      <c r="B2483"/>
      <c r="C2483"/>
      <c r="D2483"/>
      <c r="E2483"/>
      <c r="F2483"/>
      <c r="G2483"/>
      <c r="H2483"/>
      <c r="I2483" s="531"/>
    </row>
    <row r="2484" spans="1:9" x14ac:dyDescent="0.2">
      <c r="A2484"/>
      <c r="B2484"/>
      <c r="C2484"/>
      <c r="D2484"/>
      <c r="E2484"/>
      <c r="F2484"/>
      <c r="G2484"/>
      <c r="H2484"/>
      <c r="I2484" s="531"/>
    </row>
    <row r="2485" spans="1:9" x14ac:dyDescent="0.2">
      <c r="A2485"/>
      <c r="B2485"/>
      <c r="C2485"/>
      <c r="D2485"/>
      <c r="E2485"/>
      <c r="F2485"/>
      <c r="G2485"/>
      <c r="H2485"/>
      <c r="I2485" s="531"/>
    </row>
    <row r="2486" spans="1:9" x14ac:dyDescent="0.2">
      <c r="A2486"/>
      <c r="B2486"/>
      <c r="C2486"/>
      <c r="D2486"/>
      <c r="E2486"/>
      <c r="F2486"/>
      <c r="G2486"/>
      <c r="H2486"/>
      <c r="I2486" s="531"/>
    </row>
    <row r="2487" spans="1:9" x14ac:dyDescent="0.2">
      <c r="A2487"/>
      <c r="B2487"/>
      <c r="C2487"/>
      <c r="D2487"/>
      <c r="E2487"/>
      <c r="F2487"/>
      <c r="G2487"/>
      <c r="H2487"/>
      <c r="I2487" s="531"/>
    </row>
    <row r="2488" spans="1:9" x14ac:dyDescent="0.2">
      <c r="A2488"/>
      <c r="B2488"/>
      <c r="C2488"/>
      <c r="D2488"/>
      <c r="E2488"/>
      <c r="F2488"/>
      <c r="G2488"/>
      <c r="H2488"/>
      <c r="I2488" s="531"/>
    </row>
    <row r="2489" spans="1:9" x14ac:dyDescent="0.2">
      <c r="A2489"/>
      <c r="B2489"/>
      <c r="C2489"/>
      <c r="D2489"/>
      <c r="E2489"/>
      <c r="F2489"/>
      <c r="G2489"/>
      <c r="H2489"/>
      <c r="I2489" s="531"/>
    </row>
    <row r="2490" spans="1:9" x14ac:dyDescent="0.2">
      <c r="A2490"/>
      <c r="B2490"/>
      <c r="C2490"/>
      <c r="D2490"/>
      <c r="E2490"/>
      <c r="F2490"/>
      <c r="G2490"/>
      <c r="H2490"/>
      <c r="I2490" s="531"/>
    </row>
    <row r="2491" spans="1:9" x14ac:dyDescent="0.2">
      <c r="A2491"/>
      <c r="B2491"/>
      <c r="C2491"/>
      <c r="D2491"/>
      <c r="E2491"/>
      <c r="F2491"/>
      <c r="G2491"/>
      <c r="H2491"/>
      <c r="I2491" s="531"/>
    </row>
    <row r="2492" spans="1:9" x14ac:dyDescent="0.2">
      <c r="A2492"/>
      <c r="B2492"/>
      <c r="C2492"/>
      <c r="D2492"/>
      <c r="E2492"/>
      <c r="F2492"/>
      <c r="G2492"/>
      <c r="H2492"/>
      <c r="I2492" s="531"/>
    </row>
    <row r="2493" spans="1:9" x14ac:dyDescent="0.2">
      <c r="A2493"/>
      <c r="B2493"/>
      <c r="C2493"/>
      <c r="D2493"/>
      <c r="E2493"/>
      <c r="F2493"/>
      <c r="G2493"/>
      <c r="H2493"/>
      <c r="I2493" s="531"/>
    </row>
    <row r="2494" spans="1:9" x14ac:dyDescent="0.2">
      <c r="A2494"/>
      <c r="B2494"/>
      <c r="C2494"/>
      <c r="D2494"/>
      <c r="E2494"/>
      <c r="F2494"/>
      <c r="G2494"/>
      <c r="H2494"/>
      <c r="I2494" s="531"/>
    </row>
    <row r="2495" spans="1:9" x14ac:dyDescent="0.2">
      <c r="A2495"/>
      <c r="B2495"/>
      <c r="C2495"/>
      <c r="D2495"/>
      <c r="E2495"/>
      <c r="F2495"/>
      <c r="G2495"/>
      <c r="H2495"/>
      <c r="I2495" s="531"/>
    </row>
    <row r="2496" spans="1:9" x14ac:dyDescent="0.2">
      <c r="A2496"/>
      <c r="B2496"/>
      <c r="C2496"/>
      <c r="D2496"/>
      <c r="E2496"/>
      <c r="F2496"/>
      <c r="G2496"/>
      <c r="H2496"/>
      <c r="I2496" s="531"/>
    </row>
    <row r="2497" spans="1:9" x14ac:dyDescent="0.2">
      <c r="A2497"/>
      <c r="B2497"/>
      <c r="C2497"/>
      <c r="D2497"/>
      <c r="E2497"/>
      <c r="F2497"/>
      <c r="G2497"/>
      <c r="H2497"/>
      <c r="I2497" s="531"/>
    </row>
    <row r="2498" spans="1:9" x14ac:dyDescent="0.2">
      <c r="A2498"/>
      <c r="B2498"/>
      <c r="C2498"/>
      <c r="D2498"/>
      <c r="E2498"/>
      <c r="F2498"/>
      <c r="G2498"/>
      <c r="H2498"/>
      <c r="I2498" s="531"/>
    </row>
    <row r="2499" spans="1:9" x14ac:dyDescent="0.2">
      <c r="A2499"/>
      <c r="B2499"/>
      <c r="C2499"/>
      <c r="D2499"/>
      <c r="E2499"/>
      <c r="F2499"/>
      <c r="G2499"/>
      <c r="H2499"/>
      <c r="I2499" s="531"/>
    </row>
    <row r="2500" spans="1:9" x14ac:dyDescent="0.2">
      <c r="A2500"/>
      <c r="B2500"/>
      <c r="C2500"/>
      <c r="D2500"/>
      <c r="E2500"/>
      <c r="F2500"/>
      <c r="G2500"/>
      <c r="H2500"/>
      <c r="I2500" s="531"/>
    </row>
    <row r="2501" spans="1:9" x14ac:dyDescent="0.2">
      <c r="A2501"/>
      <c r="B2501"/>
      <c r="C2501"/>
      <c r="D2501"/>
      <c r="E2501"/>
      <c r="F2501"/>
      <c r="G2501"/>
      <c r="H2501"/>
      <c r="I2501" s="531"/>
    </row>
    <row r="2502" spans="1:9" x14ac:dyDescent="0.2">
      <c r="A2502"/>
      <c r="B2502"/>
      <c r="C2502"/>
      <c r="D2502"/>
      <c r="E2502"/>
      <c r="F2502"/>
      <c r="G2502"/>
      <c r="H2502"/>
      <c r="I2502" s="531"/>
    </row>
    <row r="2503" spans="1:9" x14ac:dyDescent="0.2">
      <c r="A2503"/>
      <c r="B2503"/>
      <c r="C2503"/>
      <c r="D2503"/>
      <c r="E2503"/>
      <c r="F2503"/>
      <c r="G2503"/>
      <c r="H2503"/>
      <c r="I2503" s="531"/>
    </row>
    <row r="2504" spans="1:9" x14ac:dyDescent="0.2">
      <c r="A2504"/>
      <c r="B2504"/>
      <c r="C2504"/>
      <c r="D2504"/>
      <c r="E2504"/>
      <c r="F2504"/>
      <c r="G2504"/>
      <c r="H2504"/>
      <c r="I2504" s="531"/>
    </row>
    <row r="2505" spans="1:9" x14ac:dyDescent="0.2">
      <c r="A2505"/>
      <c r="B2505"/>
      <c r="C2505"/>
      <c r="D2505"/>
      <c r="E2505"/>
      <c r="F2505"/>
      <c r="G2505"/>
      <c r="H2505"/>
      <c r="I2505" s="531"/>
    </row>
    <row r="2506" spans="1:9" x14ac:dyDescent="0.2">
      <c r="A2506"/>
      <c r="B2506"/>
      <c r="C2506"/>
      <c r="D2506"/>
      <c r="E2506"/>
      <c r="F2506"/>
      <c r="G2506"/>
      <c r="H2506"/>
      <c r="I2506" s="531"/>
    </row>
    <row r="2507" spans="1:9" x14ac:dyDescent="0.2">
      <c r="A2507"/>
      <c r="B2507"/>
      <c r="C2507"/>
      <c r="D2507"/>
      <c r="E2507"/>
      <c r="F2507"/>
      <c r="G2507"/>
      <c r="H2507"/>
      <c r="I2507" s="531"/>
    </row>
    <row r="2508" spans="1:9" x14ac:dyDescent="0.2">
      <c r="A2508"/>
      <c r="B2508"/>
      <c r="C2508"/>
      <c r="D2508"/>
      <c r="E2508"/>
      <c r="F2508"/>
      <c r="G2508"/>
      <c r="H2508"/>
      <c r="I2508" s="531"/>
    </row>
    <row r="2509" spans="1:9" x14ac:dyDescent="0.2">
      <c r="A2509"/>
      <c r="B2509"/>
      <c r="C2509"/>
      <c r="D2509"/>
      <c r="E2509"/>
      <c r="F2509"/>
      <c r="G2509"/>
      <c r="H2509"/>
      <c r="I2509" s="531"/>
    </row>
    <row r="2510" spans="1:9" x14ac:dyDescent="0.2">
      <c r="A2510"/>
      <c r="B2510"/>
      <c r="C2510"/>
      <c r="D2510"/>
      <c r="E2510"/>
      <c r="F2510"/>
      <c r="G2510"/>
      <c r="H2510"/>
      <c r="I2510" s="531"/>
    </row>
    <row r="2511" spans="1:9" x14ac:dyDescent="0.2">
      <c r="A2511"/>
      <c r="B2511"/>
      <c r="C2511"/>
      <c r="D2511"/>
      <c r="E2511"/>
      <c r="F2511"/>
      <c r="G2511"/>
      <c r="H2511"/>
      <c r="I2511" s="531"/>
    </row>
    <row r="2512" spans="1:9" x14ac:dyDescent="0.2">
      <c r="A2512"/>
      <c r="B2512"/>
      <c r="C2512"/>
      <c r="D2512"/>
      <c r="E2512"/>
      <c r="F2512"/>
      <c r="G2512"/>
      <c r="H2512"/>
      <c r="I2512" s="531"/>
    </row>
    <row r="2513" spans="1:9" x14ac:dyDescent="0.2">
      <c r="A2513"/>
      <c r="B2513"/>
      <c r="C2513"/>
      <c r="D2513"/>
      <c r="E2513"/>
      <c r="F2513"/>
      <c r="G2513"/>
      <c r="H2513"/>
      <c r="I2513" s="531"/>
    </row>
    <row r="2514" spans="1:9" x14ac:dyDescent="0.2">
      <c r="A2514"/>
      <c r="B2514"/>
      <c r="C2514"/>
      <c r="D2514"/>
      <c r="E2514"/>
      <c r="F2514"/>
      <c r="G2514"/>
      <c r="H2514"/>
      <c r="I2514" s="531"/>
    </row>
    <row r="2515" spans="1:9" x14ac:dyDescent="0.2">
      <c r="A2515"/>
      <c r="B2515"/>
      <c r="C2515"/>
      <c r="D2515"/>
      <c r="E2515"/>
      <c r="F2515"/>
      <c r="G2515"/>
      <c r="H2515"/>
      <c r="I2515" s="531"/>
    </row>
    <row r="2516" spans="1:9" x14ac:dyDescent="0.2">
      <c r="A2516"/>
      <c r="B2516"/>
      <c r="C2516"/>
      <c r="D2516"/>
      <c r="E2516"/>
      <c r="F2516"/>
      <c r="G2516"/>
      <c r="H2516"/>
      <c r="I2516" s="531"/>
    </row>
    <row r="2517" spans="1:9" x14ac:dyDescent="0.2">
      <c r="A2517"/>
      <c r="B2517"/>
      <c r="C2517"/>
      <c r="D2517"/>
      <c r="E2517"/>
      <c r="F2517"/>
      <c r="G2517"/>
      <c r="H2517"/>
      <c r="I2517" s="531"/>
    </row>
    <row r="2518" spans="1:9" x14ac:dyDescent="0.2">
      <c r="A2518"/>
      <c r="B2518"/>
      <c r="C2518"/>
      <c r="D2518"/>
      <c r="E2518"/>
      <c r="F2518"/>
      <c r="G2518"/>
      <c r="H2518"/>
      <c r="I2518" s="531"/>
    </row>
    <row r="2519" spans="1:9" x14ac:dyDescent="0.2">
      <c r="A2519"/>
      <c r="B2519"/>
      <c r="C2519"/>
      <c r="D2519"/>
      <c r="E2519"/>
      <c r="F2519"/>
      <c r="G2519"/>
      <c r="H2519"/>
      <c r="I2519" s="531"/>
    </row>
    <row r="2520" spans="1:9" x14ac:dyDescent="0.2">
      <c r="A2520"/>
      <c r="B2520"/>
      <c r="C2520"/>
      <c r="D2520"/>
      <c r="E2520"/>
      <c r="F2520"/>
      <c r="G2520"/>
      <c r="H2520"/>
      <c r="I2520" s="531"/>
    </row>
    <row r="2521" spans="1:9" x14ac:dyDescent="0.2">
      <c r="A2521"/>
      <c r="B2521"/>
      <c r="C2521"/>
      <c r="D2521"/>
      <c r="E2521"/>
      <c r="F2521"/>
      <c r="G2521"/>
      <c r="H2521"/>
      <c r="I2521" s="531"/>
    </row>
    <row r="2522" spans="1:9" x14ac:dyDescent="0.2">
      <c r="A2522"/>
      <c r="B2522"/>
      <c r="C2522"/>
      <c r="D2522"/>
      <c r="E2522"/>
      <c r="F2522"/>
      <c r="G2522"/>
      <c r="H2522"/>
      <c r="I2522" s="531"/>
    </row>
    <row r="2523" spans="1:9" x14ac:dyDescent="0.2">
      <c r="A2523"/>
      <c r="B2523"/>
      <c r="C2523"/>
      <c r="D2523"/>
      <c r="E2523"/>
      <c r="F2523"/>
      <c r="G2523"/>
      <c r="H2523"/>
      <c r="I2523" s="531"/>
    </row>
    <row r="2524" spans="1:9" x14ac:dyDescent="0.2">
      <c r="A2524"/>
      <c r="B2524"/>
      <c r="C2524"/>
      <c r="D2524"/>
      <c r="E2524"/>
      <c r="F2524"/>
      <c r="G2524"/>
      <c r="H2524"/>
      <c r="I2524" s="531"/>
    </row>
    <row r="2525" spans="1:9" x14ac:dyDescent="0.2">
      <c r="A2525"/>
      <c r="B2525"/>
      <c r="C2525"/>
      <c r="D2525"/>
      <c r="E2525"/>
      <c r="F2525"/>
      <c r="G2525"/>
      <c r="H2525"/>
      <c r="I2525" s="531"/>
    </row>
    <row r="2526" spans="1:9" x14ac:dyDescent="0.2">
      <c r="A2526"/>
      <c r="B2526"/>
      <c r="C2526"/>
      <c r="D2526"/>
      <c r="E2526"/>
      <c r="F2526"/>
      <c r="G2526"/>
      <c r="H2526"/>
      <c r="I2526" s="531"/>
    </row>
    <row r="2527" spans="1:9" x14ac:dyDescent="0.2">
      <c r="A2527"/>
      <c r="B2527"/>
      <c r="C2527"/>
      <c r="D2527"/>
      <c r="E2527"/>
      <c r="F2527"/>
      <c r="G2527"/>
      <c r="H2527"/>
      <c r="I2527" s="531"/>
    </row>
    <row r="2528" spans="1:9" x14ac:dyDescent="0.2">
      <c r="A2528"/>
      <c r="B2528"/>
      <c r="C2528"/>
      <c r="D2528"/>
      <c r="E2528"/>
      <c r="F2528"/>
      <c r="G2528"/>
      <c r="H2528"/>
      <c r="I2528" s="531"/>
    </row>
    <row r="2529" spans="1:9" x14ac:dyDescent="0.2">
      <c r="A2529"/>
      <c r="B2529"/>
      <c r="C2529"/>
      <c r="D2529"/>
      <c r="E2529"/>
      <c r="F2529"/>
      <c r="G2529"/>
      <c r="H2529"/>
      <c r="I2529" s="531"/>
    </row>
    <row r="2530" spans="1:9" x14ac:dyDescent="0.2">
      <c r="A2530"/>
      <c r="B2530"/>
      <c r="C2530"/>
      <c r="D2530"/>
      <c r="E2530"/>
      <c r="F2530"/>
      <c r="G2530"/>
      <c r="H2530"/>
      <c r="I2530" s="531"/>
    </row>
    <row r="2531" spans="1:9" x14ac:dyDescent="0.2">
      <c r="A2531"/>
      <c r="B2531"/>
      <c r="C2531"/>
      <c r="D2531"/>
      <c r="E2531"/>
      <c r="F2531"/>
      <c r="G2531"/>
      <c r="H2531"/>
      <c r="I2531" s="531"/>
    </row>
    <row r="2532" spans="1:9" x14ac:dyDescent="0.2">
      <c r="A2532"/>
      <c r="B2532"/>
      <c r="C2532"/>
      <c r="D2532"/>
      <c r="E2532"/>
      <c r="F2532"/>
      <c r="G2532"/>
      <c r="H2532"/>
      <c r="I2532" s="531"/>
    </row>
    <row r="2533" spans="1:9" x14ac:dyDescent="0.2">
      <c r="A2533"/>
      <c r="B2533"/>
      <c r="C2533"/>
      <c r="D2533"/>
      <c r="E2533"/>
      <c r="F2533"/>
      <c r="G2533"/>
      <c r="H2533"/>
      <c r="I2533" s="531"/>
    </row>
    <row r="2534" spans="1:9" x14ac:dyDescent="0.2">
      <c r="A2534"/>
      <c r="B2534"/>
      <c r="C2534"/>
      <c r="D2534"/>
      <c r="E2534"/>
      <c r="F2534"/>
      <c r="G2534"/>
      <c r="H2534"/>
      <c r="I2534" s="531"/>
    </row>
    <row r="2535" spans="1:9" x14ac:dyDescent="0.2">
      <c r="A2535"/>
      <c r="B2535"/>
      <c r="C2535"/>
      <c r="D2535"/>
      <c r="E2535"/>
      <c r="F2535"/>
      <c r="G2535"/>
      <c r="H2535"/>
      <c r="I2535" s="531"/>
    </row>
    <row r="2536" spans="1:9" x14ac:dyDescent="0.2">
      <c r="A2536"/>
      <c r="B2536"/>
      <c r="C2536"/>
      <c r="D2536"/>
      <c r="E2536"/>
      <c r="F2536"/>
      <c r="G2536"/>
      <c r="H2536"/>
      <c r="I2536" s="531"/>
    </row>
    <row r="2537" spans="1:9" x14ac:dyDescent="0.2">
      <c r="A2537"/>
      <c r="B2537"/>
      <c r="C2537"/>
      <c r="D2537"/>
      <c r="E2537"/>
      <c r="F2537"/>
      <c r="G2537"/>
      <c r="H2537"/>
      <c r="I2537" s="531"/>
    </row>
    <row r="2538" spans="1:9" x14ac:dyDescent="0.2">
      <c r="A2538"/>
      <c r="B2538"/>
      <c r="C2538"/>
      <c r="D2538"/>
      <c r="E2538"/>
      <c r="F2538"/>
      <c r="G2538"/>
      <c r="H2538"/>
      <c r="I2538" s="531"/>
    </row>
    <row r="2539" spans="1:9" x14ac:dyDescent="0.2">
      <c r="A2539"/>
      <c r="B2539"/>
      <c r="C2539"/>
      <c r="D2539"/>
      <c r="E2539"/>
      <c r="F2539"/>
      <c r="G2539"/>
      <c r="H2539"/>
      <c r="I2539" s="531"/>
    </row>
    <row r="2540" spans="1:9" x14ac:dyDescent="0.2">
      <c r="A2540"/>
      <c r="B2540"/>
      <c r="C2540"/>
      <c r="D2540"/>
      <c r="E2540"/>
      <c r="F2540"/>
      <c r="G2540"/>
      <c r="H2540"/>
      <c r="I2540" s="531"/>
    </row>
    <row r="2541" spans="1:9" x14ac:dyDescent="0.2">
      <c r="A2541"/>
      <c r="B2541"/>
      <c r="C2541"/>
      <c r="D2541"/>
      <c r="E2541"/>
      <c r="F2541"/>
      <c r="G2541"/>
      <c r="H2541"/>
      <c r="I2541" s="531"/>
    </row>
    <row r="2542" spans="1:9" x14ac:dyDescent="0.2">
      <c r="A2542"/>
      <c r="B2542"/>
      <c r="C2542"/>
      <c r="D2542"/>
      <c r="E2542"/>
      <c r="F2542"/>
      <c r="G2542"/>
      <c r="H2542"/>
      <c r="I2542" s="531"/>
    </row>
    <row r="2543" spans="1:9" x14ac:dyDescent="0.2">
      <c r="A2543"/>
      <c r="B2543"/>
      <c r="C2543"/>
      <c r="D2543"/>
      <c r="E2543"/>
      <c r="F2543"/>
      <c r="G2543"/>
      <c r="H2543"/>
      <c r="I2543" s="531"/>
    </row>
    <row r="2544" spans="1:9" x14ac:dyDescent="0.2">
      <c r="A2544"/>
      <c r="B2544"/>
      <c r="C2544"/>
      <c r="D2544"/>
      <c r="E2544"/>
      <c r="F2544"/>
      <c r="G2544"/>
      <c r="H2544"/>
      <c r="I2544" s="531"/>
    </row>
    <row r="2545" spans="1:9" x14ac:dyDescent="0.2">
      <c r="A2545"/>
      <c r="B2545"/>
      <c r="C2545"/>
      <c r="D2545"/>
      <c r="E2545"/>
      <c r="F2545"/>
      <c r="G2545"/>
      <c r="H2545"/>
      <c r="I2545" s="531"/>
    </row>
    <row r="2546" spans="1:9" x14ac:dyDescent="0.2">
      <c r="A2546"/>
      <c r="B2546"/>
      <c r="C2546"/>
      <c r="D2546"/>
      <c r="E2546"/>
      <c r="F2546"/>
      <c r="G2546"/>
      <c r="H2546"/>
      <c r="I2546" s="531"/>
    </row>
    <row r="2547" spans="1:9" x14ac:dyDescent="0.2">
      <c r="A2547"/>
      <c r="B2547"/>
      <c r="C2547"/>
      <c r="D2547"/>
      <c r="E2547"/>
      <c r="F2547"/>
      <c r="G2547"/>
      <c r="H2547"/>
      <c r="I2547" s="531"/>
    </row>
    <row r="2548" spans="1:9" x14ac:dyDescent="0.2">
      <c r="A2548"/>
      <c r="B2548"/>
      <c r="C2548"/>
      <c r="D2548"/>
      <c r="E2548"/>
      <c r="F2548"/>
      <c r="G2548"/>
      <c r="H2548"/>
      <c r="I2548" s="531"/>
    </row>
    <row r="2549" spans="1:9" x14ac:dyDescent="0.2">
      <c r="A2549"/>
      <c r="B2549"/>
      <c r="C2549"/>
      <c r="D2549"/>
      <c r="E2549"/>
      <c r="F2549"/>
      <c r="G2549"/>
      <c r="H2549"/>
      <c r="I2549" s="531"/>
    </row>
    <row r="2550" spans="1:9" x14ac:dyDescent="0.2">
      <c r="A2550"/>
      <c r="B2550"/>
      <c r="C2550"/>
      <c r="D2550"/>
      <c r="E2550"/>
      <c r="F2550"/>
      <c r="G2550"/>
      <c r="H2550"/>
      <c r="I2550" s="531"/>
    </row>
    <row r="2551" spans="1:9" x14ac:dyDescent="0.2">
      <c r="A2551"/>
      <c r="B2551"/>
      <c r="C2551"/>
      <c r="D2551"/>
      <c r="E2551"/>
      <c r="F2551"/>
      <c r="G2551"/>
      <c r="H2551"/>
      <c r="I2551" s="531"/>
    </row>
    <row r="2552" spans="1:9" x14ac:dyDescent="0.2">
      <c r="A2552"/>
      <c r="B2552"/>
      <c r="C2552"/>
      <c r="D2552"/>
      <c r="E2552"/>
      <c r="F2552"/>
      <c r="G2552"/>
      <c r="H2552"/>
      <c r="I2552" s="531"/>
    </row>
    <row r="2553" spans="1:9" x14ac:dyDescent="0.2">
      <c r="A2553"/>
      <c r="B2553"/>
      <c r="C2553"/>
      <c r="D2553"/>
      <c r="E2553"/>
      <c r="F2553"/>
      <c r="G2553"/>
      <c r="H2553"/>
      <c r="I2553" s="531"/>
    </row>
    <row r="2554" spans="1:9" x14ac:dyDescent="0.2">
      <c r="A2554"/>
      <c r="B2554"/>
      <c r="C2554"/>
      <c r="D2554"/>
      <c r="E2554"/>
      <c r="F2554"/>
      <c r="G2554"/>
      <c r="H2554"/>
      <c r="I2554" s="531"/>
    </row>
    <row r="2555" spans="1:9" x14ac:dyDescent="0.2">
      <c r="A2555"/>
      <c r="B2555"/>
      <c r="C2555"/>
      <c r="D2555"/>
      <c r="E2555"/>
      <c r="F2555"/>
      <c r="G2555"/>
      <c r="H2555"/>
      <c r="I2555" s="531"/>
    </row>
    <row r="2556" spans="1:9" x14ac:dyDescent="0.2">
      <c r="A2556"/>
      <c r="B2556"/>
      <c r="C2556"/>
      <c r="D2556"/>
      <c r="E2556"/>
      <c r="F2556"/>
      <c r="G2556"/>
      <c r="H2556"/>
      <c r="I2556" s="531"/>
    </row>
    <row r="2557" spans="1:9" x14ac:dyDescent="0.2">
      <c r="A2557"/>
      <c r="B2557"/>
      <c r="C2557"/>
      <c r="D2557"/>
      <c r="E2557"/>
      <c r="F2557"/>
      <c r="G2557"/>
      <c r="H2557"/>
      <c r="I2557" s="531"/>
    </row>
    <row r="2558" spans="1:9" x14ac:dyDescent="0.2">
      <c r="A2558"/>
      <c r="B2558"/>
      <c r="C2558"/>
      <c r="D2558"/>
      <c r="E2558"/>
      <c r="F2558"/>
      <c r="G2558"/>
      <c r="H2558"/>
      <c r="I2558" s="531"/>
    </row>
    <row r="2559" spans="1:9" x14ac:dyDescent="0.2">
      <c r="A2559"/>
      <c r="B2559"/>
      <c r="C2559"/>
      <c r="D2559"/>
      <c r="E2559"/>
      <c r="F2559"/>
      <c r="G2559"/>
      <c r="H2559"/>
      <c r="I2559" s="531"/>
    </row>
    <row r="2560" spans="1:9" x14ac:dyDescent="0.2">
      <c r="A2560"/>
      <c r="B2560"/>
      <c r="C2560"/>
      <c r="D2560"/>
      <c r="E2560"/>
      <c r="F2560"/>
      <c r="G2560"/>
      <c r="H2560"/>
      <c r="I2560" s="531"/>
    </row>
    <row r="2561" spans="1:9" x14ac:dyDescent="0.2">
      <c r="A2561"/>
      <c r="B2561"/>
      <c r="C2561"/>
      <c r="D2561"/>
      <c r="E2561"/>
      <c r="F2561"/>
      <c r="G2561"/>
      <c r="H2561"/>
      <c r="I2561" s="531"/>
    </row>
    <row r="2562" spans="1:9" x14ac:dyDescent="0.2">
      <c r="A2562"/>
      <c r="B2562"/>
      <c r="C2562"/>
      <c r="D2562"/>
      <c r="E2562"/>
      <c r="F2562"/>
      <c r="G2562"/>
      <c r="H2562"/>
      <c r="I2562" s="531"/>
    </row>
    <row r="2563" spans="1:9" x14ac:dyDescent="0.2">
      <c r="A2563"/>
      <c r="B2563"/>
      <c r="C2563"/>
      <c r="D2563"/>
      <c r="E2563"/>
      <c r="F2563"/>
      <c r="G2563"/>
      <c r="H2563"/>
      <c r="I2563" s="531"/>
    </row>
    <row r="2564" spans="1:9" x14ac:dyDescent="0.2">
      <c r="A2564"/>
      <c r="B2564"/>
      <c r="C2564"/>
      <c r="D2564"/>
      <c r="E2564"/>
      <c r="F2564"/>
      <c r="G2564"/>
      <c r="H2564"/>
      <c r="I2564" s="531"/>
    </row>
    <row r="2565" spans="1:9" x14ac:dyDescent="0.2">
      <c r="A2565"/>
      <c r="B2565"/>
      <c r="C2565"/>
      <c r="D2565"/>
      <c r="E2565"/>
      <c r="F2565"/>
      <c r="G2565"/>
      <c r="H2565"/>
      <c r="I2565" s="531"/>
    </row>
    <row r="2566" spans="1:9" x14ac:dyDescent="0.2">
      <c r="A2566"/>
      <c r="B2566"/>
      <c r="C2566"/>
      <c r="D2566"/>
      <c r="E2566"/>
      <c r="F2566"/>
      <c r="G2566"/>
      <c r="H2566"/>
      <c r="I2566" s="531"/>
    </row>
    <row r="2567" spans="1:9" x14ac:dyDescent="0.2">
      <c r="A2567"/>
      <c r="B2567"/>
      <c r="C2567"/>
      <c r="D2567"/>
      <c r="E2567"/>
      <c r="F2567"/>
      <c r="G2567"/>
      <c r="H2567"/>
      <c r="I2567" s="531"/>
    </row>
    <row r="2568" spans="1:9" x14ac:dyDescent="0.2">
      <c r="A2568"/>
      <c r="B2568"/>
      <c r="C2568"/>
      <c r="D2568"/>
      <c r="E2568"/>
      <c r="F2568"/>
      <c r="G2568"/>
      <c r="H2568"/>
      <c r="I2568" s="531"/>
    </row>
    <row r="2569" spans="1:9" x14ac:dyDescent="0.2">
      <c r="A2569"/>
      <c r="B2569"/>
      <c r="C2569"/>
      <c r="D2569"/>
      <c r="E2569"/>
      <c r="F2569"/>
      <c r="G2569"/>
      <c r="H2569"/>
      <c r="I2569" s="531"/>
    </row>
    <row r="2570" spans="1:9" x14ac:dyDescent="0.2">
      <c r="A2570"/>
      <c r="B2570"/>
      <c r="C2570"/>
      <c r="D2570"/>
      <c r="E2570"/>
      <c r="F2570"/>
      <c r="G2570"/>
      <c r="H2570"/>
      <c r="I2570" s="531"/>
    </row>
    <row r="2571" spans="1:9" x14ac:dyDescent="0.2">
      <c r="A2571"/>
      <c r="B2571"/>
      <c r="C2571"/>
      <c r="D2571"/>
      <c r="E2571"/>
      <c r="F2571"/>
      <c r="G2571"/>
      <c r="H2571"/>
      <c r="I2571" s="531"/>
    </row>
    <row r="2572" spans="1:9" x14ac:dyDescent="0.2">
      <c r="A2572"/>
      <c r="B2572"/>
      <c r="C2572"/>
      <c r="D2572"/>
      <c r="E2572"/>
      <c r="F2572"/>
      <c r="G2572"/>
      <c r="H2572"/>
      <c r="I2572" s="531"/>
    </row>
    <row r="2573" spans="1:9" x14ac:dyDescent="0.2">
      <c r="A2573"/>
      <c r="B2573"/>
      <c r="C2573"/>
      <c r="D2573"/>
      <c r="E2573"/>
      <c r="F2573"/>
      <c r="G2573"/>
      <c r="H2573"/>
      <c r="I2573" s="531"/>
    </row>
    <row r="2574" spans="1:9" x14ac:dyDescent="0.2">
      <c r="A2574"/>
      <c r="B2574"/>
      <c r="C2574"/>
      <c r="D2574"/>
      <c r="E2574"/>
      <c r="F2574"/>
      <c r="G2574"/>
      <c r="H2574"/>
      <c r="I2574" s="531"/>
    </row>
    <row r="2575" spans="1:9" x14ac:dyDescent="0.2">
      <c r="A2575"/>
      <c r="B2575"/>
      <c r="C2575"/>
      <c r="D2575"/>
      <c r="E2575"/>
      <c r="F2575"/>
      <c r="G2575"/>
      <c r="H2575"/>
      <c r="I2575" s="531"/>
    </row>
    <row r="2576" spans="1:9" x14ac:dyDescent="0.2">
      <c r="A2576"/>
      <c r="B2576"/>
      <c r="C2576"/>
      <c r="D2576"/>
      <c r="E2576"/>
      <c r="F2576"/>
      <c r="G2576"/>
      <c r="H2576"/>
      <c r="I2576" s="531"/>
    </row>
    <row r="2577" spans="1:9" x14ac:dyDescent="0.2">
      <c r="A2577"/>
      <c r="B2577"/>
      <c r="C2577"/>
      <c r="D2577"/>
      <c r="E2577"/>
      <c r="F2577"/>
      <c r="G2577"/>
      <c r="H2577"/>
      <c r="I2577" s="531"/>
    </row>
    <row r="2578" spans="1:9" x14ac:dyDescent="0.2">
      <c r="A2578"/>
      <c r="B2578"/>
      <c r="C2578"/>
      <c r="D2578"/>
      <c r="E2578"/>
      <c r="F2578"/>
      <c r="G2578"/>
      <c r="H2578"/>
      <c r="I2578" s="531"/>
    </row>
    <row r="2579" spans="1:9" x14ac:dyDescent="0.2">
      <c r="A2579"/>
      <c r="B2579"/>
      <c r="C2579"/>
      <c r="D2579"/>
      <c r="E2579"/>
      <c r="F2579"/>
      <c r="G2579"/>
      <c r="H2579"/>
      <c r="I2579" s="531"/>
    </row>
    <row r="2580" spans="1:9" x14ac:dyDescent="0.2">
      <c r="A2580"/>
      <c r="B2580"/>
      <c r="C2580"/>
      <c r="D2580"/>
      <c r="E2580"/>
      <c r="F2580"/>
      <c r="G2580"/>
      <c r="H2580"/>
      <c r="I2580" s="531"/>
    </row>
    <row r="2581" spans="1:9" x14ac:dyDescent="0.2">
      <c r="A2581"/>
      <c r="B2581"/>
      <c r="C2581"/>
      <c r="D2581"/>
      <c r="E2581"/>
      <c r="F2581"/>
      <c r="G2581"/>
      <c r="H2581"/>
      <c r="I2581" s="531"/>
    </row>
    <row r="2582" spans="1:9" x14ac:dyDescent="0.2">
      <c r="A2582"/>
      <c r="B2582"/>
      <c r="C2582"/>
      <c r="D2582"/>
      <c r="E2582"/>
      <c r="F2582"/>
      <c r="G2582"/>
      <c r="H2582"/>
      <c r="I2582" s="531"/>
    </row>
    <row r="2583" spans="1:9" x14ac:dyDescent="0.2">
      <c r="A2583"/>
      <c r="B2583"/>
      <c r="C2583"/>
      <c r="D2583"/>
      <c r="E2583"/>
      <c r="F2583"/>
      <c r="G2583"/>
      <c r="H2583"/>
      <c r="I2583" s="531"/>
    </row>
    <row r="2584" spans="1:9" x14ac:dyDescent="0.2">
      <c r="A2584"/>
      <c r="B2584"/>
      <c r="C2584"/>
      <c r="D2584"/>
      <c r="E2584"/>
      <c r="F2584"/>
      <c r="G2584"/>
      <c r="H2584"/>
      <c r="I2584" s="531"/>
    </row>
    <row r="2585" spans="1:9" x14ac:dyDescent="0.2">
      <c r="A2585"/>
      <c r="B2585"/>
      <c r="C2585"/>
      <c r="D2585"/>
      <c r="E2585"/>
      <c r="F2585"/>
      <c r="G2585"/>
      <c r="H2585"/>
      <c r="I2585" s="531"/>
    </row>
    <row r="2586" spans="1:9" x14ac:dyDescent="0.2">
      <c r="A2586"/>
      <c r="B2586"/>
      <c r="C2586"/>
      <c r="D2586"/>
      <c r="E2586"/>
      <c r="F2586"/>
      <c r="G2586"/>
      <c r="H2586"/>
      <c r="I2586" s="531"/>
    </row>
    <row r="2587" spans="1:9" x14ac:dyDescent="0.2">
      <c r="A2587"/>
      <c r="B2587"/>
      <c r="C2587"/>
      <c r="D2587"/>
      <c r="E2587"/>
      <c r="F2587"/>
      <c r="G2587"/>
      <c r="H2587"/>
      <c r="I2587" s="531"/>
    </row>
    <row r="2588" spans="1:9" x14ac:dyDescent="0.2">
      <c r="A2588"/>
      <c r="B2588"/>
      <c r="C2588"/>
      <c r="D2588"/>
      <c r="E2588"/>
      <c r="F2588"/>
      <c r="G2588"/>
      <c r="H2588"/>
      <c r="I2588" s="531"/>
    </row>
    <row r="2589" spans="1:9" x14ac:dyDescent="0.2">
      <c r="A2589"/>
      <c r="B2589"/>
      <c r="C2589"/>
      <c r="D2589"/>
      <c r="E2589"/>
      <c r="F2589"/>
      <c r="G2589"/>
      <c r="H2589"/>
      <c r="I2589" s="531"/>
    </row>
    <row r="2590" spans="1:9" x14ac:dyDescent="0.2">
      <c r="A2590"/>
      <c r="B2590"/>
      <c r="C2590"/>
      <c r="D2590"/>
      <c r="E2590"/>
      <c r="F2590"/>
      <c r="G2590"/>
      <c r="H2590"/>
      <c r="I2590" s="531"/>
    </row>
    <row r="2591" spans="1:9" x14ac:dyDescent="0.2">
      <c r="A2591"/>
      <c r="B2591"/>
      <c r="C2591"/>
      <c r="D2591"/>
      <c r="E2591"/>
      <c r="F2591"/>
      <c r="G2591"/>
      <c r="H2591"/>
      <c r="I2591" s="531"/>
    </row>
    <row r="2592" spans="1:9" x14ac:dyDescent="0.2">
      <c r="A2592"/>
      <c r="B2592"/>
      <c r="C2592"/>
      <c r="D2592"/>
      <c r="E2592"/>
      <c r="F2592"/>
      <c r="G2592"/>
      <c r="H2592"/>
      <c r="I2592" s="531"/>
    </row>
    <row r="2593" spans="1:9" x14ac:dyDescent="0.2">
      <c r="A2593"/>
      <c r="B2593"/>
      <c r="C2593"/>
      <c r="D2593"/>
      <c r="E2593"/>
      <c r="F2593"/>
      <c r="G2593"/>
      <c r="H2593"/>
      <c r="I2593" s="531"/>
    </row>
    <row r="2594" spans="1:9" x14ac:dyDescent="0.2">
      <c r="A2594"/>
      <c r="B2594"/>
      <c r="C2594"/>
      <c r="D2594"/>
      <c r="E2594"/>
      <c r="F2594"/>
      <c r="G2594"/>
      <c r="H2594"/>
      <c r="I2594" s="531"/>
    </row>
    <row r="2595" spans="1:9" x14ac:dyDescent="0.2">
      <c r="A2595"/>
      <c r="B2595"/>
      <c r="C2595"/>
      <c r="D2595"/>
      <c r="E2595"/>
      <c r="F2595"/>
      <c r="G2595"/>
      <c r="H2595"/>
      <c r="I2595" s="531"/>
    </row>
    <row r="2596" spans="1:9" x14ac:dyDescent="0.2">
      <c r="A2596"/>
      <c r="B2596"/>
      <c r="C2596"/>
      <c r="D2596"/>
      <c r="E2596"/>
      <c r="F2596"/>
      <c r="G2596"/>
      <c r="H2596"/>
      <c r="I2596" s="531"/>
    </row>
    <row r="2597" spans="1:9" x14ac:dyDescent="0.2">
      <c r="A2597"/>
      <c r="B2597"/>
      <c r="C2597"/>
      <c r="D2597"/>
      <c r="E2597"/>
      <c r="F2597"/>
      <c r="G2597"/>
      <c r="H2597"/>
      <c r="I2597" s="531"/>
    </row>
    <row r="2598" spans="1:9" x14ac:dyDescent="0.2">
      <c r="A2598"/>
      <c r="B2598"/>
      <c r="C2598"/>
      <c r="D2598"/>
      <c r="E2598"/>
      <c r="F2598"/>
      <c r="G2598"/>
      <c r="H2598"/>
      <c r="I2598" s="531"/>
    </row>
    <row r="2599" spans="1:9" x14ac:dyDescent="0.2">
      <c r="A2599"/>
      <c r="B2599"/>
      <c r="C2599"/>
      <c r="D2599"/>
      <c r="E2599"/>
      <c r="F2599"/>
      <c r="G2599"/>
      <c r="H2599"/>
      <c r="I2599" s="531"/>
    </row>
    <row r="2600" spans="1:9" x14ac:dyDescent="0.2">
      <c r="A2600"/>
      <c r="B2600"/>
      <c r="C2600"/>
      <c r="D2600"/>
      <c r="E2600"/>
      <c r="F2600"/>
      <c r="G2600"/>
      <c r="H2600"/>
      <c r="I2600" s="531"/>
    </row>
    <row r="2601" spans="1:9" x14ac:dyDescent="0.2">
      <c r="A2601"/>
      <c r="B2601"/>
      <c r="C2601"/>
      <c r="D2601"/>
      <c r="E2601"/>
      <c r="F2601"/>
      <c r="G2601"/>
      <c r="H2601"/>
      <c r="I2601" s="531"/>
    </row>
    <row r="2602" spans="1:9" x14ac:dyDescent="0.2">
      <c r="A2602"/>
      <c r="B2602"/>
      <c r="C2602"/>
      <c r="D2602"/>
      <c r="E2602"/>
      <c r="F2602"/>
      <c r="G2602"/>
      <c r="H2602"/>
      <c r="I2602" s="531"/>
    </row>
    <row r="2603" spans="1:9" x14ac:dyDescent="0.2">
      <c r="A2603"/>
      <c r="B2603"/>
      <c r="C2603"/>
      <c r="D2603"/>
      <c r="E2603"/>
      <c r="F2603"/>
      <c r="G2603"/>
      <c r="H2603"/>
      <c r="I2603" s="531"/>
    </row>
    <row r="2604" spans="1:9" x14ac:dyDescent="0.2">
      <c r="A2604"/>
      <c r="B2604"/>
      <c r="C2604"/>
      <c r="D2604"/>
      <c r="E2604"/>
      <c r="F2604"/>
      <c r="G2604"/>
      <c r="H2604"/>
      <c r="I2604" s="531"/>
    </row>
    <row r="2605" spans="1:9" x14ac:dyDescent="0.2">
      <c r="A2605"/>
      <c r="B2605"/>
      <c r="C2605"/>
      <c r="D2605"/>
      <c r="E2605"/>
      <c r="F2605"/>
      <c r="G2605"/>
      <c r="H2605"/>
      <c r="I2605" s="531"/>
    </row>
    <row r="2606" spans="1:9" x14ac:dyDescent="0.2">
      <c r="A2606"/>
      <c r="B2606"/>
      <c r="C2606"/>
      <c r="D2606"/>
      <c r="E2606"/>
      <c r="F2606"/>
      <c r="G2606"/>
      <c r="H2606"/>
      <c r="I2606" s="531"/>
    </row>
    <row r="2607" spans="1:9" x14ac:dyDescent="0.2">
      <c r="A2607"/>
      <c r="B2607"/>
      <c r="C2607"/>
      <c r="D2607"/>
      <c r="E2607"/>
      <c r="F2607"/>
      <c r="G2607"/>
      <c r="H2607"/>
      <c r="I2607" s="531"/>
    </row>
    <row r="2608" spans="1:9" x14ac:dyDescent="0.2">
      <c r="A2608"/>
      <c r="B2608"/>
      <c r="C2608"/>
      <c r="D2608"/>
      <c r="E2608"/>
      <c r="F2608"/>
      <c r="G2608"/>
      <c r="H2608"/>
      <c r="I2608" s="531"/>
    </row>
    <row r="2609" spans="1:9" x14ac:dyDescent="0.2">
      <c r="A2609"/>
      <c r="B2609"/>
      <c r="C2609"/>
      <c r="D2609"/>
      <c r="E2609"/>
      <c r="F2609"/>
      <c r="G2609"/>
      <c r="H2609"/>
      <c r="I2609" s="531"/>
    </row>
    <row r="2610" spans="1:9" x14ac:dyDescent="0.2">
      <c r="A2610"/>
      <c r="B2610"/>
      <c r="C2610"/>
      <c r="D2610"/>
      <c r="E2610"/>
      <c r="F2610"/>
      <c r="G2610"/>
      <c r="H2610"/>
      <c r="I2610" s="531"/>
    </row>
    <row r="2611" spans="1:9" x14ac:dyDescent="0.2">
      <c r="A2611"/>
      <c r="B2611"/>
      <c r="C2611"/>
      <c r="D2611"/>
      <c r="E2611"/>
      <c r="F2611"/>
      <c r="G2611"/>
      <c r="H2611"/>
      <c r="I2611" s="531"/>
    </row>
    <row r="2612" spans="1:9" x14ac:dyDescent="0.2">
      <c r="A2612"/>
      <c r="B2612"/>
      <c r="C2612"/>
      <c r="D2612"/>
      <c r="E2612"/>
      <c r="F2612"/>
      <c r="G2612"/>
      <c r="H2612"/>
      <c r="I2612" s="531"/>
    </row>
    <row r="2613" spans="1:9" x14ac:dyDescent="0.2">
      <c r="A2613"/>
      <c r="B2613"/>
      <c r="C2613"/>
      <c r="D2613"/>
      <c r="E2613"/>
      <c r="F2613"/>
      <c r="G2613"/>
      <c r="H2613"/>
      <c r="I2613" s="531"/>
    </row>
    <row r="2614" spans="1:9" x14ac:dyDescent="0.2">
      <c r="A2614"/>
      <c r="B2614"/>
      <c r="C2614"/>
      <c r="D2614"/>
      <c r="E2614"/>
      <c r="F2614"/>
      <c r="G2614"/>
      <c r="H2614"/>
      <c r="I2614" s="531"/>
    </row>
    <row r="2615" spans="1:9" x14ac:dyDescent="0.2">
      <c r="A2615"/>
      <c r="B2615"/>
      <c r="C2615"/>
      <c r="D2615"/>
      <c r="E2615"/>
      <c r="F2615"/>
      <c r="G2615"/>
      <c r="H2615"/>
      <c r="I2615" s="531"/>
    </row>
    <row r="2616" spans="1:9" x14ac:dyDescent="0.2">
      <c r="A2616"/>
      <c r="B2616"/>
      <c r="C2616"/>
      <c r="D2616"/>
      <c r="E2616"/>
      <c r="F2616"/>
      <c r="G2616"/>
      <c r="H2616"/>
      <c r="I2616" s="531"/>
    </row>
    <row r="2617" spans="1:9" x14ac:dyDescent="0.2">
      <c r="A2617"/>
      <c r="B2617"/>
      <c r="C2617"/>
      <c r="D2617"/>
      <c r="E2617"/>
      <c r="F2617"/>
      <c r="G2617"/>
      <c r="H2617"/>
      <c r="I2617" s="531"/>
    </row>
    <row r="2618" spans="1:9" x14ac:dyDescent="0.2">
      <c r="A2618"/>
      <c r="B2618"/>
      <c r="C2618"/>
      <c r="D2618"/>
      <c r="E2618"/>
      <c r="F2618"/>
      <c r="G2618"/>
      <c r="H2618"/>
      <c r="I2618" s="531"/>
    </row>
    <row r="2619" spans="1:9" x14ac:dyDescent="0.2">
      <c r="A2619"/>
      <c r="B2619"/>
      <c r="C2619"/>
      <c r="D2619"/>
      <c r="E2619"/>
      <c r="F2619"/>
      <c r="G2619"/>
      <c r="H2619"/>
      <c r="I2619" s="531"/>
    </row>
    <row r="2620" spans="1:9" x14ac:dyDescent="0.2">
      <c r="A2620"/>
      <c r="B2620"/>
      <c r="C2620"/>
      <c r="D2620"/>
      <c r="E2620"/>
      <c r="F2620"/>
      <c r="G2620"/>
      <c r="H2620"/>
      <c r="I2620" s="531"/>
    </row>
    <row r="2621" spans="1:9" x14ac:dyDescent="0.2">
      <c r="A2621"/>
      <c r="B2621"/>
      <c r="C2621"/>
      <c r="D2621"/>
      <c r="E2621"/>
      <c r="F2621"/>
      <c r="G2621"/>
      <c r="H2621"/>
      <c r="I2621" s="531"/>
    </row>
    <row r="2622" spans="1:9" x14ac:dyDescent="0.2">
      <c r="A2622"/>
      <c r="B2622"/>
      <c r="C2622"/>
      <c r="D2622"/>
      <c r="E2622"/>
      <c r="F2622"/>
      <c r="G2622"/>
      <c r="H2622"/>
      <c r="I2622" s="531"/>
    </row>
    <row r="2623" spans="1:9" x14ac:dyDescent="0.2">
      <c r="A2623"/>
      <c r="B2623"/>
      <c r="C2623"/>
      <c r="D2623"/>
      <c r="E2623"/>
      <c r="F2623"/>
      <c r="G2623"/>
      <c r="H2623"/>
      <c r="I2623" s="531"/>
    </row>
    <row r="2624" spans="1:9" x14ac:dyDescent="0.2">
      <c r="A2624"/>
      <c r="B2624"/>
      <c r="C2624"/>
      <c r="D2624"/>
      <c r="E2624"/>
      <c r="F2624"/>
      <c r="G2624"/>
      <c r="H2624"/>
      <c r="I2624" s="531"/>
    </row>
    <row r="2625" spans="1:9" x14ac:dyDescent="0.2">
      <c r="A2625"/>
      <c r="B2625"/>
      <c r="C2625"/>
      <c r="D2625"/>
      <c r="E2625"/>
      <c r="F2625"/>
      <c r="G2625"/>
      <c r="H2625"/>
      <c r="I2625" s="531"/>
    </row>
    <row r="2626" spans="1:9" x14ac:dyDescent="0.2">
      <c r="A2626"/>
      <c r="B2626"/>
      <c r="C2626"/>
      <c r="D2626"/>
      <c r="E2626"/>
      <c r="F2626"/>
      <c r="G2626"/>
      <c r="H2626"/>
      <c r="I2626" s="531"/>
    </row>
    <row r="2627" spans="1:9" x14ac:dyDescent="0.2">
      <c r="A2627"/>
      <c r="B2627"/>
      <c r="C2627"/>
      <c r="D2627"/>
      <c r="E2627"/>
      <c r="F2627"/>
      <c r="G2627"/>
      <c r="H2627"/>
      <c r="I2627" s="531"/>
    </row>
    <row r="2628" spans="1:9" x14ac:dyDescent="0.2">
      <c r="A2628"/>
      <c r="B2628"/>
      <c r="C2628"/>
      <c r="D2628"/>
      <c r="E2628"/>
      <c r="F2628"/>
      <c r="G2628"/>
      <c r="H2628"/>
      <c r="I2628" s="531"/>
    </row>
    <row r="2629" spans="1:9" x14ac:dyDescent="0.2">
      <c r="A2629"/>
      <c r="B2629"/>
      <c r="C2629"/>
      <c r="D2629"/>
      <c r="E2629"/>
      <c r="F2629"/>
      <c r="G2629"/>
      <c r="H2629"/>
      <c r="I2629" s="531"/>
    </row>
    <row r="2630" spans="1:9" x14ac:dyDescent="0.2">
      <c r="A2630"/>
      <c r="B2630"/>
      <c r="C2630"/>
      <c r="D2630"/>
      <c r="E2630"/>
      <c r="F2630"/>
      <c r="G2630"/>
      <c r="H2630"/>
      <c r="I2630" s="531"/>
    </row>
    <row r="2631" spans="1:9" x14ac:dyDescent="0.2">
      <c r="A2631"/>
      <c r="B2631"/>
      <c r="C2631"/>
      <c r="D2631"/>
      <c r="E2631"/>
      <c r="F2631"/>
      <c r="G2631"/>
      <c r="H2631"/>
      <c r="I2631" s="531"/>
    </row>
    <row r="2632" spans="1:9" x14ac:dyDescent="0.2">
      <c r="A2632"/>
      <c r="B2632"/>
      <c r="C2632"/>
      <c r="D2632"/>
      <c r="E2632"/>
      <c r="F2632"/>
      <c r="G2632"/>
      <c r="H2632"/>
      <c r="I2632" s="531"/>
    </row>
    <row r="2633" spans="1:9" x14ac:dyDescent="0.2">
      <c r="A2633"/>
      <c r="B2633"/>
      <c r="C2633"/>
      <c r="D2633"/>
      <c r="E2633"/>
      <c r="F2633"/>
      <c r="G2633"/>
      <c r="H2633"/>
      <c r="I2633" s="531"/>
    </row>
    <row r="2634" spans="1:9" x14ac:dyDescent="0.2">
      <c r="A2634"/>
      <c r="B2634"/>
      <c r="C2634"/>
      <c r="D2634"/>
      <c r="E2634"/>
      <c r="F2634"/>
      <c r="G2634"/>
      <c r="H2634"/>
      <c r="I2634" s="531"/>
    </row>
    <row r="2635" spans="1:9" x14ac:dyDescent="0.2">
      <c r="A2635"/>
      <c r="B2635"/>
      <c r="C2635"/>
      <c r="D2635"/>
      <c r="E2635"/>
      <c r="F2635"/>
      <c r="G2635"/>
      <c r="H2635"/>
      <c r="I2635" s="531"/>
    </row>
    <row r="2636" spans="1:9" x14ac:dyDescent="0.2">
      <c r="A2636"/>
      <c r="B2636"/>
      <c r="C2636"/>
      <c r="D2636"/>
      <c r="E2636"/>
      <c r="F2636"/>
      <c r="G2636"/>
      <c r="H2636"/>
      <c r="I2636" s="531"/>
    </row>
    <row r="2637" spans="1:9" x14ac:dyDescent="0.2">
      <c r="A2637"/>
      <c r="B2637"/>
      <c r="C2637"/>
      <c r="D2637"/>
      <c r="E2637"/>
      <c r="F2637"/>
      <c r="G2637"/>
      <c r="H2637"/>
      <c r="I2637" s="531"/>
    </row>
    <row r="2638" spans="1:9" x14ac:dyDescent="0.2">
      <c r="A2638"/>
      <c r="B2638"/>
      <c r="C2638"/>
      <c r="D2638"/>
      <c r="E2638"/>
      <c r="F2638"/>
      <c r="G2638"/>
      <c r="H2638"/>
      <c r="I2638" s="531"/>
    </row>
    <row r="2639" spans="1:9" x14ac:dyDescent="0.2">
      <c r="A2639"/>
      <c r="B2639"/>
      <c r="C2639"/>
      <c r="D2639"/>
      <c r="E2639"/>
      <c r="F2639"/>
      <c r="G2639"/>
      <c r="H2639"/>
      <c r="I2639" s="531"/>
    </row>
    <row r="2640" spans="1:9" x14ac:dyDescent="0.2">
      <c r="A2640"/>
      <c r="B2640"/>
      <c r="C2640"/>
      <c r="D2640"/>
      <c r="E2640"/>
      <c r="F2640"/>
      <c r="G2640"/>
      <c r="H2640"/>
      <c r="I2640" s="531"/>
    </row>
    <row r="2641" spans="1:9" x14ac:dyDescent="0.2">
      <c r="A2641"/>
      <c r="B2641"/>
      <c r="C2641"/>
      <c r="D2641"/>
      <c r="E2641"/>
      <c r="F2641"/>
      <c r="G2641"/>
      <c r="H2641"/>
      <c r="I2641" s="531"/>
    </row>
    <row r="2642" spans="1:9" x14ac:dyDescent="0.2">
      <c r="A2642"/>
      <c r="B2642"/>
      <c r="C2642"/>
      <c r="D2642"/>
      <c r="E2642"/>
      <c r="F2642"/>
      <c r="G2642"/>
      <c r="H2642"/>
      <c r="I2642" s="531"/>
    </row>
    <row r="2643" spans="1:9" x14ac:dyDescent="0.2">
      <c r="A2643"/>
      <c r="B2643"/>
      <c r="C2643"/>
      <c r="D2643"/>
      <c r="E2643"/>
      <c r="F2643"/>
      <c r="G2643"/>
      <c r="H2643"/>
      <c r="I2643" s="531"/>
    </row>
    <row r="2644" spans="1:9" x14ac:dyDescent="0.2">
      <c r="A2644"/>
      <c r="B2644"/>
      <c r="C2644"/>
      <c r="D2644"/>
      <c r="E2644"/>
      <c r="F2644"/>
      <c r="G2644"/>
      <c r="H2644"/>
      <c r="I2644" s="531"/>
    </row>
    <row r="2645" spans="1:9" x14ac:dyDescent="0.2">
      <c r="A2645"/>
      <c r="B2645"/>
      <c r="C2645"/>
      <c r="D2645"/>
      <c r="E2645"/>
      <c r="F2645"/>
      <c r="G2645"/>
      <c r="H2645"/>
      <c r="I2645" s="531"/>
    </row>
    <row r="2646" spans="1:9" x14ac:dyDescent="0.2">
      <c r="A2646"/>
      <c r="B2646"/>
      <c r="C2646"/>
      <c r="D2646"/>
      <c r="E2646"/>
      <c r="F2646"/>
      <c r="G2646"/>
      <c r="H2646"/>
      <c r="I2646" s="531"/>
    </row>
    <row r="2647" spans="1:9" x14ac:dyDescent="0.2">
      <c r="A2647"/>
      <c r="B2647"/>
      <c r="C2647"/>
      <c r="D2647"/>
      <c r="E2647"/>
      <c r="F2647"/>
      <c r="G2647"/>
      <c r="H2647"/>
      <c r="I2647" s="531"/>
    </row>
    <row r="2648" spans="1:9" x14ac:dyDescent="0.2">
      <c r="A2648"/>
      <c r="B2648"/>
      <c r="C2648"/>
      <c r="D2648"/>
      <c r="E2648"/>
      <c r="F2648"/>
      <c r="G2648"/>
      <c r="H2648"/>
      <c r="I2648" s="531"/>
    </row>
    <row r="2649" spans="1:9" x14ac:dyDescent="0.2">
      <c r="A2649"/>
      <c r="B2649"/>
      <c r="C2649"/>
      <c r="D2649"/>
      <c r="E2649"/>
      <c r="F2649"/>
      <c r="G2649"/>
      <c r="H2649"/>
      <c r="I2649" s="531"/>
    </row>
    <row r="2650" spans="1:9" x14ac:dyDescent="0.2">
      <c r="A2650"/>
      <c r="B2650"/>
      <c r="C2650"/>
      <c r="D2650"/>
      <c r="E2650"/>
      <c r="F2650"/>
      <c r="G2650"/>
      <c r="H2650"/>
      <c r="I2650" s="531"/>
    </row>
    <row r="2651" spans="1:9" x14ac:dyDescent="0.2">
      <c r="A2651"/>
      <c r="B2651"/>
      <c r="C2651"/>
      <c r="D2651"/>
      <c r="E2651"/>
      <c r="F2651"/>
      <c r="G2651"/>
      <c r="H2651"/>
      <c r="I2651" s="531"/>
    </row>
    <row r="2652" spans="1:9" x14ac:dyDescent="0.2">
      <c r="A2652"/>
      <c r="B2652"/>
      <c r="C2652"/>
      <c r="D2652"/>
      <c r="E2652"/>
      <c r="F2652"/>
      <c r="G2652"/>
      <c r="H2652"/>
      <c r="I2652" s="531"/>
    </row>
    <row r="2653" spans="1:9" x14ac:dyDescent="0.2">
      <c r="A2653"/>
      <c r="B2653"/>
      <c r="C2653"/>
      <c r="D2653"/>
      <c r="E2653"/>
      <c r="F2653"/>
      <c r="G2653"/>
      <c r="H2653"/>
      <c r="I2653" s="531"/>
    </row>
    <row r="2654" spans="1:9" x14ac:dyDescent="0.2">
      <c r="A2654"/>
      <c r="B2654"/>
      <c r="C2654"/>
      <c r="D2654"/>
      <c r="E2654"/>
      <c r="F2654"/>
      <c r="G2654"/>
      <c r="H2654"/>
      <c r="I2654" s="531"/>
    </row>
    <row r="2655" spans="1:9" x14ac:dyDescent="0.2">
      <c r="A2655"/>
      <c r="B2655"/>
      <c r="C2655"/>
      <c r="D2655"/>
      <c r="E2655"/>
      <c r="F2655"/>
      <c r="G2655"/>
      <c r="H2655"/>
      <c r="I2655" s="531"/>
    </row>
    <row r="2656" spans="1:9" x14ac:dyDescent="0.2">
      <c r="A2656"/>
      <c r="B2656"/>
      <c r="C2656"/>
      <c r="D2656"/>
      <c r="E2656"/>
      <c r="F2656"/>
      <c r="G2656"/>
      <c r="H2656"/>
      <c r="I2656" s="531"/>
    </row>
    <row r="2657" spans="1:9" x14ac:dyDescent="0.2">
      <c r="A2657"/>
      <c r="B2657"/>
      <c r="C2657"/>
      <c r="D2657"/>
      <c r="E2657"/>
      <c r="F2657"/>
      <c r="G2657"/>
      <c r="H2657"/>
      <c r="I2657" s="531"/>
    </row>
    <row r="2658" spans="1:9" x14ac:dyDescent="0.2">
      <c r="A2658"/>
      <c r="B2658"/>
      <c r="C2658"/>
      <c r="D2658"/>
      <c r="E2658"/>
      <c r="F2658"/>
      <c r="G2658"/>
      <c r="H2658"/>
      <c r="I2658" s="531"/>
    </row>
    <row r="2659" spans="1:9" x14ac:dyDescent="0.2">
      <c r="A2659"/>
      <c r="B2659"/>
      <c r="C2659"/>
      <c r="D2659"/>
      <c r="E2659"/>
      <c r="F2659"/>
      <c r="G2659"/>
      <c r="H2659"/>
      <c r="I2659" s="531"/>
    </row>
    <row r="2660" spans="1:9" x14ac:dyDescent="0.2">
      <c r="A2660"/>
      <c r="B2660"/>
      <c r="C2660"/>
      <c r="D2660"/>
      <c r="E2660"/>
      <c r="F2660"/>
      <c r="G2660"/>
      <c r="H2660"/>
      <c r="I2660" s="531"/>
    </row>
    <row r="2661" spans="1:9" x14ac:dyDescent="0.2">
      <c r="A2661"/>
      <c r="B2661"/>
      <c r="C2661"/>
      <c r="D2661"/>
      <c r="E2661"/>
      <c r="F2661"/>
      <c r="G2661"/>
      <c r="H2661"/>
      <c r="I2661" s="531"/>
    </row>
    <row r="2662" spans="1:9" x14ac:dyDescent="0.2">
      <c r="A2662"/>
      <c r="B2662"/>
      <c r="C2662"/>
      <c r="D2662"/>
      <c r="E2662"/>
      <c r="F2662"/>
      <c r="G2662"/>
      <c r="H2662"/>
      <c r="I2662" s="531"/>
    </row>
    <row r="2663" spans="1:9" x14ac:dyDescent="0.2">
      <c r="A2663"/>
      <c r="B2663"/>
      <c r="C2663"/>
      <c r="D2663"/>
      <c r="E2663"/>
      <c r="F2663"/>
      <c r="G2663"/>
      <c r="H2663"/>
      <c r="I2663" s="531"/>
    </row>
    <row r="2664" spans="1:9" x14ac:dyDescent="0.2">
      <c r="A2664"/>
      <c r="B2664"/>
      <c r="C2664"/>
      <c r="D2664"/>
      <c r="E2664"/>
      <c r="F2664"/>
      <c r="G2664"/>
      <c r="H2664"/>
      <c r="I2664" s="531"/>
    </row>
    <row r="2665" spans="1:9" x14ac:dyDescent="0.2">
      <c r="A2665"/>
      <c r="B2665"/>
      <c r="C2665"/>
      <c r="D2665"/>
      <c r="E2665"/>
      <c r="F2665"/>
      <c r="G2665"/>
      <c r="H2665"/>
      <c r="I2665" s="531"/>
    </row>
    <row r="2666" spans="1:9" x14ac:dyDescent="0.2">
      <c r="A2666"/>
      <c r="B2666"/>
      <c r="C2666"/>
      <c r="D2666"/>
      <c r="E2666"/>
      <c r="F2666"/>
      <c r="G2666"/>
      <c r="H2666"/>
      <c r="I2666" s="531"/>
    </row>
    <row r="2667" spans="1:9" x14ac:dyDescent="0.2">
      <c r="A2667"/>
      <c r="B2667"/>
      <c r="C2667"/>
      <c r="D2667"/>
      <c r="E2667"/>
      <c r="F2667"/>
      <c r="G2667"/>
      <c r="H2667"/>
      <c r="I2667" s="531"/>
    </row>
    <row r="2668" spans="1:9" x14ac:dyDescent="0.2">
      <c r="A2668"/>
      <c r="B2668"/>
      <c r="C2668"/>
      <c r="D2668"/>
      <c r="E2668"/>
      <c r="F2668"/>
      <c r="G2668"/>
      <c r="H2668"/>
      <c r="I2668" s="531"/>
    </row>
    <row r="2669" spans="1:9" x14ac:dyDescent="0.2">
      <c r="A2669"/>
      <c r="B2669"/>
      <c r="C2669"/>
      <c r="D2669"/>
      <c r="E2669"/>
      <c r="F2669"/>
      <c r="G2669"/>
      <c r="H2669"/>
      <c r="I2669" s="531"/>
    </row>
    <row r="2670" spans="1:9" x14ac:dyDescent="0.2">
      <c r="A2670"/>
      <c r="B2670"/>
      <c r="C2670"/>
      <c r="D2670"/>
      <c r="E2670"/>
      <c r="F2670"/>
      <c r="G2670"/>
      <c r="H2670"/>
      <c r="I2670" s="531"/>
    </row>
    <row r="2671" spans="1:9" x14ac:dyDescent="0.2">
      <c r="A2671"/>
      <c r="B2671"/>
      <c r="C2671"/>
      <c r="D2671"/>
      <c r="E2671"/>
      <c r="F2671"/>
      <c r="G2671"/>
      <c r="H2671"/>
      <c r="I2671" s="531"/>
    </row>
    <row r="2672" spans="1:9" x14ac:dyDescent="0.2">
      <c r="A2672"/>
      <c r="B2672"/>
      <c r="C2672"/>
      <c r="D2672"/>
      <c r="E2672"/>
      <c r="F2672"/>
      <c r="G2672"/>
      <c r="H2672"/>
      <c r="I2672" s="531"/>
    </row>
    <row r="2673" spans="1:9" x14ac:dyDescent="0.2">
      <c r="A2673"/>
      <c r="B2673"/>
      <c r="C2673"/>
      <c r="D2673"/>
      <c r="E2673"/>
      <c r="F2673"/>
      <c r="G2673"/>
      <c r="H2673"/>
      <c r="I2673" s="531"/>
    </row>
    <row r="2674" spans="1:9" x14ac:dyDescent="0.2">
      <c r="A2674"/>
      <c r="B2674"/>
      <c r="C2674"/>
      <c r="D2674"/>
      <c r="E2674"/>
      <c r="F2674"/>
      <c r="G2674"/>
      <c r="H2674"/>
      <c r="I2674" s="531"/>
    </row>
    <row r="2675" spans="1:9" x14ac:dyDescent="0.2">
      <c r="A2675"/>
      <c r="B2675"/>
      <c r="C2675"/>
      <c r="D2675"/>
      <c r="E2675"/>
      <c r="F2675"/>
      <c r="G2675"/>
      <c r="H2675"/>
      <c r="I2675" s="531"/>
    </row>
    <row r="2676" spans="1:9" x14ac:dyDescent="0.2">
      <c r="A2676"/>
      <c r="B2676"/>
      <c r="C2676"/>
      <c r="D2676"/>
      <c r="E2676"/>
      <c r="F2676"/>
      <c r="G2676"/>
      <c r="H2676"/>
      <c r="I2676" s="531"/>
    </row>
    <row r="2677" spans="1:9" x14ac:dyDescent="0.2">
      <c r="A2677"/>
      <c r="B2677"/>
      <c r="C2677"/>
      <c r="D2677"/>
      <c r="E2677"/>
      <c r="F2677"/>
      <c r="G2677"/>
      <c r="H2677"/>
      <c r="I2677" s="531"/>
    </row>
    <row r="2678" spans="1:9" x14ac:dyDescent="0.2">
      <c r="A2678"/>
      <c r="B2678"/>
      <c r="C2678"/>
      <c r="D2678"/>
      <c r="E2678"/>
      <c r="F2678"/>
      <c r="G2678"/>
      <c r="H2678"/>
      <c r="I2678" s="531"/>
    </row>
    <row r="2679" spans="1:9" x14ac:dyDescent="0.2">
      <c r="A2679"/>
      <c r="B2679"/>
      <c r="C2679"/>
      <c r="D2679"/>
      <c r="E2679"/>
      <c r="F2679"/>
      <c r="G2679"/>
      <c r="H2679"/>
      <c r="I2679" s="531"/>
    </row>
    <row r="2680" spans="1:9" x14ac:dyDescent="0.2">
      <c r="A2680"/>
      <c r="B2680"/>
      <c r="C2680"/>
      <c r="D2680"/>
      <c r="E2680"/>
      <c r="F2680"/>
      <c r="G2680"/>
      <c r="H2680"/>
      <c r="I2680" s="531"/>
    </row>
    <row r="2681" spans="1:9" x14ac:dyDescent="0.2">
      <c r="A2681"/>
      <c r="B2681"/>
      <c r="C2681"/>
      <c r="D2681"/>
      <c r="E2681"/>
      <c r="F2681"/>
      <c r="G2681"/>
      <c r="H2681"/>
      <c r="I2681" s="531"/>
    </row>
    <row r="2682" spans="1:9" x14ac:dyDescent="0.2">
      <c r="A2682"/>
      <c r="B2682"/>
      <c r="C2682"/>
      <c r="D2682"/>
      <c r="E2682"/>
      <c r="F2682"/>
      <c r="G2682"/>
      <c r="H2682"/>
      <c r="I2682" s="531"/>
    </row>
    <row r="2683" spans="1:9" x14ac:dyDescent="0.2">
      <c r="A2683"/>
      <c r="B2683"/>
      <c r="C2683"/>
      <c r="D2683"/>
      <c r="E2683"/>
      <c r="F2683"/>
      <c r="G2683"/>
      <c r="H2683"/>
      <c r="I2683" s="531"/>
    </row>
    <row r="2684" spans="1:9" x14ac:dyDescent="0.2">
      <c r="A2684"/>
      <c r="B2684"/>
      <c r="C2684"/>
      <c r="D2684"/>
      <c r="E2684"/>
      <c r="F2684"/>
      <c r="G2684"/>
      <c r="H2684"/>
      <c r="I2684" s="531"/>
    </row>
    <row r="2685" spans="1:9" x14ac:dyDescent="0.2">
      <c r="A2685"/>
      <c r="B2685"/>
      <c r="C2685"/>
      <c r="D2685"/>
      <c r="E2685"/>
      <c r="F2685"/>
      <c r="G2685"/>
      <c r="H2685"/>
      <c r="I2685" s="531"/>
    </row>
    <row r="2686" spans="1:9" x14ac:dyDescent="0.2">
      <c r="A2686"/>
      <c r="B2686"/>
      <c r="C2686"/>
      <c r="D2686"/>
      <c r="E2686"/>
      <c r="F2686"/>
      <c r="G2686"/>
      <c r="H2686"/>
      <c r="I2686" s="531"/>
    </row>
    <row r="2687" spans="1:9" x14ac:dyDescent="0.2">
      <c r="A2687"/>
      <c r="B2687"/>
      <c r="C2687"/>
      <c r="D2687"/>
      <c r="E2687"/>
      <c r="F2687"/>
      <c r="G2687"/>
      <c r="H2687"/>
      <c r="I2687" s="531"/>
    </row>
    <row r="2688" spans="1:9" x14ac:dyDescent="0.2">
      <c r="A2688"/>
      <c r="B2688"/>
      <c r="C2688"/>
      <c r="D2688"/>
      <c r="E2688"/>
      <c r="F2688"/>
      <c r="G2688"/>
      <c r="H2688"/>
      <c r="I2688" s="531"/>
    </row>
    <row r="2689" spans="1:9" x14ac:dyDescent="0.2">
      <c r="A2689"/>
      <c r="B2689"/>
      <c r="C2689"/>
      <c r="D2689"/>
      <c r="E2689"/>
      <c r="F2689"/>
      <c r="G2689"/>
      <c r="H2689"/>
      <c r="I2689" s="531"/>
    </row>
    <row r="2690" spans="1:9" x14ac:dyDescent="0.2">
      <c r="A2690"/>
      <c r="B2690"/>
      <c r="C2690"/>
      <c r="D2690"/>
      <c r="E2690"/>
      <c r="F2690"/>
      <c r="G2690"/>
      <c r="H2690"/>
      <c r="I2690" s="531"/>
    </row>
    <row r="2691" spans="1:9" x14ac:dyDescent="0.2">
      <c r="A2691"/>
      <c r="B2691"/>
      <c r="C2691"/>
      <c r="D2691"/>
      <c r="E2691"/>
      <c r="F2691"/>
      <c r="G2691"/>
      <c r="H2691"/>
      <c r="I2691" s="531"/>
    </row>
    <row r="2692" spans="1:9" x14ac:dyDescent="0.2">
      <c r="A2692"/>
      <c r="B2692"/>
      <c r="C2692"/>
      <c r="D2692"/>
      <c r="E2692"/>
      <c r="F2692"/>
      <c r="G2692"/>
      <c r="H2692"/>
      <c r="I2692" s="531"/>
    </row>
    <row r="2693" spans="1:9" x14ac:dyDescent="0.2">
      <c r="A2693"/>
      <c r="B2693"/>
      <c r="C2693"/>
      <c r="D2693"/>
      <c r="E2693"/>
      <c r="F2693"/>
      <c r="G2693"/>
      <c r="H2693"/>
      <c r="I2693" s="531"/>
    </row>
    <row r="2694" spans="1:9" x14ac:dyDescent="0.2">
      <c r="A2694"/>
      <c r="B2694"/>
      <c r="C2694"/>
      <c r="D2694"/>
      <c r="E2694"/>
      <c r="F2694"/>
      <c r="G2694"/>
      <c r="H2694"/>
      <c r="I2694" s="531"/>
    </row>
    <row r="2695" spans="1:9" x14ac:dyDescent="0.2">
      <c r="A2695"/>
      <c r="B2695"/>
      <c r="C2695"/>
      <c r="D2695"/>
      <c r="E2695"/>
      <c r="F2695"/>
      <c r="G2695"/>
      <c r="H2695"/>
      <c r="I2695" s="531"/>
    </row>
    <row r="2696" spans="1:9" x14ac:dyDescent="0.2">
      <c r="A2696"/>
      <c r="B2696"/>
      <c r="C2696"/>
      <c r="D2696"/>
      <c r="E2696"/>
      <c r="F2696"/>
      <c r="G2696"/>
      <c r="H2696"/>
      <c r="I2696" s="531"/>
    </row>
    <row r="2697" spans="1:9" x14ac:dyDescent="0.2">
      <c r="A2697"/>
      <c r="B2697"/>
      <c r="C2697"/>
      <c r="D2697"/>
      <c r="E2697"/>
      <c r="F2697"/>
      <c r="G2697"/>
      <c r="H2697"/>
      <c r="I2697" s="531"/>
    </row>
    <row r="2698" spans="1:9" x14ac:dyDescent="0.2">
      <c r="A2698"/>
      <c r="B2698"/>
      <c r="C2698"/>
      <c r="D2698"/>
      <c r="E2698"/>
      <c r="F2698"/>
      <c r="G2698"/>
      <c r="H2698"/>
      <c r="I2698" s="531"/>
    </row>
    <row r="2699" spans="1:9" x14ac:dyDescent="0.2">
      <c r="A2699"/>
      <c r="B2699"/>
      <c r="C2699"/>
      <c r="D2699"/>
      <c r="E2699"/>
      <c r="F2699"/>
      <c r="G2699"/>
      <c r="H2699"/>
      <c r="I2699" s="531"/>
    </row>
    <row r="2700" spans="1:9" x14ac:dyDescent="0.2">
      <c r="A2700"/>
      <c r="B2700"/>
      <c r="C2700"/>
      <c r="D2700"/>
      <c r="E2700"/>
      <c r="F2700"/>
      <c r="G2700"/>
      <c r="H2700"/>
      <c r="I2700" s="531"/>
    </row>
    <row r="2701" spans="1:9" x14ac:dyDescent="0.2">
      <c r="A2701"/>
      <c r="B2701"/>
      <c r="C2701"/>
      <c r="D2701"/>
      <c r="E2701"/>
      <c r="F2701"/>
      <c r="G2701"/>
      <c r="H2701"/>
      <c r="I2701" s="531"/>
    </row>
    <row r="2702" spans="1:9" x14ac:dyDescent="0.2">
      <c r="A2702"/>
      <c r="B2702"/>
      <c r="C2702"/>
      <c r="D2702"/>
      <c r="E2702"/>
      <c r="F2702"/>
      <c r="G2702"/>
      <c r="H2702"/>
      <c r="I2702" s="531"/>
    </row>
    <row r="2703" spans="1:9" x14ac:dyDescent="0.2">
      <c r="A2703"/>
      <c r="B2703"/>
      <c r="C2703"/>
      <c r="D2703"/>
      <c r="E2703"/>
      <c r="F2703"/>
      <c r="G2703"/>
      <c r="H2703"/>
      <c r="I2703" s="531"/>
    </row>
    <row r="2704" spans="1:9" x14ac:dyDescent="0.2">
      <c r="A2704"/>
      <c r="B2704"/>
      <c r="C2704"/>
      <c r="D2704"/>
      <c r="E2704"/>
      <c r="F2704"/>
      <c r="G2704"/>
      <c r="H2704"/>
      <c r="I2704" s="531"/>
    </row>
    <row r="2705" spans="1:9" x14ac:dyDescent="0.2">
      <c r="A2705"/>
      <c r="B2705"/>
      <c r="C2705"/>
      <c r="D2705"/>
      <c r="E2705"/>
      <c r="F2705"/>
      <c r="G2705"/>
      <c r="H2705"/>
      <c r="I2705" s="531"/>
    </row>
    <row r="2706" spans="1:9" x14ac:dyDescent="0.2">
      <c r="A2706"/>
      <c r="B2706"/>
      <c r="C2706"/>
      <c r="D2706"/>
      <c r="E2706"/>
      <c r="F2706"/>
      <c r="G2706"/>
      <c r="H2706"/>
      <c r="I2706" s="531"/>
    </row>
    <row r="2707" spans="1:9" x14ac:dyDescent="0.2">
      <c r="A2707"/>
      <c r="B2707"/>
      <c r="C2707"/>
      <c r="D2707"/>
      <c r="E2707"/>
      <c r="F2707"/>
      <c r="G2707"/>
      <c r="H2707"/>
      <c r="I2707" s="531"/>
    </row>
    <row r="2708" spans="1:9" x14ac:dyDescent="0.2">
      <c r="A2708"/>
      <c r="B2708"/>
      <c r="C2708"/>
      <c r="D2708"/>
      <c r="E2708"/>
      <c r="F2708"/>
      <c r="G2708"/>
      <c r="H2708"/>
      <c r="I2708" s="531"/>
    </row>
    <row r="2709" spans="1:9" x14ac:dyDescent="0.2">
      <c r="A2709"/>
      <c r="B2709"/>
      <c r="C2709"/>
      <c r="D2709"/>
      <c r="E2709"/>
      <c r="F2709"/>
      <c r="G2709"/>
      <c r="H2709"/>
      <c r="I2709" s="531"/>
    </row>
    <row r="2710" spans="1:9" x14ac:dyDescent="0.2">
      <c r="A2710"/>
      <c r="B2710"/>
      <c r="C2710"/>
      <c r="D2710"/>
      <c r="E2710"/>
      <c r="F2710"/>
      <c r="G2710"/>
      <c r="H2710"/>
      <c r="I2710" s="531"/>
    </row>
    <row r="2711" spans="1:9" x14ac:dyDescent="0.2">
      <c r="A2711"/>
      <c r="B2711"/>
      <c r="C2711"/>
      <c r="D2711"/>
      <c r="E2711"/>
      <c r="F2711"/>
      <c r="G2711"/>
      <c r="H2711"/>
      <c r="I2711" s="531"/>
    </row>
    <row r="2712" spans="1:9" x14ac:dyDescent="0.2">
      <c r="A2712"/>
      <c r="B2712"/>
      <c r="C2712"/>
      <c r="D2712"/>
      <c r="E2712"/>
      <c r="F2712"/>
      <c r="G2712"/>
      <c r="H2712"/>
      <c r="I2712" s="531"/>
    </row>
    <row r="2713" spans="1:9" x14ac:dyDescent="0.2">
      <c r="A2713"/>
      <c r="B2713"/>
      <c r="C2713"/>
      <c r="D2713"/>
      <c r="E2713"/>
      <c r="F2713"/>
      <c r="G2713"/>
      <c r="H2713"/>
      <c r="I2713" s="531"/>
    </row>
    <row r="2714" spans="1:9" x14ac:dyDescent="0.2">
      <c r="A2714"/>
      <c r="B2714"/>
      <c r="C2714"/>
      <c r="D2714"/>
      <c r="E2714"/>
      <c r="F2714"/>
      <c r="G2714"/>
      <c r="H2714"/>
      <c r="I2714" s="531"/>
    </row>
    <row r="2715" spans="1:9" x14ac:dyDescent="0.2">
      <c r="A2715"/>
      <c r="B2715"/>
      <c r="C2715"/>
      <c r="D2715"/>
      <c r="E2715"/>
      <c r="F2715"/>
      <c r="G2715"/>
      <c r="H2715"/>
      <c r="I2715" s="531"/>
    </row>
    <row r="2716" spans="1:9" x14ac:dyDescent="0.2">
      <c r="A2716"/>
      <c r="B2716"/>
      <c r="C2716"/>
      <c r="D2716"/>
      <c r="E2716"/>
      <c r="F2716"/>
      <c r="G2716"/>
      <c r="H2716"/>
      <c r="I2716" s="531"/>
    </row>
    <row r="2717" spans="1:9" x14ac:dyDescent="0.2">
      <c r="A2717"/>
      <c r="B2717"/>
      <c r="C2717"/>
      <c r="D2717"/>
      <c r="E2717"/>
      <c r="F2717"/>
      <c r="G2717"/>
      <c r="H2717"/>
      <c r="I2717" s="531"/>
    </row>
    <row r="2718" spans="1:9" x14ac:dyDescent="0.2">
      <c r="A2718"/>
      <c r="B2718"/>
      <c r="C2718"/>
      <c r="D2718"/>
      <c r="E2718"/>
      <c r="F2718"/>
      <c r="G2718"/>
      <c r="H2718"/>
      <c r="I2718" s="531"/>
    </row>
    <row r="2719" spans="1:9" x14ac:dyDescent="0.2">
      <c r="A2719"/>
      <c r="B2719"/>
      <c r="C2719"/>
      <c r="D2719"/>
      <c r="E2719"/>
      <c r="F2719"/>
      <c r="G2719"/>
      <c r="H2719"/>
      <c r="I2719" s="531"/>
    </row>
    <row r="2720" spans="1:9" x14ac:dyDescent="0.2">
      <c r="A2720"/>
      <c r="B2720"/>
      <c r="C2720"/>
      <c r="D2720"/>
      <c r="E2720"/>
      <c r="F2720"/>
      <c r="G2720"/>
      <c r="H2720"/>
      <c r="I2720" s="531"/>
    </row>
    <row r="2721" spans="1:9" x14ac:dyDescent="0.2">
      <c r="A2721"/>
      <c r="B2721"/>
      <c r="C2721"/>
      <c r="D2721"/>
      <c r="E2721"/>
      <c r="F2721"/>
      <c r="G2721"/>
      <c r="H2721"/>
      <c r="I2721" s="531"/>
    </row>
    <row r="2722" spans="1:9" x14ac:dyDescent="0.2">
      <c r="A2722"/>
      <c r="B2722"/>
      <c r="C2722"/>
      <c r="D2722"/>
      <c r="E2722"/>
      <c r="F2722"/>
      <c r="G2722"/>
      <c r="H2722"/>
      <c r="I2722" s="531"/>
    </row>
    <row r="2723" spans="1:9" x14ac:dyDescent="0.2">
      <c r="A2723"/>
      <c r="B2723"/>
      <c r="C2723"/>
      <c r="D2723"/>
      <c r="E2723"/>
      <c r="F2723"/>
      <c r="G2723"/>
      <c r="H2723"/>
      <c r="I2723" s="531"/>
    </row>
    <row r="2724" spans="1:9" x14ac:dyDescent="0.2">
      <c r="A2724"/>
      <c r="B2724"/>
      <c r="C2724"/>
      <c r="D2724"/>
      <c r="E2724"/>
      <c r="F2724"/>
      <c r="G2724"/>
      <c r="H2724"/>
      <c r="I2724" s="531"/>
    </row>
    <row r="2725" spans="1:9" x14ac:dyDescent="0.2">
      <c r="A2725"/>
      <c r="B2725"/>
      <c r="C2725"/>
      <c r="D2725"/>
      <c r="E2725"/>
      <c r="F2725"/>
      <c r="G2725"/>
      <c r="H2725"/>
      <c r="I2725" s="531"/>
    </row>
    <row r="2726" spans="1:9" x14ac:dyDescent="0.2">
      <c r="A2726"/>
      <c r="B2726"/>
      <c r="C2726"/>
      <c r="D2726"/>
      <c r="E2726"/>
      <c r="F2726"/>
      <c r="G2726"/>
      <c r="H2726"/>
      <c r="I2726" s="531"/>
    </row>
    <row r="2727" spans="1:9" x14ac:dyDescent="0.2">
      <c r="A2727"/>
      <c r="B2727"/>
      <c r="C2727"/>
      <c r="D2727"/>
      <c r="E2727"/>
      <c r="F2727"/>
      <c r="G2727"/>
      <c r="H2727"/>
      <c r="I2727" s="531"/>
    </row>
    <row r="2728" spans="1:9" x14ac:dyDescent="0.2">
      <c r="A2728"/>
      <c r="B2728"/>
      <c r="C2728"/>
      <c r="D2728"/>
      <c r="E2728"/>
      <c r="F2728"/>
      <c r="G2728"/>
      <c r="H2728"/>
      <c r="I2728" s="531"/>
    </row>
    <row r="2729" spans="1:9" x14ac:dyDescent="0.2">
      <c r="A2729"/>
      <c r="B2729"/>
      <c r="C2729"/>
      <c r="D2729"/>
      <c r="E2729"/>
      <c r="F2729"/>
      <c r="G2729"/>
      <c r="H2729"/>
      <c r="I2729" s="531"/>
    </row>
    <row r="2730" spans="1:9" x14ac:dyDescent="0.2">
      <c r="A2730"/>
      <c r="B2730"/>
      <c r="C2730"/>
      <c r="D2730"/>
      <c r="E2730"/>
      <c r="F2730"/>
      <c r="G2730"/>
      <c r="H2730"/>
      <c r="I2730" s="531"/>
    </row>
    <row r="2731" spans="1:9" x14ac:dyDescent="0.2">
      <c r="A2731"/>
      <c r="B2731"/>
      <c r="C2731"/>
      <c r="D2731"/>
      <c r="E2731"/>
      <c r="F2731"/>
      <c r="G2731"/>
      <c r="H2731"/>
      <c r="I2731" s="531"/>
    </row>
    <row r="2732" spans="1:9" x14ac:dyDescent="0.2">
      <c r="A2732"/>
      <c r="B2732"/>
      <c r="C2732"/>
      <c r="D2732"/>
      <c r="E2732"/>
      <c r="F2732"/>
      <c r="G2732"/>
      <c r="H2732"/>
      <c r="I2732" s="531"/>
    </row>
    <row r="2733" spans="1:9" x14ac:dyDescent="0.2">
      <c r="A2733"/>
      <c r="B2733"/>
      <c r="C2733"/>
      <c r="D2733"/>
      <c r="E2733"/>
      <c r="F2733"/>
      <c r="G2733"/>
      <c r="H2733"/>
      <c r="I2733" s="531"/>
    </row>
    <row r="2734" spans="1:9" x14ac:dyDescent="0.2">
      <c r="A2734"/>
      <c r="B2734"/>
      <c r="C2734"/>
      <c r="D2734"/>
      <c r="E2734"/>
      <c r="F2734"/>
      <c r="G2734"/>
      <c r="H2734"/>
      <c r="I2734" s="531"/>
    </row>
    <row r="2735" spans="1:9" x14ac:dyDescent="0.2">
      <c r="A2735"/>
      <c r="B2735"/>
      <c r="C2735"/>
      <c r="D2735"/>
      <c r="E2735"/>
      <c r="F2735"/>
      <c r="G2735"/>
      <c r="H2735"/>
      <c r="I2735" s="531"/>
    </row>
    <row r="2736" spans="1:9" x14ac:dyDescent="0.2">
      <c r="A2736"/>
      <c r="B2736"/>
      <c r="C2736"/>
      <c r="D2736"/>
      <c r="E2736"/>
      <c r="F2736"/>
      <c r="G2736"/>
      <c r="H2736"/>
      <c r="I2736" s="531"/>
    </row>
    <row r="2737" spans="1:9" x14ac:dyDescent="0.2">
      <c r="A2737"/>
      <c r="B2737"/>
      <c r="C2737"/>
      <c r="D2737"/>
      <c r="E2737"/>
      <c r="F2737"/>
      <c r="G2737"/>
      <c r="H2737"/>
      <c r="I2737" s="531"/>
    </row>
    <row r="2738" spans="1:9" x14ac:dyDescent="0.2">
      <c r="A2738"/>
      <c r="B2738"/>
      <c r="C2738"/>
      <c r="D2738"/>
      <c r="E2738"/>
      <c r="F2738"/>
      <c r="G2738"/>
      <c r="H2738"/>
      <c r="I2738" s="531"/>
    </row>
    <row r="2739" spans="1:9" x14ac:dyDescent="0.2">
      <c r="A2739"/>
      <c r="B2739"/>
      <c r="C2739"/>
      <c r="D2739"/>
      <c r="E2739"/>
      <c r="F2739"/>
      <c r="G2739"/>
      <c r="H2739"/>
      <c r="I2739" s="531"/>
    </row>
    <row r="2740" spans="1:9" x14ac:dyDescent="0.2">
      <c r="A2740"/>
      <c r="B2740"/>
      <c r="C2740"/>
      <c r="D2740"/>
      <c r="E2740"/>
      <c r="F2740"/>
      <c r="G2740"/>
      <c r="H2740"/>
      <c r="I2740" s="531"/>
    </row>
    <row r="2741" spans="1:9" x14ac:dyDescent="0.2">
      <c r="A2741"/>
      <c r="B2741"/>
      <c r="C2741"/>
      <c r="D2741"/>
      <c r="E2741"/>
      <c r="F2741"/>
      <c r="G2741"/>
      <c r="H2741"/>
      <c r="I2741" s="531"/>
    </row>
    <row r="2742" spans="1:9" x14ac:dyDescent="0.2">
      <c r="A2742"/>
      <c r="B2742"/>
      <c r="C2742"/>
      <c r="D2742"/>
      <c r="E2742"/>
      <c r="F2742"/>
      <c r="G2742"/>
      <c r="H2742"/>
      <c r="I2742" s="531"/>
    </row>
    <row r="2743" spans="1:9" x14ac:dyDescent="0.2">
      <c r="A2743"/>
      <c r="B2743"/>
      <c r="C2743"/>
      <c r="D2743"/>
      <c r="E2743"/>
      <c r="F2743"/>
      <c r="G2743"/>
      <c r="H2743"/>
      <c r="I2743" s="531"/>
    </row>
    <row r="2744" spans="1:9" x14ac:dyDescent="0.2">
      <c r="A2744"/>
      <c r="B2744"/>
      <c r="C2744"/>
      <c r="D2744"/>
      <c r="E2744"/>
      <c r="F2744"/>
      <c r="G2744"/>
      <c r="H2744"/>
      <c r="I2744" s="531"/>
    </row>
    <row r="2745" spans="1:9" x14ac:dyDescent="0.2">
      <c r="A2745"/>
      <c r="B2745"/>
      <c r="C2745"/>
      <c r="D2745"/>
      <c r="E2745"/>
      <c r="F2745"/>
      <c r="G2745"/>
      <c r="H2745"/>
      <c r="I2745" s="531"/>
    </row>
    <row r="2746" spans="1:9" x14ac:dyDescent="0.2">
      <c r="A2746"/>
      <c r="B2746"/>
      <c r="C2746"/>
      <c r="D2746"/>
      <c r="E2746"/>
      <c r="F2746"/>
      <c r="G2746"/>
      <c r="H2746"/>
      <c r="I2746" s="531"/>
    </row>
    <row r="2747" spans="1:9" x14ac:dyDescent="0.2">
      <c r="A2747"/>
      <c r="B2747"/>
      <c r="C2747"/>
      <c r="D2747"/>
      <c r="E2747"/>
      <c r="F2747"/>
      <c r="G2747"/>
      <c r="H2747"/>
      <c r="I2747" s="531"/>
    </row>
    <row r="2748" spans="1:9" x14ac:dyDescent="0.2">
      <c r="A2748"/>
      <c r="B2748"/>
      <c r="C2748"/>
      <c r="D2748"/>
      <c r="E2748"/>
      <c r="F2748"/>
      <c r="G2748"/>
      <c r="H2748"/>
      <c r="I2748" s="531"/>
    </row>
    <row r="2749" spans="1:9" x14ac:dyDescent="0.2">
      <c r="A2749"/>
      <c r="B2749"/>
      <c r="C2749"/>
      <c r="D2749"/>
      <c r="E2749"/>
      <c r="F2749"/>
      <c r="G2749"/>
      <c r="H2749"/>
      <c r="I2749" s="531"/>
    </row>
    <row r="2750" spans="1:9" x14ac:dyDescent="0.2">
      <c r="A2750"/>
      <c r="B2750"/>
      <c r="C2750"/>
      <c r="D2750"/>
      <c r="E2750"/>
      <c r="F2750"/>
      <c r="G2750"/>
      <c r="H2750"/>
      <c r="I2750" s="531"/>
    </row>
    <row r="2751" spans="1:9" x14ac:dyDescent="0.2">
      <c r="A2751"/>
      <c r="B2751"/>
      <c r="C2751"/>
      <c r="D2751"/>
      <c r="E2751"/>
      <c r="F2751"/>
      <c r="G2751"/>
      <c r="H2751"/>
      <c r="I2751" s="531"/>
    </row>
    <row r="2752" spans="1:9" x14ac:dyDescent="0.2">
      <c r="A2752"/>
      <c r="B2752"/>
      <c r="C2752"/>
      <c r="D2752"/>
      <c r="E2752"/>
      <c r="F2752"/>
      <c r="G2752"/>
      <c r="H2752"/>
      <c r="I2752" s="531"/>
    </row>
    <row r="2753" spans="1:9" x14ac:dyDescent="0.2">
      <c r="A2753"/>
      <c r="B2753"/>
      <c r="C2753"/>
      <c r="D2753"/>
      <c r="E2753"/>
      <c r="F2753"/>
      <c r="G2753"/>
      <c r="H2753"/>
      <c r="I2753" s="531"/>
    </row>
    <row r="2754" spans="1:9" x14ac:dyDescent="0.2">
      <c r="A2754"/>
      <c r="B2754"/>
      <c r="C2754"/>
      <c r="D2754"/>
      <c r="E2754"/>
      <c r="F2754"/>
      <c r="G2754"/>
      <c r="H2754"/>
      <c r="I2754" s="531"/>
    </row>
    <row r="2755" spans="1:9" x14ac:dyDescent="0.2">
      <c r="A2755"/>
      <c r="B2755"/>
      <c r="C2755"/>
      <c r="D2755"/>
      <c r="E2755"/>
      <c r="F2755"/>
      <c r="G2755"/>
      <c r="H2755"/>
      <c r="I2755" s="531"/>
    </row>
    <row r="2756" spans="1:9" x14ac:dyDescent="0.2">
      <c r="A2756"/>
      <c r="B2756"/>
      <c r="C2756"/>
      <c r="D2756"/>
      <c r="E2756"/>
      <c r="F2756"/>
      <c r="G2756"/>
      <c r="H2756"/>
      <c r="I2756" s="531"/>
    </row>
    <row r="2757" spans="1:9" x14ac:dyDescent="0.2">
      <c r="A2757"/>
      <c r="B2757"/>
      <c r="C2757"/>
      <c r="D2757"/>
      <c r="E2757"/>
      <c r="F2757"/>
      <c r="G2757"/>
      <c r="H2757"/>
      <c r="I2757" s="531"/>
    </row>
    <row r="2758" spans="1:9" x14ac:dyDescent="0.2">
      <c r="A2758"/>
      <c r="B2758"/>
      <c r="C2758"/>
      <c r="D2758"/>
      <c r="E2758"/>
      <c r="F2758"/>
      <c r="G2758"/>
      <c r="H2758"/>
      <c r="I2758" s="531"/>
    </row>
    <row r="2759" spans="1:9" x14ac:dyDescent="0.2">
      <c r="A2759"/>
      <c r="B2759"/>
      <c r="C2759"/>
      <c r="D2759"/>
      <c r="E2759"/>
      <c r="F2759"/>
      <c r="G2759"/>
      <c r="H2759"/>
      <c r="I2759" s="531"/>
    </row>
    <row r="2760" spans="1:9" x14ac:dyDescent="0.2">
      <c r="A2760"/>
      <c r="B2760"/>
      <c r="C2760"/>
      <c r="D2760"/>
      <c r="E2760"/>
      <c r="F2760"/>
      <c r="G2760"/>
      <c r="H2760"/>
      <c r="I2760" s="531"/>
    </row>
    <row r="2761" spans="1:9" x14ac:dyDescent="0.2">
      <c r="A2761"/>
      <c r="B2761"/>
      <c r="C2761"/>
      <c r="D2761"/>
      <c r="E2761"/>
      <c r="F2761"/>
      <c r="G2761"/>
      <c r="H2761"/>
      <c r="I2761" s="531"/>
    </row>
    <row r="2762" spans="1:9" x14ac:dyDescent="0.2">
      <c r="A2762"/>
      <c r="B2762"/>
      <c r="C2762"/>
      <c r="D2762"/>
      <c r="E2762"/>
      <c r="F2762"/>
      <c r="G2762"/>
      <c r="H2762"/>
      <c r="I2762" s="531"/>
    </row>
    <row r="2763" spans="1:9" x14ac:dyDescent="0.2">
      <c r="A2763"/>
      <c r="B2763"/>
      <c r="C2763"/>
      <c r="D2763"/>
      <c r="E2763"/>
      <c r="F2763"/>
      <c r="G2763"/>
      <c r="H2763"/>
      <c r="I2763" s="531"/>
    </row>
    <row r="2764" spans="1:9" x14ac:dyDescent="0.2">
      <c r="A2764"/>
      <c r="B2764"/>
      <c r="C2764"/>
      <c r="D2764"/>
      <c r="E2764"/>
      <c r="F2764"/>
      <c r="G2764"/>
      <c r="H2764"/>
      <c r="I2764" s="531"/>
    </row>
    <row r="2765" spans="1:9" x14ac:dyDescent="0.2">
      <c r="A2765"/>
      <c r="B2765"/>
      <c r="C2765"/>
      <c r="D2765"/>
      <c r="E2765"/>
      <c r="F2765"/>
      <c r="G2765"/>
      <c r="H2765"/>
      <c r="I2765" s="531"/>
    </row>
    <row r="2766" spans="1:9" x14ac:dyDescent="0.2">
      <c r="A2766"/>
      <c r="B2766"/>
      <c r="C2766"/>
      <c r="D2766"/>
      <c r="E2766"/>
      <c r="F2766"/>
      <c r="G2766"/>
      <c r="H2766"/>
      <c r="I2766" s="531"/>
    </row>
    <row r="2767" spans="1:9" x14ac:dyDescent="0.2">
      <c r="A2767"/>
      <c r="B2767"/>
      <c r="C2767"/>
      <c r="D2767"/>
      <c r="E2767"/>
      <c r="F2767"/>
      <c r="G2767"/>
      <c r="H2767"/>
      <c r="I2767" s="531"/>
    </row>
    <row r="2768" spans="1:9" x14ac:dyDescent="0.2">
      <c r="A2768"/>
      <c r="B2768"/>
      <c r="C2768"/>
      <c r="D2768"/>
      <c r="E2768"/>
      <c r="F2768"/>
      <c r="G2768"/>
      <c r="H2768"/>
      <c r="I2768" s="531"/>
    </row>
    <row r="2769" spans="1:9" x14ac:dyDescent="0.2">
      <c r="A2769"/>
      <c r="B2769"/>
      <c r="C2769"/>
      <c r="D2769"/>
      <c r="E2769"/>
      <c r="F2769"/>
      <c r="G2769"/>
      <c r="H2769"/>
      <c r="I2769" s="531"/>
    </row>
    <row r="2770" spans="1:9" x14ac:dyDescent="0.2">
      <c r="A2770"/>
      <c r="B2770"/>
      <c r="C2770"/>
      <c r="D2770"/>
      <c r="E2770"/>
      <c r="F2770"/>
      <c r="G2770"/>
      <c r="H2770"/>
      <c r="I2770" s="531"/>
    </row>
    <row r="2771" spans="1:9" x14ac:dyDescent="0.2">
      <c r="A2771"/>
      <c r="B2771"/>
      <c r="C2771"/>
      <c r="D2771"/>
      <c r="E2771"/>
      <c r="F2771"/>
      <c r="G2771"/>
      <c r="H2771"/>
      <c r="I2771" s="531"/>
    </row>
    <row r="2772" spans="1:9" x14ac:dyDescent="0.2">
      <c r="A2772"/>
      <c r="B2772"/>
      <c r="C2772"/>
      <c r="D2772"/>
      <c r="E2772"/>
      <c r="F2772"/>
      <c r="G2772"/>
      <c r="H2772"/>
      <c r="I2772" s="531"/>
    </row>
    <row r="2773" spans="1:9" x14ac:dyDescent="0.2">
      <c r="A2773"/>
      <c r="B2773"/>
      <c r="C2773"/>
      <c r="D2773"/>
      <c r="E2773"/>
      <c r="F2773"/>
      <c r="G2773"/>
      <c r="H2773"/>
      <c r="I2773" s="531"/>
    </row>
    <row r="2774" spans="1:9" x14ac:dyDescent="0.2">
      <c r="A2774"/>
      <c r="B2774"/>
      <c r="C2774"/>
      <c r="D2774"/>
      <c r="E2774"/>
      <c r="F2774"/>
      <c r="G2774"/>
      <c r="H2774"/>
      <c r="I2774" s="531"/>
    </row>
    <row r="2775" spans="1:9" x14ac:dyDescent="0.2">
      <c r="A2775"/>
      <c r="B2775"/>
      <c r="C2775"/>
      <c r="D2775"/>
      <c r="E2775"/>
      <c r="F2775"/>
      <c r="G2775"/>
      <c r="H2775"/>
      <c r="I2775" s="531"/>
    </row>
    <row r="2776" spans="1:9" x14ac:dyDescent="0.2">
      <c r="A2776"/>
      <c r="B2776"/>
      <c r="C2776"/>
      <c r="D2776"/>
      <c r="E2776"/>
      <c r="F2776"/>
      <c r="G2776"/>
      <c r="H2776"/>
      <c r="I2776" s="531"/>
    </row>
    <row r="2777" spans="1:9" x14ac:dyDescent="0.2">
      <c r="A2777"/>
      <c r="B2777"/>
      <c r="C2777"/>
      <c r="D2777"/>
      <c r="E2777"/>
      <c r="F2777"/>
      <c r="G2777"/>
      <c r="H2777"/>
      <c r="I2777" s="531"/>
    </row>
    <row r="2778" spans="1:9" x14ac:dyDescent="0.2">
      <c r="A2778"/>
      <c r="B2778"/>
      <c r="C2778"/>
      <c r="D2778"/>
      <c r="E2778"/>
      <c r="F2778"/>
      <c r="G2778"/>
      <c r="H2778"/>
      <c r="I2778" s="531"/>
    </row>
    <row r="2779" spans="1:9" x14ac:dyDescent="0.2">
      <c r="A2779"/>
      <c r="B2779"/>
      <c r="C2779"/>
      <c r="D2779"/>
      <c r="E2779"/>
      <c r="F2779"/>
      <c r="G2779"/>
      <c r="H2779"/>
      <c r="I2779" s="531"/>
    </row>
    <row r="2780" spans="1:9" x14ac:dyDescent="0.2">
      <c r="A2780"/>
      <c r="B2780"/>
      <c r="C2780"/>
      <c r="D2780"/>
      <c r="E2780"/>
      <c r="F2780"/>
      <c r="G2780"/>
      <c r="H2780"/>
      <c r="I2780" s="531"/>
    </row>
    <row r="2781" spans="1:9" x14ac:dyDescent="0.2">
      <c r="A2781"/>
      <c r="B2781"/>
      <c r="C2781"/>
      <c r="D2781"/>
      <c r="E2781"/>
      <c r="F2781"/>
      <c r="G2781"/>
      <c r="H2781"/>
      <c r="I2781" s="531"/>
    </row>
    <row r="2782" spans="1:9" x14ac:dyDescent="0.2">
      <c r="A2782"/>
      <c r="B2782"/>
      <c r="C2782"/>
      <c r="D2782"/>
      <c r="E2782"/>
      <c r="F2782"/>
      <c r="G2782"/>
      <c r="H2782"/>
      <c r="I2782" s="531"/>
    </row>
    <row r="2783" spans="1:9" x14ac:dyDescent="0.2">
      <c r="A2783"/>
      <c r="B2783"/>
      <c r="C2783"/>
      <c r="D2783"/>
      <c r="E2783"/>
      <c r="F2783"/>
      <c r="G2783"/>
      <c r="H2783"/>
      <c r="I2783" s="531"/>
    </row>
    <row r="2784" spans="1:9" x14ac:dyDescent="0.2">
      <c r="A2784"/>
      <c r="B2784"/>
      <c r="C2784"/>
      <c r="D2784"/>
      <c r="E2784"/>
      <c r="F2784"/>
      <c r="G2784"/>
      <c r="H2784"/>
      <c r="I2784" s="531"/>
    </row>
    <row r="2785" spans="1:9" x14ac:dyDescent="0.2">
      <c r="A2785"/>
      <c r="B2785"/>
      <c r="C2785"/>
      <c r="D2785"/>
      <c r="E2785"/>
      <c r="F2785"/>
      <c r="G2785"/>
      <c r="H2785"/>
      <c r="I2785" s="531"/>
    </row>
    <row r="2786" spans="1:9" x14ac:dyDescent="0.2">
      <c r="A2786"/>
      <c r="B2786"/>
      <c r="C2786"/>
      <c r="D2786"/>
      <c r="E2786"/>
      <c r="F2786"/>
      <c r="G2786"/>
      <c r="H2786"/>
      <c r="I2786" s="531"/>
    </row>
    <row r="2787" spans="1:9" x14ac:dyDescent="0.2">
      <c r="A2787"/>
      <c r="B2787"/>
      <c r="C2787"/>
      <c r="D2787"/>
      <c r="E2787"/>
      <c r="F2787"/>
      <c r="G2787"/>
      <c r="H2787"/>
      <c r="I2787" s="531"/>
    </row>
    <row r="2788" spans="1:9" x14ac:dyDescent="0.2">
      <c r="A2788"/>
      <c r="B2788"/>
      <c r="C2788"/>
      <c r="D2788"/>
      <c r="E2788"/>
      <c r="F2788"/>
      <c r="G2788"/>
      <c r="H2788"/>
      <c r="I2788" s="531"/>
    </row>
    <row r="2789" spans="1:9" x14ac:dyDescent="0.2">
      <c r="A2789"/>
      <c r="B2789"/>
      <c r="C2789"/>
      <c r="D2789"/>
      <c r="E2789"/>
      <c r="F2789"/>
      <c r="G2789"/>
      <c r="H2789"/>
      <c r="I2789" s="531"/>
    </row>
    <row r="2790" spans="1:9" x14ac:dyDescent="0.2">
      <c r="A2790"/>
      <c r="B2790"/>
      <c r="C2790"/>
      <c r="D2790"/>
      <c r="E2790"/>
      <c r="F2790"/>
      <c r="G2790"/>
      <c r="H2790"/>
      <c r="I2790" s="531"/>
    </row>
    <row r="2791" spans="1:9" x14ac:dyDescent="0.2">
      <c r="A2791"/>
      <c r="B2791"/>
      <c r="C2791"/>
      <c r="D2791"/>
      <c r="E2791"/>
      <c r="F2791"/>
      <c r="G2791"/>
      <c r="H2791"/>
      <c r="I2791" s="531"/>
    </row>
    <row r="2792" spans="1:9" x14ac:dyDescent="0.2">
      <c r="A2792"/>
      <c r="B2792"/>
      <c r="C2792"/>
      <c r="D2792"/>
      <c r="E2792"/>
      <c r="F2792"/>
      <c r="G2792"/>
      <c r="H2792"/>
      <c r="I2792" s="531"/>
    </row>
    <row r="2793" spans="1:9" x14ac:dyDescent="0.2">
      <c r="A2793"/>
      <c r="B2793"/>
      <c r="C2793"/>
      <c r="D2793"/>
      <c r="E2793"/>
      <c r="F2793"/>
      <c r="G2793"/>
      <c r="H2793"/>
      <c r="I2793" s="531"/>
    </row>
    <row r="2794" spans="1:9" x14ac:dyDescent="0.2">
      <c r="A2794"/>
      <c r="B2794"/>
      <c r="C2794"/>
      <c r="D2794"/>
      <c r="E2794"/>
      <c r="F2794"/>
      <c r="G2794"/>
      <c r="H2794"/>
      <c r="I2794" s="531"/>
    </row>
    <row r="2795" spans="1:9" x14ac:dyDescent="0.2">
      <c r="A2795"/>
      <c r="B2795"/>
      <c r="C2795"/>
      <c r="D2795"/>
      <c r="E2795"/>
      <c r="F2795"/>
      <c r="G2795"/>
      <c r="H2795"/>
      <c r="I2795" s="531"/>
    </row>
    <row r="2796" spans="1:9" x14ac:dyDescent="0.2">
      <c r="A2796"/>
      <c r="B2796"/>
      <c r="C2796"/>
      <c r="D2796"/>
      <c r="E2796"/>
      <c r="F2796"/>
      <c r="G2796"/>
      <c r="H2796"/>
      <c r="I2796" s="531"/>
    </row>
    <row r="2797" spans="1:9" x14ac:dyDescent="0.2">
      <c r="A2797"/>
      <c r="B2797"/>
      <c r="C2797"/>
      <c r="D2797"/>
      <c r="E2797"/>
      <c r="F2797"/>
      <c r="G2797"/>
      <c r="H2797"/>
      <c r="I2797" s="531"/>
    </row>
    <row r="2798" spans="1:9" x14ac:dyDescent="0.2">
      <c r="A2798"/>
      <c r="B2798"/>
      <c r="C2798"/>
      <c r="D2798"/>
      <c r="E2798"/>
      <c r="F2798"/>
      <c r="G2798"/>
      <c r="H2798"/>
      <c r="I2798" s="531"/>
    </row>
    <row r="2799" spans="1:9" x14ac:dyDescent="0.2">
      <c r="A2799"/>
      <c r="B2799"/>
      <c r="C2799"/>
      <c r="D2799"/>
      <c r="E2799"/>
      <c r="F2799"/>
      <c r="G2799"/>
      <c r="H2799"/>
      <c r="I2799" s="531"/>
    </row>
    <row r="2800" spans="1:9" x14ac:dyDescent="0.2">
      <c r="A2800"/>
      <c r="B2800"/>
      <c r="C2800"/>
      <c r="D2800"/>
      <c r="E2800"/>
      <c r="F2800"/>
      <c r="G2800"/>
      <c r="H2800"/>
      <c r="I2800" s="531"/>
    </row>
    <row r="2801" spans="1:9" x14ac:dyDescent="0.2">
      <c r="A2801"/>
      <c r="B2801"/>
      <c r="C2801"/>
      <c r="D2801"/>
      <c r="E2801"/>
      <c r="F2801"/>
      <c r="G2801"/>
      <c r="H2801"/>
      <c r="I2801" s="531"/>
    </row>
    <row r="2802" spans="1:9" x14ac:dyDescent="0.2">
      <c r="A2802"/>
      <c r="B2802"/>
      <c r="C2802"/>
      <c r="D2802"/>
      <c r="E2802"/>
      <c r="F2802"/>
      <c r="G2802"/>
      <c r="H2802"/>
      <c r="I2802" s="531"/>
    </row>
    <row r="2803" spans="1:9" x14ac:dyDescent="0.2">
      <c r="A2803"/>
      <c r="B2803"/>
      <c r="C2803"/>
      <c r="D2803"/>
      <c r="E2803"/>
      <c r="F2803"/>
      <c r="G2803"/>
      <c r="H2803"/>
      <c r="I2803" s="531"/>
    </row>
    <row r="2804" spans="1:9" x14ac:dyDescent="0.2">
      <c r="A2804"/>
      <c r="B2804"/>
      <c r="C2804"/>
      <c r="D2804"/>
      <c r="E2804"/>
      <c r="F2804"/>
      <c r="G2804"/>
      <c r="H2804"/>
      <c r="I2804" s="531"/>
    </row>
    <row r="2805" spans="1:9" x14ac:dyDescent="0.2">
      <c r="A2805"/>
      <c r="B2805"/>
      <c r="C2805"/>
      <c r="D2805"/>
      <c r="E2805"/>
      <c r="F2805"/>
      <c r="G2805"/>
      <c r="H2805"/>
      <c r="I2805" s="531"/>
    </row>
    <row r="2806" spans="1:9" x14ac:dyDescent="0.2">
      <c r="A2806"/>
      <c r="B2806"/>
      <c r="C2806"/>
      <c r="D2806"/>
      <c r="E2806"/>
      <c r="F2806"/>
      <c r="G2806"/>
      <c r="H2806"/>
      <c r="I2806" s="531"/>
    </row>
    <row r="2807" spans="1:9" x14ac:dyDescent="0.2">
      <c r="A2807"/>
      <c r="B2807"/>
      <c r="C2807"/>
      <c r="D2807"/>
      <c r="E2807"/>
      <c r="F2807"/>
      <c r="G2807"/>
      <c r="H2807"/>
      <c r="I2807" s="531"/>
    </row>
    <row r="2808" spans="1:9" x14ac:dyDescent="0.2">
      <c r="A2808"/>
      <c r="B2808"/>
      <c r="C2808"/>
      <c r="D2808"/>
      <c r="E2808"/>
      <c r="F2808"/>
      <c r="G2808"/>
      <c r="H2808"/>
      <c r="I2808" s="531"/>
    </row>
    <row r="2809" spans="1:9" x14ac:dyDescent="0.2">
      <c r="A2809"/>
      <c r="B2809"/>
      <c r="C2809"/>
      <c r="D2809"/>
      <c r="E2809"/>
      <c r="F2809"/>
      <c r="G2809"/>
      <c r="H2809"/>
      <c r="I2809" s="531"/>
    </row>
    <row r="2810" spans="1:9" x14ac:dyDescent="0.2">
      <c r="A2810"/>
      <c r="B2810"/>
      <c r="C2810"/>
      <c r="D2810"/>
      <c r="E2810"/>
      <c r="F2810"/>
      <c r="G2810"/>
      <c r="H2810"/>
      <c r="I2810" s="531"/>
    </row>
    <row r="2811" spans="1:9" x14ac:dyDescent="0.2">
      <c r="A2811"/>
      <c r="B2811"/>
      <c r="C2811"/>
      <c r="D2811"/>
      <c r="E2811"/>
      <c r="F2811"/>
      <c r="G2811"/>
      <c r="H2811"/>
      <c r="I2811" s="531"/>
    </row>
    <row r="2812" spans="1:9" x14ac:dyDescent="0.2">
      <c r="A2812"/>
      <c r="B2812"/>
      <c r="C2812"/>
      <c r="D2812"/>
      <c r="E2812"/>
      <c r="F2812"/>
      <c r="G2812"/>
      <c r="H2812"/>
      <c r="I2812" s="531"/>
    </row>
    <row r="2813" spans="1:9" x14ac:dyDescent="0.2">
      <c r="A2813"/>
      <c r="B2813"/>
      <c r="C2813"/>
      <c r="D2813"/>
      <c r="E2813"/>
      <c r="F2813"/>
      <c r="G2813"/>
      <c r="H2813"/>
      <c r="I2813" s="531"/>
    </row>
    <row r="2814" spans="1:9" x14ac:dyDescent="0.2">
      <c r="A2814"/>
      <c r="B2814"/>
      <c r="C2814"/>
      <c r="D2814"/>
      <c r="E2814"/>
      <c r="F2814"/>
      <c r="G2814"/>
      <c r="H2814"/>
      <c r="I2814" s="531"/>
    </row>
    <row r="2815" spans="1:9" x14ac:dyDescent="0.2">
      <c r="A2815"/>
      <c r="B2815"/>
      <c r="C2815"/>
      <c r="D2815"/>
      <c r="E2815"/>
      <c r="F2815"/>
      <c r="G2815"/>
      <c r="H2815"/>
      <c r="I2815" s="531"/>
    </row>
    <row r="2816" spans="1:9" x14ac:dyDescent="0.2">
      <c r="A2816"/>
      <c r="B2816"/>
      <c r="C2816"/>
      <c r="D2816"/>
      <c r="E2816"/>
      <c r="F2816"/>
      <c r="G2816"/>
      <c r="H2816"/>
      <c r="I2816" s="531"/>
    </row>
    <row r="2817" spans="1:9" x14ac:dyDescent="0.2">
      <c r="A2817"/>
      <c r="B2817"/>
      <c r="C2817"/>
      <c r="D2817"/>
      <c r="E2817"/>
      <c r="F2817"/>
      <c r="G2817"/>
      <c r="H2817"/>
      <c r="I2817" s="531"/>
    </row>
    <row r="2818" spans="1:9" x14ac:dyDescent="0.2">
      <c r="A2818"/>
      <c r="B2818"/>
      <c r="C2818"/>
      <c r="D2818"/>
      <c r="E2818"/>
      <c r="F2818"/>
      <c r="G2818"/>
      <c r="H2818"/>
      <c r="I2818" s="531"/>
    </row>
    <row r="2819" spans="1:9" x14ac:dyDescent="0.2">
      <c r="A2819"/>
      <c r="B2819"/>
      <c r="C2819"/>
      <c r="D2819"/>
      <c r="E2819"/>
      <c r="F2819"/>
      <c r="G2819"/>
      <c r="H2819"/>
      <c r="I2819" s="531"/>
    </row>
    <row r="2820" spans="1:9" x14ac:dyDescent="0.2">
      <c r="A2820"/>
      <c r="B2820"/>
      <c r="C2820"/>
      <c r="D2820"/>
      <c r="E2820"/>
      <c r="F2820"/>
      <c r="G2820"/>
      <c r="H2820"/>
      <c r="I2820" s="531"/>
    </row>
    <row r="2821" spans="1:9" x14ac:dyDescent="0.2">
      <c r="A2821"/>
      <c r="B2821"/>
      <c r="C2821"/>
      <c r="D2821"/>
      <c r="E2821"/>
      <c r="F2821"/>
      <c r="G2821"/>
      <c r="H2821"/>
      <c r="I2821" s="531"/>
    </row>
    <row r="2822" spans="1:9" x14ac:dyDescent="0.2">
      <c r="A2822"/>
      <c r="B2822"/>
      <c r="C2822"/>
      <c r="D2822"/>
      <c r="E2822"/>
      <c r="F2822"/>
      <c r="G2822"/>
      <c r="H2822"/>
      <c r="I2822" s="531"/>
    </row>
    <row r="2823" spans="1:9" x14ac:dyDescent="0.2">
      <c r="A2823"/>
      <c r="B2823"/>
      <c r="C2823"/>
      <c r="D2823"/>
      <c r="E2823"/>
      <c r="F2823"/>
      <c r="G2823"/>
      <c r="H2823"/>
      <c r="I2823" s="531"/>
    </row>
    <row r="2824" spans="1:9" x14ac:dyDescent="0.2">
      <c r="A2824"/>
      <c r="B2824"/>
      <c r="C2824"/>
      <c r="D2824"/>
      <c r="E2824"/>
      <c r="F2824"/>
      <c r="G2824"/>
      <c r="H2824"/>
      <c r="I2824" s="531"/>
    </row>
    <row r="2825" spans="1:9" x14ac:dyDescent="0.2">
      <c r="A2825"/>
      <c r="B2825"/>
      <c r="C2825"/>
      <c r="D2825"/>
      <c r="E2825"/>
      <c r="F2825"/>
      <c r="G2825"/>
      <c r="H2825"/>
      <c r="I2825" s="531"/>
    </row>
    <row r="2826" spans="1:9" x14ac:dyDescent="0.2">
      <c r="A2826"/>
      <c r="B2826"/>
      <c r="C2826"/>
      <c r="D2826"/>
      <c r="E2826"/>
      <c r="F2826"/>
      <c r="G2826"/>
      <c r="H2826"/>
      <c r="I2826" s="531"/>
    </row>
    <row r="2827" spans="1:9" x14ac:dyDescent="0.2">
      <c r="A2827"/>
      <c r="B2827"/>
      <c r="C2827"/>
      <c r="D2827"/>
      <c r="E2827"/>
      <c r="F2827"/>
      <c r="G2827"/>
      <c r="H2827"/>
      <c r="I2827" s="531"/>
    </row>
    <row r="2828" spans="1:9" x14ac:dyDescent="0.2">
      <c r="A2828"/>
      <c r="B2828"/>
      <c r="C2828"/>
      <c r="D2828"/>
      <c r="E2828"/>
      <c r="F2828"/>
      <c r="G2828"/>
      <c r="H2828"/>
      <c r="I2828" s="531"/>
    </row>
    <row r="2829" spans="1:9" x14ac:dyDescent="0.2">
      <c r="A2829"/>
      <c r="B2829"/>
      <c r="C2829"/>
      <c r="D2829"/>
      <c r="E2829"/>
      <c r="F2829"/>
      <c r="G2829"/>
      <c r="H2829"/>
      <c r="I2829" s="531"/>
    </row>
    <row r="2830" spans="1:9" x14ac:dyDescent="0.2">
      <c r="A2830"/>
      <c r="B2830"/>
      <c r="C2830"/>
      <c r="D2830"/>
      <c r="E2830"/>
      <c r="F2830"/>
      <c r="G2830"/>
      <c r="H2830"/>
      <c r="I2830" s="531"/>
    </row>
    <row r="2831" spans="1:9" x14ac:dyDescent="0.2">
      <c r="A2831"/>
      <c r="B2831"/>
      <c r="C2831"/>
      <c r="D2831"/>
      <c r="E2831"/>
      <c r="F2831"/>
      <c r="G2831"/>
      <c r="H2831"/>
      <c r="I2831" s="531"/>
    </row>
    <row r="2832" spans="1:9" x14ac:dyDescent="0.2">
      <c r="A2832"/>
      <c r="B2832"/>
      <c r="C2832"/>
      <c r="D2832"/>
      <c r="E2832"/>
      <c r="F2832"/>
      <c r="G2832"/>
      <c r="H2832"/>
      <c r="I2832" s="531"/>
    </row>
    <row r="2833" spans="1:9" x14ac:dyDescent="0.2">
      <c r="A2833"/>
      <c r="B2833"/>
      <c r="C2833"/>
      <c r="D2833"/>
      <c r="E2833"/>
      <c r="F2833"/>
      <c r="G2833"/>
      <c r="H2833"/>
      <c r="I2833" s="531"/>
    </row>
    <row r="2834" spans="1:9" x14ac:dyDescent="0.2">
      <c r="A2834"/>
      <c r="B2834"/>
      <c r="C2834"/>
      <c r="D2834"/>
      <c r="E2834"/>
      <c r="F2834"/>
      <c r="G2834"/>
      <c r="H2834"/>
      <c r="I2834" s="531"/>
    </row>
    <row r="2835" spans="1:9" x14ac:dyDescent="0.2">
      <c r="A2835"/>
      <c r="B2835"/>
      <c r="C2835"/>
      <c r="D2835"/>
      <c r="E2835"/>
      <c r="F2835"/>
      <c r="G2835"/>
      <c r="H2835"/>
      <c r="I2835" s="531"/>
    </row>
    <row r="2836" spans="1:9" x14ac:dyDescent="0.2">
      <c r="A2836"/>
      <c r="B2836"/>
      <c r="C2836"/>
      <c r="D2836"/>
      <c r="E2836"/>
      <c r="F2836"/>
      <c r="G2836"/>
      <c r="H2836"/>
      <c r="I2836" s="531"/>
    </row>
    <row r="2837" spans="1:9" x14ac:dyDescent="0.2">
      <c r="A2837"/>
      <c r="B2837"/>
      <c r="C2837"/>
      <c r="D2837"/>
      <c r="E2837"/>
      <c r="F2837"/>
      <c r="G2837"/>
      <c r="H2837"/>
      <c r="I2837" s="531"/>
    </row>
    <row r="2838" spans="1:9" x14ac:dyDescent="0.2">
      <c r="A2838"/>
      <c r="B2838"/>
      <c r="C2838"/>
      <c r="D2838"/>
      <c r="E2838"/>
      <c r="F2838"/>
      <c r="G2838"/>
      <c r="H2838"/>
      <c r="I2838" s="531"/>
    </row>
    <row r="2839" spans="1:9" x14ac:dyDescent="0.2">
      <c r="A2839"/>
      <c r="B2839"/>
      <c r="C2839"/>
      <c r="D2839"/>
      <c r="E2839"/>
      <c r="F2839"/>
      <c r="G2839"/>
      <c r="H2839"/>
      <c r="I2839" s="531"/>
    </row>
    <row r="2840" spans="1:9" x14ac:dyDescent="0.2">
      <c r="A2840"/>
      <c r="B2840"/>
      <c r="C2840"/>
      <c r="D2840"/>
      <c r="E2840"/>
      <c r="F2840"/>
      <c r="G2840"/>
      <c r="H2840"/>
      <c r="I2840" s="531"/>
    </row>
    <row r="2841" spans="1:9" x14ac:dyDescent="0.2">
      <c r="A2841"/>
      <c r="B2841"/>
      <c r="C2841"/>
      <c r="D2841"/>
      <c r="E2841"/>
      <c r="F2841"/>
      <c r="G2841"/>
      <c r="H2841"/>
      <c r="I2841" s="531"/>
    </row>
    <row r="2842" spans="1:9" x14ac:dyDescent="0.2">
      <c r="A2842"/>
      <c r="B2842"/>
      <c r="C2842"/>
      <c r="D2842"/>
      <c r="E2842"/>
      <c r="F2842"/>
      <c r="G2842"/>
      <c r="H2842"/>
      <c r="I2842" s="531"/>
    </row>
    <row r="2843" spans="1:9" x14ac:dyDescent="0.2">
      <c r="A2843"/>
      <c r="B2843"/>
      <c r="C2843"/>
      <c r="D2843"/>
      <c r="E2843"/>
      <c r="F2843"/>
      <c r="G2843"/>
      <c r="H2843"/>
      <c r="I2843" s="531"/>
    </row>
    <row r="2844" spans="1:9" x14ac:dyDescent="0.2">
      <c r="A2844"/>
      <c r="B2844"/>
      <c r="C2844"/>
      <c r="D2844"/>
      <c r="E2844"/>
      <c r="F2844"/>
      <c r="G2844"/>
      <c r="H2844"/>
      <c r="I2844" s="531"/>
    </row>
    <row r="2845" spans="1:9" x14ac:dyDescent="0.2">
      <c r="A2845"/>
      <c r="B2845"/>
      <c r="C2845"/>
      <c r="D2845"/>
      <c r="E2845"/>
      <c r="F2845"/>
      <c r="G2845"/>
      <c r="H2845"/>
      <c r="I2845" s="531"/>
    </row>
    <row r="2846" spans="1:9" x14ac:dyDescent="0.2">
      <c r="A2846"/>
      <c r="B2846"/>
      <c r="C2846"/>
      <c r="D2846"/>
      <c r="E2846"/>
      <c r="F2846"/>
      <c r="G2846"/>
      <c r="H2846"/>
      <c r="I2846" s="531"/>
    </row>
    <row r="2847" spans="1:9" x14ac:dyDescent="0.2">
      <c r="A2847"/>
      <c r="B2847"/>
      <c r="C2847"/>
      <c r="D2847"/>
      <c r="E2847"/>
      <c r="F2847"/>
      <c r="G2847"/>
      <c r="H2847"/>
      <c r="I2847" s="531"/>
    </row>
    <row r="2848" spans="1:9" x14ac:dyDescent="0.2">
      <c r="A2848"/>
      <c r="B2848"/>
      <c r="C2848"/>
      <c r="D2848"/>
      <c r="E2848"/>
      <c r="F2848"/>
      <c r="G2848"/>
      <c r="H2848"/>
      <c r="I2848" s="531"/>
    </row>
    <row r="2849" spans="1:9" x14ac:dyDescent="0.2">
      <c r="A2849"/>
      <c r="B2849"/>
      <c r="C2849"/>
      <c r="D2849"/>
      <c r="E2849"/>
      <c r="F2849"/>
      <c r="G2849"/>
      <c r="H2849"/>
      <c r="I2849" s="531"/>
    </row>
    <row r="2850" spans="1:9" x14ac:dyDescent="0.2">
      <c r="A2850"/>
      <c r="B2850"/>
      <c r="C2850"/>
      <c r="D2850"/>
      <c r="E2850"/>
      <c r="F2850"/>
      <c r="G2850"/>
      <c r="H2850"/>
      <c r="I2850" s="531"/>
    </row>
    <row r="2851" spans="1:9" x14ac:dyDescent="0.2">
      <c r="A2851"/>
      <c r="B2851"/>
      <c r="C2851"/>
      <c r="D2851"/>
      <c r="E2851"/>
      <c r="F2851"/>
      <c r="G2851"/>
      <c r="H2851"/>
      <c r="I2851" s="531"/>
    </row>
    <row r="2852" spans="1:9" x14ac:dyDescent="0.2">
      <c r="A2852"/>
      <c r="B2852"/>
      <c r="C2852"/>
      <c r="D2852"/>
      <c r="E2852"/>
      <c r="F2852"/>
      <c r="G2852"/>
      <c r="H2852"/>
      <c r="I2852" s="531"/>
    </row>
    <row r="2853" spans="1:9" x14ac:dyDescent="0.2">
      <c r="A2853"/>
      <c r="B2853"/>
      <c r="C2853"/>
      <c r="D2853"/>
      <c r="E2853"/>
      <c r="F2853"/>
      <c r="G2853"/>
      <c r="H2853"/>
      <c r="I2853" s="531"/>
    </row>
    <row r="2854" spans="1:9" x14ac:dyDescent="0.2">
      <c r="A2854"/>
      <c r="B2854"/>
      <c r="C2854"/>
      <c r="D2854"/>
      <c r="E2854"/>
      <c r="F2854"/>
      <c r="G2854"/>
      <c r="H2854"/>
      <c r="I2854" s="531"/>
    </row>
    <row r="2855" spans="1:9" x14ac:dyDescent="0.2">
      <c r="A2855"/>
      <c r="B2855"/>
      <c r="C2855"/>
      <c r="D2855"/>
      <c r="E2855"/>
      <c r="F2855"/>
      <c r="G2855"/>
      <c r="H2855"/>
      <c r="I2855" s="531"/>
    </row>
    <row r="2856" spans="1:9" x14ac:dyDescent="0.2">
      <c r="A2856"/>
      <c r="B2856"/>
      <c r="C2856"/>
      <c r="D2856"/>
      <c r="E2856"/>
      <c r="F2856"/>
      <c r="G2856"/>
      <c r="H2856"/>
      <c r="I2856" s="531"/>
    </row>
    <row r="2857" spans="1:9" x14ac:dyDescent="0.2">
      <c r="A2857"/>
      <c r="B2857"/>
      <c r="C2857"/>
      <c r="D2857"/>
      <c r="E2857"/>
      <c r="F2857"/>
      <c r="G2857"/>
      <c r="H2857"/>
      <c r="I2857" s="531"/>
    </row>
    <row r="2858" spans="1:9" x14ac:dyDescent="0.2">
      <c r="A2858"/>
      <c r="B2858"/>
      <c r="C2858"/>
      <c r="D2858"/>
      <c r="E2858"/>
      <c r="F2858"/>
      <c r="G2858"/>
      <c r="H2858"/>
      <c r="I2858" s="531"/>
    </row>
    <row r="2859" spans="1:9" x14ac:dyDescent="0.2">
      <c r="A2859"/>
      <c r="B2859"/>
      <c r="C2859"/>
      <c r="D2859"/>
      <c r="E2859"/>
      <c r="F2859"/>
      <c r="G2859"/>
      <c r="H2859"/>
      <c r="I2859" s="531"/>
    </row>
    <row r="2860" spans="1:9" x14ac:dyDescent="0.2">
      <c r="A2860"/>
      <c r="B2860"/>
      <c r="C2860"/>
      <c r="D2860"/>
      <c r="E2860"/>
      <c r="F2860"/>
      <c r="G2860"/>
      <c r="H2860"/>
      <c r="I2860" s="531"/>
    </row>
    <row r="2861" spans="1:9" x14ac:dyDescent="0.2">
      <c r="A2861"/>
      <c r="B2861"/>
      <c r="C2861"/>
      <c r="D2861"/>
      <c r="E2861"/>
      <c r="F2861"/>
      <c r="G2861"/>
      <c r="H2861"/>
      <c r="I2861" s="531"/>
    </row>
    <row r="2862" spans="1:9" x14ac:dyDescent="0.2">
      <c r="A2862"/>
      <c r="B2862"/>
      <c r="C2862"/>
      <c r="D2862"/>
      <c r="E2862"/>
      <c r="F2862"/>
      <c r="G2862"/>
      <c r="H2862"/>
      <c r="I2862" s="531"/>
    </row>
    <row r="2863" spans="1:9" x14ac:dyDescent="0.2">
      <c r="A2863"/>
      <c r="B2863"/>
      <c r="C2863"/>
      <c r="D2863"/>
      <c r="E2863"/>
      <c r="F2863"/>
      <c r="G2863"/>
      <c r="H2863"/>
      <c r="I2863" s="531"/>
    </row>
    <row r="2864" spans="1:9" x14ac:dyDescent="0.2">
      <c r="A2864"/>
      <c r="B2864"/>
      <c r="C2864"/>
      <c r="D2864"/>
      <c r="E2864"/>
      <c r="F2864"/>
      <c r="G2864"/>
      <c r="H2864"/>
      <c r="I2864" s="531"/>
    </row>
    <row r="2865" spans="1:9" x14ac:dyDescent="0.2">
      <c r="A2865"/>
      <c r="B2865"/>
      <c r="C2865"/>
      <c r="D2865"/>
      <c r="E2865"/>
      <c r="F2865"/>
      <c r="G2865"/>
      <c r="H2865"/>
      <c r="I2865" s="531"/>
    </row>
    <row r="2866" spans="1:9" x14ac:dyDescent="0.2">
      <c r="A2866"/>
      <c r="B2866"/>
      <c r="C2866"/>
      <c r="D2866"/>
      <c r="E2866"/>
      <c r="F2866"/>
      <c r="G2866"/>
      <c r="H2866"/>
      <c r="I2866" s="531"/>
    </row>
    <row r="2867" spans="1:9" x14ac:dyDescent="0.2">
      <c r="A2867"/>
      <c r="B2867"/>
      <c r="C2867"/>
      <c r="D2867"/>
      <c r="E2867"/>
      <c r="F2867"/>
      <c r="G2867"/>
      <c r="H2867"/>
      <c r="I2867" s="531"/>
    </row>
    <row r="2868" spans="1:9" x14ac:dyDescent="0.2">
      <c r="A2868"/>
      <c r="B2868"/>
      <c r="C2868"/>
      <c r="D2868"/>
      <c r="E2868"/>
      <c r="F2868"/>
      <c r="G2868"/>
      <c r="H2868"/>
      <c r="I2868" s="531"/>
    </row>
    <row r="2869" spans="1:9" x14ac:dyDescent="0.2">
      <c r="A2869"/>
      <c r="B2869"/>
      <c r="C2869"/>
      <c r="D2869"/>
      <c r="E2869"/>
      <c r="F2869"/>
      <c r="G2869"/>
      <c r="H2869"/>
      <c r="I2869" s="531"/>
    </row>
    <row r="2870" spans="1:9" x14ac:dyDescent="0.2">
      <c r="A2870"/>
      <c r="B2870"/>
      <c r="C2870"/>
      <c r="D2870"/>
      <c r="E2870"/>
      <c r="F2870"/>
      <c r="G2870"/>
      <c r="H2870"/>
      <c r="I2870" s="531"/>
    </row>
    <row r="2871" spans="1:9" x14ac:dyDescent="0.2">
      <c r="A2871"/>
      <c r="B2871"/>
      <c r="C2871"/>
      <c r="D2871"/>
      <c r="E2871"/>
      <c r="F2871"/>
      <c r="G2871"/>
      <c r="H2871"/>
      <c r="I2871" s="531"/>
    </row>
    <row r="2872" spans="1:9" x14ac:dyDescent="0.2">
      <c r="A2872"/>
      <c r="B2872"/>
      <c r="C2872"/>
      <c r="D2872"/>
      <c r="E2872"/>
      <c r="F2872"/>
      <c r="G2872"/>
      <c r="H2872"/>
      <c r="I2872" s="531"/>
    </row>
    <row r="2873" spans="1:9" x14ac:dyDescent="0.2">
      <c r="A2873"/>
      <c r="B2873"/>
      <c r="C2873"/>
      <c r="D2873"/>
      <c r="E2873"/>
      <c r="F2873"/>
      <c r="G2873"/>
      <c r="H2873"/>
      <c r="I2873" s="531"/>
    </row>
    <row r="2874" spans="1:9" x14ac:dyDescent="0.2">
      <c r="A2874"/>
      <c r="B2874"/>
      <c r="C2874"/>
      <c r="D2874"/>
      <c r="E2874"/>
      <c r="F2874"/>
      <c r="G2874"/>
      <c r="H2874"/>
      <c r="I2874" s="531"/>
    </row>
    <row r="2875" spans="1:9" x14ac:dyDescent="0.2">
      <c r="A2875"/>
      <c r="B2875"/>
      <c r="C2875"/>
      <c r="D2875"/>
      <c r="E2875"/>
      <c r="F2875"/>
      <c r="G2875"/>
      <c r="H2875"/>
      <c r="I2875" s="531"/>
    </row>
    <row r="2876" spans="1:9" x14ac:dyDescent="0.2">
      <c r="A2876"/>
      <c r="B2876"/>
      <c r="C2876"/>
      <c r="D2876"/>
      <c r="E2876"/>
      <c r="F2876"/>
      <c r="G2876"/>
      <c r="H2876"/>
      <c r="I2876" s="531"/>
    </row>
    <row r="2877" spans="1:9" x14ac:dyDescent="0.2">
      <c r="A2877"/>
      <c r="B2877"/>
      <c r="C2877"/>
      <c r="D2877"/>
      <c r="E2877"/>
      <c r="F2877"/>
      <c r="G2877"/>
      <c r="H2877"/>
      <c r="I2877" s="531"/>
    </row>
    <row r="2878" spans="1:9" x14ac:dyDescent="0.2">
      <c r="A2878"/>
      <c r="B2878"/>
      <c r="C2878"/>
      <c r="D2878"/>
      <c r="E2878"/>
      <c r="F2878"/>
      <c r="G2878"/>
      <c r="H2878"/>
      <c r="I2878" s="531"/>
    </row>
    <row r="2879" spans="1:9" x14ac:dyDescent="0.2">
      <c r="A2879"/>
      <c r="B2879"/>
      <c r="C2879"/>
      <c r="D2879"/>
      <c r="E2879"/>
      <c r="F2879"/>
      <c r="G2879"/>
      <c r="H2879"/>
      <c r="I2879" s="531"/>
    </row>
    <row r="2880" spans="1:9" x14ac:dyDescent="0.2">
      <c r="A2880"/>
      <c r="B2880"/>
      <c r="C2880"/>
      <c r="D2880"/>
      <c r="E2880"/>
      <c r="F2880"/>
      <c r="G2880"/>
      <c r="H2880"/>
      <c r="I2880" s="531"/>
    </row>
    <row r="2881" spans="1:9" x14ac:dyDescent="0.2">
      <c r="A2881"/>
      <c r="B2881"/>
      <c r="C2881"/>
      <c r="D2881"/>
      <c r="E2881"/>
      <c r="F2881"/>
      <c r="G2881"/>
      <c r="H2881"/>
      <c r="I2881" s="531"/>
    </row>
    <row r="2882" spans="1:9" x14ac:dyDescent="0.2">
      <c r="A2882"/>
      <c r="B2882"/>
      <c r="C2882"/>
      <c r="D2882"/>
      <c r="E2882"/>
      <c r="F2882"/>
      <c r="G2882"/>
      <c r="H2882"/>
      <c r="I2882" s="531"/>
    </row>
    <row r="2883" spans="1:9" x14ac:dyDescent="0.2">
      <c r="A2883"/>
      <c r="B2883"/>
      <c r="C2883"/>
      <c r="D2883"/>
      <c r="E2883"/>
      <c r="F2883"/>
      <c r="G2883"/>
      <c r="H2883"/>
      <c r="I2883" s="531"/>
    </row>
    <row r="2884" spans="1:9" x14ac:dyDescent="0.2">
      <c r="A2884"/>
      <c r="B2884"/>
      <c r="C2884"/>
      <c r="D2884"/>
      <c r="E2884"/>
      <c r="F2884"/>
      <c r="G2884"/>
      <c r="H2884"/>
      <c r="I2884" s="531"/>
    </row>
    <row r="2885" spans="1:9" x14ac:dyDescent="0.2">
      <c r="A2885"/>
      <c r="B2885"/>
      <c r="C2885"/>
      <c r="D2885"/>
      <c r="E2885"/>
      <c r="F2885"/>
      <c r="G2885"/>
      <c r="H2885"/>
      <c r="I2885" s="531"/>
    </row>
    <row r="2886" spans="1:9" x14ac:dyDescent="0.2">
      <c r="A2886"/>
      <c r="B2886"/>
      <c r="C2886"/>
      <c r="D2886"/>
      <c r="E2886"/>
      <c r="F2886"/>
      <c r="G2886"/>
      <c r="H2886"/>
      <c r="I2886" s="531"/>
    </row>
    <row r="2887" spans="1:9" x14ac:dyDescent="0.2">
      <c r="A2887"/>
      <c r="B2887"/>
      <c r="C2887"/>
      <c r="D2887"/>
      <c r="E2887"/>
      <c r="F2887"/>
      <c r="G2887"/>
      <c r="H2887"/>
      <c r="I2887" s="531"/>
    </row>
    <row r="2888" spans="1:9" x14ac:dyDescent="0.2">
      <c r="A2888"/>
      <c r="B2888"/>
      <c r="C2888"/>
      <c r="D2888"/>
      <c r="E2888"/>
      <c r="F2888"/>
      <c r="G2888"/>
      <c r="H2888"/>
      <c r="I2888" s="531"/>
    </row>
    <row r="2889" spans="1:9" x14ac:dyDescent="0.2">
      <c r="A2889"/>
      <c r="B2889"/>
      <c r="C2889"/>
      <c r="D2889"/>
      <c r="E2889"/>
      <c r="F2889"/>
      <c r="G2889"/>
      <c r="H2889"/>
      <c r="I2889" s="531"/>
    </row>
    <row r="2890" spans="1:9" x14ac:dyDescent="0.2">
      <c r="A2890"/>
      <c r="B2890"/>
      <c r="C2890"/>
      <c r="D2890"/>
      <c r="E2890"/>
      <c r="F2890"/>
      <c r="G2890"/>
      <c r="H2890"/>
      <c r="I2890" s="531"/>
    </row>
    <row r="2891" spans="1:9" x14ac:dyDescent="0.2">
      <c r="A2891"/>
      <c r="B2891"/>
      <c r="C2891"/>
      <c r="D2891"/>
      <c r="E2891"/>
      <c r="F2891"/>
      <c r="G2891"/>
      <c r="H2891"/>
      <c r="I2891" s="531"/>
    </row>
    <row r="2892" spans="1:9" x14ac:dyDescent="0.2">
      <c r="A2892"/>
      <c r="B2892"/>
      <c r="C2892"/>
      <c r="D2892"/>
      <c r="E2892"/>
      <c r="F2892"/>
      <c r="G2892"/>
      <c r="H2892"/>
      <c r="I2892" s="531"/>
    </row>
    <row r="2893" spans="1:9" x14ac:dyDescent="0.2">
      <c r="A2893"/>
      <c r="B2893"/>
      <c r="C2893"/>
      <c r="D2893"/>
      <c r="E2893"/>
      <c r="F2893"/>
      <c r="G2893"/>
      <c r="H2893"/>
      <c r="I2893" s="531"/>
    </row>
    <row r="2894" spans="1:9" x14ac:dyDescent="0.2">
      <c r="A2894"/>
      <c r="B2894"/>
      <c r="C2894"/>
      <c r="D2894"/>
      <c r="E2894"/>
      <c r="F2894"/>
      <c r="G2894"/>
      <c r="H2894"/>
      <c r="I2894" s="531"/>
    </row>
    <row r="2895" spans="1:9" x14ac:dyDescent="0.2">
      <c r="A2895"/>
      <c r="B2895"/>
      <c r="C2895"/>
      <c r="D2895"/>
      <c r="E2895"/>
      <c r="F2895"/>
      <c r="G2895"/>
      <c r="H2895"/>
      <c r="I2895" s="531"/>
    </row>
    <row r="2896" spans="1:9" x14ac:dyDescent="0.2">
      <c r="A2896"/>
      <c r="B2896"/>
      <c r="C2896"/>
      <c r="D2896"/>
      <c r="E2896"/>
      <c r="F2896"/>
      <c r="G2896"/>
      <c r="H2896"/>
      <c r="I2896" s="531"/>
    </row>
    <row r="2897" spans="1:9" x14ac:dyDescent="0.2">
      <c r="A2897"/>
      <c r="B2897"/>
      <c r="C2897"/>
      <c r="D2897"/>
      <c r="E2897"/>
      <c r="F2897"/>
      <c r="G2897"/>
      <c r="H2897"/>
      <c r="I2897" s="531"/>
    </row>
    <row r="2898" spans="1:9" x14ac:dyDescent="0.2">
      <c r="A2898"/>
      <c r="B2898"/>
      <c r="C2898"/>
      <c r="D2898"/>
      <c r="E2898"/>
      <c r="F2898"/>
      <c r="G2898"/>
      <c r="H2898"/>
      <c r="I2898" s="531"/>
    </row>
    <row r="2899" spans="1:9" x14ac:dyDescent="0.2">
      <c r="A2899"/>
      <c r="B2899"/>
      <c r="C2899"/>
      <c r="D2899"/>
      <c r="E2899"/>
      <c r="F2899"/>
      <c r="G2899"/>
      <c r="H2899"/>
      <c r="I2899" s="531"/>
    </row>
    <row r="2900" spans="1:9" x14ac:dyDescent="0.2">
      <c r="A2900"/>
      <c r="B2900"/>
      <c r="C2900"/>
      <c r="D2900"/>
      <c r="E2900"/>
      <c r="F2900"/>
      <c r="G2900"/>
      <c r="H2900"/>
      <c r="I2900" s="531"/>
    </row>
    <row r="2901" spans="1:9" x14ac:dyDescent="0.2">
      <c r="A2901"/>
      <c r="B2901"/>
      <c r="C2901"/>
      <c r="D2901"/>
      <c r="E2901"/>
      <c r="F2901"/>
      <c r="G2901"/>
      <c r="H2901"/>
      <c r="I2901" s="531"/>
    </row>
    <row r="2902" spans="1:9" x14ac:dyDescent="0.2">
      <c r="A2902"/>
      <c r="B2902"/>
      <c r="C2902"/>
      <c r="D2902"/>
      <c r="E2902"/>
      <c r="F2902"/>
      <c r="G2902"/>
      <c r="H2902"/>
      <c r="I2902" s="531"/>
    </row>
    <row r="2903" spans="1:9" x14ac:dyDescent="0.2">
      <c r="A2903"/>
      <c r="B2903"/>
      <c r="C2903"/>
      <c r="D2903"/>
      <c r="E2903"/>
      <c r="F2903"/>
      <c r="G2903"/>
      <c r="H2903"/>
      <c r="I2903" s="531"/>
    </row>
    <row r="2904" spans="1:9" x14ac:dyDescent="0.2">
      <c r="A2904"/>
      <c r="B2904"/>
      <c r="C2904"/>
      <c r="D2904"/>
      <c r="E2904"/>
      <c r="F2904"/>
      <c r="G2904"/>
      <c r="H2904"/>
      <c r="I2904" s="531"/>
    </row>
    <row r="2905" spans="1:9" x14ac:dyDescent="0.2">
      <c r="A2905"/>
      <c r="B2905"/>
      <c r="C2905"/>
      <c r="D2905"/>
      <c r="E2905"/>
      <c r="F2905"/>
      <c r="G2905"/>
      <c r="H2905"/>
      <c r="I2905" s="531"/>
    </row>
    <row r="2906" spans="1:9" x14ac:dyDescent="0.2">
      <c r="A2906"/>
      <c r="B2906"/>
      <c r="C2906"/>
      <c r="D2906"/>
      <c r="E2906"/>
      <c r="F2906"/>
      <c r="G2906"/>
      <c r="H2906"/>
      <c r="I2906" s="531"/>
    </row>
    <row r="2907" spans="1:9" x14ac:dyDescent="0.2">
      <c r="A2907"/>
      <c r="B2907"/>
      <c r="C2907"/>
      <c r="D2907"/>
      <c r="E2907"/>
      <c r="F2907"/>
      <c r="G2907"/>
      <c r="H2907"/>
      <c r="I2907" s="531"/>
    </row>
    <row r="2908" spans="1:9" x14ac:dyDescent="0.2">
      <c r="A2908"/>
      <c r="B2908"/>
      <c r="C2908"/>
      <c r="D2908"/>
      <c r="E2908"/>
      <c r="F2908"/>
      <c r="G2908"/>
      <c r="H2908"/>
      <c r="I2908" s="531"/>
    </row>
    <row r="2909" spans="1:9" x14ac:dyDescent="0.2">
      <c r="A2909"/>
      <c r="B2909"/>
      <c r="C2909"/>
      <c r="D2909"/>
      <c r="E2909"/>
      <c r="F2909"/>
      <c r="G2909"/>
      <c r="H2909"/>
      <c r="I2909" s="531"/>
    </row>
    <row r="2910" spans="1:9" x14ac:dyDescent="0.2">
      <c r="A2910"/>
      <c r="B2910"/>
      <c r="C2910"/>
      <c r="D2910"/>
      <c r="E2910"/>
      <c r="F2910"/>
      <c r="G2910"/>
      <c r="H2910"/>
      <c r="I2910" s="531"/>
    </row>
    <row r="2911" spans="1:9" x14ac:dyDescent="0.2">
      <c r="A2911"/>
      <c r="B2911"/>
      <c r="C2911"/>
      <c r="D2911"/>
      <c r="E2911"/>
      <c r="F2911"/>
      <c r="G2911"/>
      <c r="H2911"/>
      <c r="I2911" s="531"/>
    </row>
    <row r="2912" spans="1:9" x14ac:dyDescent="0.2">
      <c r="A2912"/>
      <c r="B2912"/>
      <c r="C2912"/>
      <c r="D2912"/>
      <c r="E2912"/>
      <c r="F2912"/>
      <c r="G2912"/>
      <c r="H2912"/>
      <c r="I2912" s="531"/>
    </row>
    <row r="2913" spans="1:9" x14ac:dyDescent="0.2">
      <c r="A2913"/>
      <c r="B2913"/>
      <c r="C2913"/>
      <c r="D2913"/>
      <c r="E2913"/>
      <c r="F2913"/>
      <c r="G2913"/>
      <c r="H2913"/>
      <c r="I2913" s="531"/>
    </row>
    <row r="2914" spans="1:9" x14ac:dyDescent="0.2">
      <c r="A2914"/>
      <c r="B2914"/>
      <c r="C2914"/>
      <c r="D2914"/>
      <c r="E2914"/>
      <c r="F2914"/>
      <c r="G2914"/>
      <c r="H2914"/>
      <c r="I2914" s="531"/>
    </row>
    <row r="2915" spans="1:9" x14ac:dyDescent="0.2">
      <c r="A2915"/>
      <c r="B2915"/>
      <c r="C2915"/>
      <c r="D2915"/>
      <c r="E2915"/>
      <c r="F2915"/>
      <c r="G2915"/>
      <c r="H2915"/>
      <c r="I2915" s="531"/>
    </row>
    <row r="2916" spans="1:9" x14ac:dyDescent="0.2">
      <c r="A2916"/>
      <c r="B2916"/>
      <c r="C2916"/>
      <c r="D2916"/>
      <c r="E2916"/>
      <c r="F2916"/>
      <c r="G2916"/>
      <c r="H2916"/>
      <c r="I2916" s="531"/>
    </row>
    <row r="2917" spans="1:9" x14ac:dyDescent="0.2">
      <c r="A2917"/>
      <c r="B2917"/>
      <c r="C2917"/>
      <c r="D2917"/>
      <c r="E2917"/>
      <c r="F2917"/>
      <c r="G2917"/>
      <c r="H2917"/>
      <c r="I2917" s="531"/>
    </row>
    <row r="2918" spans="1:9" x14ac:dyDescent="0.2">
      <c r="A2918"/>
      <c r="B2918"/>
      <c r="C2918"/>
      <c r="D2918"/>
      <c r="E2918"/>
      <c r="F2918"/>
      <c r="G2918"/>
      <c r="H2918"/>
      <c r="I2918" s="531"/>
    </row>
    <row r="2919" spans="1:9" x14ac:dyDescent="0.2">
      <c r="A2919"/>
      <c r="B2919"/>
      <c r="C2919"/>
      <c r="D2919"/>
      <c r="E2919"/>
      <c r="F2919"/>
      <c r="G2919"/>
      <c r="H2919"/>
      <c r="I2919" s="531"/>
    </row>
    <row r="2920" spans="1:9" x14ac:dyDescent="0.2">
      <c r="A2920"/>
      <c r="B2920"/>
      <c r="C2920"/>
      <c r="D2920"/>
      <c r="E2920"/>
      <c r="F2920"/>
      <c r="G2920"/>
      <c r="H2920"/>
      <c r="I2920" s="531"/>
    </row>
    <row r="2921" spans="1:9" x14ac:dyDescent="0.2">
      <c r="A2921"/>
      <c r="B2921"/>
      <c r="C2921"/>
      <c r="D2921"/>
      <c r="E2921"/>
      <c r="F2921"/>
      <c r="G2921"/>
      <c r="H2921"/>
      <c r="I2921" s="531"/>
    </row>
    <row r="2922" spans="1:9" x14ac:dyDescent="0.2">
      <c r="A2922"/>
      <c r="B2922"/>
      <c r="C2922"/>
      <c r="D2922"/>
      <c r="E2922"/>
      <c r="F2922"/>
      <c r="G2922"/>
      <c r="H2922"/>
      <c r="I2922" s="531"/>
    </row>
    <row r="2923" spans="1:9" x14ac:dyDescent="0.2">
      <c r="A2923"/>
      <c r="B2923"/>
      <c r="C2923"/>
      <c r="D2923"/>
      <c r="E2923"/>
      <c r="F2923"/>
      <c r="G2923"/>
      <c r="H2923"/>
      <c r="I2923" s="531"/>
    </row>
    <row r="2924" spans="1:9" x14ac:dyDescent="0.2">
      <c r="A2924"/>
      <c r="B2924"/>
      <c r="C2924"/>
      <c r="D2924"/>
      <c r="E2924"/>
      <c r="F2924"/>
      <c r="G2924"/>
      <c r="H2924"/>
      <c r="I2924" s="531"/>
    </row>
    <row r="2925" spans="1:9" x14ac:dyDescent="0.2">
      <c r="A2925"/>
      <c r="B2925"/>
      <c r="C2925"/>
      <c r="D2925"/>
      <c r="E2925"/>
      <c r="F2925"/>
      <c r="G2925"/>
      <c r="H2925"/>
      <c r="I2925" s="531"/>
    </row>
    <row r="2926" spans="1:9" x14ac:dyDescent="0.2">
      <c r="A2926"/>
      <c r="B2926"/>
      <c r="C2926"/>
      <c r="D2926"/>
      <c r="E2926"/>
      <c r="F2926"/>
      <c r="G2926"/>
      <c r="H2926"/>
      <c r="I2926" s="531"/>
    </row>
    <row r="2927" spans="1:9" x14ac:dyDescent="0.2">
      <c r="A2927"/>
      <c r="B2927"/>
      <c r="C2927"/>
      <c r="D2927"/>
      <c r="E2927"/>
      <c r="F2927"/>
      <c r="G2927"/>
      <c r="H2927"/>
      <c r="I2927" s="531"/>
    </row>
    <row r="2928" spans="1:9" x14ac:dyDescent="0.2">
      <c r="A2928"/>
      <c r="B2928"/>
      <c r="C2928"/>
      <c r="D2928"/>
      <c r="E2928"/>
      <c r="F2928"/>
      <c r="G2928"/>
      <c r="H2928"/>
      <c r="I2928" s="531"/>
    </row>
    <row r="2929" spans="1:9" x14ac:dyDescent="0.2">
      <c r="A2929"/>
      <c r="B2929"/>
      <c r="C2929"/>
      <c r="D2929"/>
      <c r="E2929"/>
      <c r="F2929"/>
      <c r="G2929"/>
      <c r="H2929"/>
      <c r="I2929" s="531"/>
    </row>
    <row r="2930" spans="1:9" x14ac:dyDescent="0.2">
      <c r="A2930"/>
      <c r="B2930"/>
      <c r="C2930"/>
      <c r="D2930"/>
      <c r="E2930"/>
      <c r="F2930"/>
      <c r="G2930"/>
      <c r="H2930"/>
      <c r="I2930" s="531"/>
    </row>
    <row r="2931" spans="1:9" x14ac:dyDescent="0.2">
      <c r="A2931"/>
      <c r="B2931"/>
      <c r="C2931"/>
      <c r="D2931"/>
      <c r="E2931"/>
      <c r="F2931"/>
      <c r="G2931"/>
      <c r="H2931"/>
      <c r="I2931" s="531"/>
    </row>
    <row r="2932" spans="1:9" x14ac:dyDescent="0.2">
      <c r="A2932"/>
      <c r="B2932"/>
      <c r="C2932"/>
      <c r="D2932"/>
      <c r="E2932"/>
      <c r="F2932"/>
      <c r="G2932"/>
      <c r="H2932"/>
      <c r="I2932" s="531"/>
    </row>
    <row r="2933" spans="1:9" x14ac:dyDescent="0.2">
      <c r="A2933"/>
      <c r="B2933"/>
      <c r="C2933"/>
      <c r="D2933"/>
      <c r="E2933"/>
      <c r="F2933"/>
      <c r="G2933"/>
      <c r="H2933"/>
      <c r="I2933" s="531"/>
    </row>
    <row r="2934" spans="1:9" x14ac:dyDescent="0.2">
      <c r="A2934"/>
      <c r="B2934"/>
      <c r="C2934"/>
      <c r="D2934"/>
      <c r="E2934"/>
      <c r="F2934"/>
      <c r="G2934"/>
      <c r="H2934"/>
      <c r="I2934" s="531"/>
    </row>
    <row r="2935" spans="1:9" x14ac:dyDescent="0.2">
      <c r="A2935"/>
      <c r="B2935"/>
      <c r="C2935"/>
      <c r="D2935"/>
      <c r="E2935"/>
      <c r="F2935"/>
      <c r="G2935"/>
      <c r="H2935"/>
      <c r="I2935" s="531"/>
    </row>
    <row r="2936" spans="1:9" x14ac:dyDescent="0.2">
      <c r="A2936"/>
      <c r="B2936"/>
      <c r="C2936"/>
      <c r="D2936"/>
      <c r="E2936"/>
      <c r="F2936"/>
      <c r="G2936"/>
      <c r="H2936"/>
      <c r="I2936" s="531"/>
    </row>
    <row r="2937" spans="1:9" x14ac:dyDescent="0.2">
      <c r="A2937"/>
      <c r="B2937"/>
      <c r="C2937"/>
      <c r="D2937"/>
      <c r="E2937"/>
      <c r="F2937"/>
      <c r="G2937"/>
      <c r="H2937"/>
      <c r="I2937" s="531"/>
    </row>
    <row r="2938" spans="1:9" x14ac:dyDescent="0.2">
      <c r="A2938"/>
      <c r="B2938"/>
      <c r="C2938"/>
      <c r="D2938"/>
      <c r="E2938"/>
      <c r="F2938"/>
      <c r="G2938"/>
      <c r="H2938"/>
      <c r="I2938" s="531"/>
    </row>
    <row r="2939" spans="1:9" x14ac:dyDescent="0.2">
      <c r="A2939"/>
      <c r="B2939"/>
      <c r="C2939"/>
      <c r="D2939"/>
      <c r="E2939"/>
      <c r="F2939"/>
      <c r="G2939"/>
      <c r="H2939"/>
      <c r="I2939" s="531"/>
    </row>
    <row r="2940" spans="1:9" x14ac:dyDescent="0.2">
      <c r="A2940"/>
      <c r="B2940"/>
      <c r="C2940"/>
      <c r="D2940"/>
      <c r="E2940"/>
      <c r="F2940"/>
      <c r="G2940"/>
      <c r="H2940"/>
      <c r="I2940" s="531"/>
    </row>
    <row r="2941" spans="1:9" x14ac:dyDescent="0.2">
      <c r="A2941"/>
      <c r="B2941"/>
      <c r="C2941"/>
      <c r="D2941"/>
      <c r="E2941"/>
      <c r="F2941"/>
      <c r="G2941"/>
      <c r="H2941"/>
      <c r="I2941" s="531"/>
    </row>
    <row r="2942" spans="1:9" x14ac:dyDescent="0.2">
      <c r="A2942"/>
      <c r="B2942"/>
      <c r="C2942"/>
      <c r="D2942"/>
      <c r="E2942"/>
      <c r="F2942"/>
      <c r="G2942"/>
      <c r="H2942"/>
      <c r="I2942" s="531"/>
    </row>
    <row r="2943" spans="1:9" x14ac:dyDescent="0.2">
      <c r="A2943"/>
      <c r="B2943"/>
      <c r="C2943"/>
      <c r="D2943"/>
      <c r="E2943"/>
      <c r="F2943"/>
      <c r="G2943"/>
      <c r="H2943"/>
      <c r="I2943" s="531"/>
    </row>
    <row r="2944" spans="1:9" x14ac:dyDescent="0.2">
      <c r="A2944"/>
      <c r="B2944"/>
      <c r="C2944"/>
      <c r="D2944"/>
      <c r="E2944"/>
      <c r="F2944"/>
      <c r="G2944"/>
      <c r="H2944"/>
      <c r="I2944" s="531"/>
    </row>
    <row r="2945" spans="1:9" x14ac:dyDescent="0.2">
      <c r="A2945"/>
      <c r="B2945"/>
      <c r="C2945"/>
      <c r="D2945"/>
      <c r="E2945"/>
      <c r="F2945"/>
      <c r="G2945"/>
      <c r="H2945"/>
      <c r="I2945" s="531"/>
    </row>
    <row r="2946" spans="1:9" x14ac:dyDescent="0.2">
      <c r="A2946"/>
      <c r="B2946"/>
      <c r="C2946"/>
      <c r="D2946"/>
      <c r="E2946"/>
      <c r="F2946"/>
      <c r="G2946"/>
      <c r="H2946"/>
      <c r="I2946" s="531"/>
    </row>
    <row r="2947" spans="1:9" x14ac:dyDescent="0.2">
      <c r="A2947"/>
      <c r="B2947"/>
      <c r="C2947"/>
      <c r="D2947"/>
      <c r="E2947"/>
      <c r="F2947"/>
      <c r="G2947"/>
      <c r="H2947"/>
      <c r="I2947" s="531"/>
    </row>
    <row r="2948" spans="1:9" x14ac:dyDescent="0.2">
      <c r="A2948"/>
      <c r="B2948"/>
      <c r="C2948"/>
      <c r="D2948"/>
      <c r="E2948"/>
      <c r="F2948"/>
      <c r="G2948"/>
      <c r="H2948"/>
      <c r="I2948" s="531"/>
    </row>
    <row r="2949" spans="1:9" x14ac:dyDescent="0.2">
      <c r="A2949"/>
      <c r="B2949"/>
      <c r="C2949"/>
      <c r="D2949"/>
      <c r="E2949"/>
      <c r="F2949"/>
      <c r="G2949"/>
      <c r="H2949"/>
      <c r="I2949" s="531"/>
    </row>
    <row r="2950" spans="1:9" x14ac:dyDescent="0.2">
      <c r="A2950"/>
      <c r="B2950"/>
      <c r="C2950"/>
      <c r="D2950"/>
      <c r="E2950"/>
      <c r="F2950"/>
      <c r="G2950"/>
      <c r="H2950"/>
      <c r="I2950" s="531"/>
    </row>
    <row r="2951" spans="1:9" x14ac:dyDescent="0.2">
      <c r="A2951"/>
      <c r="B2951"/>
      <c r="C2951"/>
      <c r="D2951"/>
      <c r="E2951"/>
      <c r="F2951"/>
      <c r="G2951"/>
      <c r="H2951"/>
      <c r="I2951" s="531"/>
    </row>
    <row r="2952" spans="1:9" x14ac:dyDescent="0.2">
      <c r="A2952"/>
      <c r="B2952"/>
      <c r="C2952"/>
      <c r="D2952"/>
      <c r="E2952"/>
      <c r="F2952"/>
      <c r="G2952"/>
      <c r="H2952"/>
      <c r="I2952" s="531"/>
    </row>
    <row r="2953" spans="1:9" x14ac:dyDescent="0.2">
      <c r="A2953"/>
      <c r="B2953"/>
      <c r="C2953"/>
      <c r="D2953"/>
      <c r="E2953"/>
      <c r="F2953"/>
      <c r="G2953"/>
      <c r="H2953"/>
      <c r="I2953" s="531"/>
    </row>
    <row r="2954" spans="1:9" x14ac:dyDescent="0.2">
      <c r="A2954"/>
      <c r="B2954"/>
      <c r="C2954"/>
      <c r="D2954"/>
      <c r="E2954"/>
      <c r="F2954"/>
      <c r="G2954"/>
      <c r="H2954"/>
      <c r="I2954" s="531"/>
    </row>
    <row r="2955" spans="1:9" x14ac:dyDescent="0.2">
      <c r="A2955"/>
      <c r="B2955"/>
      <c r="C2955"/>
      <c r="D2955"/>
      <c r="E2955"/>
      <c r="F2955"/>
      <c r="G2955"/>
      <c r="H2955"/>
      <c r="I2955" s="531"/>
    </row>
    <row r="2956" spans="1:9" x14ac:dyDescent="0.2">
      <c r="A2956"/>
      <c r="B2956"/>
      <c r="C2956"/>
      <c r="D2956"/>
      <c r="E2956"/>
      <c r="F2956"/>
      <c r="G2956"/>
      <c r="H2956"/>
      <c r="I2956" s="531"/>
    </row>
    <row r="2957" spans="1:9" x14ac:dyDescent="0.2">
      <c r="A2957"/>
      <c r="B2957"/>
      <c r="C2957"/>
      <c r="D2957"/>
      <c r="E2957"/>
      <c r="F2957"/>
      <c r="G2957"/>
      <c r="H2957"/>
      <c r="I2957" s="531"/>
    </row>
    <row r="2958" spans="1:9" x14ac:dyDescent="0.2">
      <c r="A2958"/>
      <c r="B2958"/>
      <c r="C2958"/>
      <c r="D2958"/>
      <c r="E2958"/>
      <c r="F2958"/>
      <c r="G2958"/>
      <c r="H2958"/>
      <c r="I2958" s="531"/>
    </row>
    <row r="2959" spans="1:9" x14ac:dyDescent="0.2">
      <c r="A2959"/>
      <c r="B2959"/>
      <c r="C2959"/>
      <c r="D2959"/>
      <c r="E2959"/>
      <c r="F2959"/>
      <c r="G2959"/>
      <c r="H2959"/>
      <c r="I2959" s="531"/>
    </row>
    <row r="2960" spans="1:9" x14ac:dyDescent="0.2">
      <c r="A2960"/>
      <c r="B2960"/>
      <c r="C2960"/>
      <c r="D2960"/>
      <c r="E2960"/>
      <c r="F2960"/>
      <c r="G2960"/>
      <c r="H2960"/>
      <c r="I2960" s="531"/>
    </row>
    <row r="2961" spans="1:9" x14ac:dyDescent="0.2">
      <c r="A2961"/>
      <c r="B2961"/>
      <c r="C2961"/>
      <c r="D2961"/>
      <c r="E2961"/>
      <c r="F2961"/>
      <c r="G2961"/>
      <c r="H2961"/>
      <c r="I2961" s="531"/>
    </row>
    <row r="2962" spans="1:9" x14ac:dyDescent="0.2">
      <c r="A2962"/>
      <c r="B2962"/>
      <c r="C2962"/>
      <c r="D2962"/>
      <c r="E2962"/>
      <c r="F2962"/>
      <c r="G2962"/>
      <c r="H2962"/>
      <c r="I2962" s="531"/>
    </row>
    <row r="2963" spans="1:9" x14ac:dyDescent="0.2">
      <c r="A2963"/>
      <c r="B2963"/>
      <c r="C2963"/>
      <c r="D2963"/>
      <c r="E2963"/>
      <c r="F2963"/>
      <c r="G2963"/>
      <c r="H2963"/>
      <c r="I2963" s="531"/>
    </row>
    <row r="2964" spans="1:9" x14ac:dyDescent="0.2">
      <c r="A2964"/>
      <c r="B2964"/>
      <c r="C2964"/>
      <c r="D2964"/>
      <c r="E2964"/>
      <c r="F2964"/>
      <c r="G2964"/>
      <c r="H2964"/>
      <c r="I2964" s="531"/>
    </row>
    <row r="2965" spans="1:9" x14ac:dyDescent="0.2">
      <c r="A2965"/>
      <c r="B2965"/>
      <c r="C2965"/>
      <c r="D2965"/>
      <c r="E2965"/>
      <c r="F2965"/>
      <c r="G2965"/>
      <c r="H2965"/>
      <c r="I2965" s="531"/>
    </row>
    <row r="2966" spans="1:9" x14ac:dyDescent="0.2">
      <c r="A2966"/>
      <c r="B2966"/>
      <c r="C2966"/>
      <c r="D2966"/>
      <c r="E2966"/>
      <c r="F2966"/>
      <c r="G2966"/>
      <c r="H2966"/>
      <c r="I2966" s="531"/>
    </row>
    <row r="2967" spans="1:9" x14ac:dyDescent="0.2">
      <c r="A2967"/>
      <c r="B2967"/>
      <c r="C2967"/>
      <c r="D2967"/>
      <c r="E2967"/>
      <c r="F2967"/>
      <c r="G2967"/>
      <c r="H2967"/>
      <c r="I2967" s="531"/>
    </row>
    <row r="2968" spans="1:9" x14ac:dyDescent="0.2">
      <c r="A2968"/>
      <c r="B2968"/>
      <c r="C2968"/>
      <c r="D2968"/>
      <c r="E2968"/>
      <c r="F2968"/>
      <c r="G2968"/>
      <c r="H2968"/>
      <c r="I2968" s="531"/>
    </row>
    <row r="2969" spans="1:9" x14ac:dyDescent="0.2">
      <c r="A2969"/>
      <c r="B2969"/>
      <c r="C2969"/>
      <c r="D2969"/>
      <c r="E2969"/>
      <c r="F2969"/>
      <c r="G2969"/>
      <c r="H2969"/>
      <c r="I2969" s="531"/>
    </row>
    <row r="2970" spans="1:9" x14ac:dyDescent="0.2">
      <c r="A2970"/>
      <c r="B2970"/>
      <c r="C2970"/>
      <c r="D2970"/>
      <c r="E2970"/>
      <c r="F2970"/>
      <c r="G2970"/>
      <c r="H2970"/>
      <c r="I2970" s="531"/>
    </row>
    <row r="2971" spans="1:9" x14ac:dyDescent="0.2">
      <c r="A2971"/>
      <c r="B2971"/>
      <c r="C2971"/>
      <c r="D2971"/>
      <c r="E2971"/>
      <c r="F2971"/>
      <c r="G2971"/>
      <c r="H2971"/>
      <c r="I2971" s="531"/>
    </row>
    <row r="2972" spans="1:9" x14ac:dyDescent="0.2">
      <c r="A2972"/>
      <c r="B2972"/>
      <c r="C2972"/>
      <c r="D2972"/>
      <c r="E2972"/>
      <c r="F2972"/>
      <c r="G2972"/>
      <c r="H2972"/>
      <c r="I2972" s="531"/>
    </row>
    <row r="2973" spans="1:9" x14ac:dyDescent="0.2">
      <c r="A2973"/>
      <c r="B2973"/>
      <c r="C2973"/>
      <c r="D2973"/>
      <c r="E2973"/>
      <c r="F2973"/>
      <c r="G2973"/>
      <c r="H2973"/>
      <c r="I2973" s="531"/>
    </row>
    <row r="2974" spans="1:9" x14ac:dyDescent="0.2">
      <c r="A2974"/>
      <c r="B2974"/>
      <c r="C2974"/>
      <c r="D2974"/>
      <c r="E2974"/>
      <c r="F2974"/>
      <c r="G2974"/>
      <c r="H2974"/>
      <c r="I2974" s="531"/>
    </row>
    <row r="2975" spans="1:9" x14ac:dyDescent="0.2">
      <c r="A2975"/>
      <c r="B2975"/>
      <c r="C2975"/>
      <c r="D2975"/>
      <c r="E2975"/>
      <c r="F2975"/>
      <c r="G2975"/>
      <c r="H2975"/>
      <c r="I2975" s="531"/>
    </row>
    <row r="2976" spans="1:9" x14ac:dyDescent="0.2">
      <c r="A2976"/>
      <c r="B2976"/>
      <c r="C2976"/>
      <c r="D2976"/>
      <c r="E2976"/>
      <c r="F2976"/>
      <c r="G2976"/>
      <c r="H2976"/>
      <c r="I2976" s="531"/>
    </row>
    <row r="2977" spans="1:9" x14ac:dyDescent="0.2">
      <c r="A2977"/>
      <c r="B2977"/>
      <c r="C2977"/>
      <c r="D2977"/>
      <c r="E2977"/>
      <c r="F2977"/>
      <c r="G2977"/>
      <c r="H2977"/>
      <c r="I2977" s="531"/>
    </row>
    <row r="2978" spans="1:9" x14ac:dyDescent="0.2">
      <c r="A2978"/>
      <c r="B2978"/>
      <c r="C2978"/>
      <c r="D2978"/>
      <c r="E2978"/>
      <c r="F2978"/>
      <c r="G2978"/>
      <c r="H2978"/>
      <c r="I2978" s="531"/>
    </row>
    <row r="2979" spans="1:9" x14ac:dyDescent="0.2">
      <c r="A2979"/>
      <c r="B2979"/>
      <c r="C2979"/>
      <c r="D2979"/>
      <c r="E2979"/>
      <c r="F2979"/>
      <c r="G2979"/>
      <c r="H2979"/>
      <c r="I2979" s="531"/>
    </row>
    <row r="2980" spans="1:9" x14ac:dyDescent="0.2">
      <c r="A2980"/>
      <c r="B2980"/>
      <c r="C2980"/>
      <c r="D2980"/>
      <c r="E2980"/>
      <c r="F2980"/>
      <c r="G2980"/>
      <c r="H2980"/>
      <c r="I2980" s="531"/>
    </row>
    <row r="2981" spans="1:9" x14ac:dyDescent="0.2">
      <c r="A2981"/>
      <c r="B2981"/>
      <c r="C2981"/>
      <c r="D2981"/>
      <c r="E2981"/>
      <c r="F2981"/>
      <c r="G2981"/>
      <c r="H2981"/>
      <c r="I2981" s="531"/>
    </row>
    <row r="2982" spans="1:9" x14ac:dyDescent="0.2">
      <c r="A2982"/>
      <c r="B2982"/>
      <c r="C2982"/>
      <c r="D2982"/>
      <c r="E2982"/>
      <c r="F2982"/>
      <c r="G2982"/>
      <c r="H2982"/>
      <c r="I2982" s="531"/>
    </row>
    <row r="2983" spans="1:9" x14ac:dyDescent="0.2">
      <c r="A2983"/>
      <c r="B2983"/>
      <c r="C2983"/>
      <c r="D2983"/>
      <c r="E2983"/>
      <c r="F2983"/>
      <c r="G2983"/>
      <c r="H2983"/>
      <c r="I2983" s="531"/>
    </row>
    <row r="2984" spans="1:9" x14ac:dyDescent="0.2">
      <c r="A2984"/>
      <c r="B2984"/>
      <c r="C2984"/>
      <c r="D2984"/>
      <c r="E2984"/>
      <c r="F2984"/>
      <c r="G2984"/>
      <c r="H2984"/>
      <c r="I2984" s="531"/>
    </row>
    <row r="2985" spans="1:9" x14ac:dyDescent="0.2">
      <c r="A2985"/>
      <c r="B2985"/>
      <c r="C2985"/>
      <c r="D2985"/>
      <c r="E2985"/>
      <c r="F2985"/>
      <c r="G2985"/>
      <c r="H2985"/>
      <c r="I2985" s="531"/>
    </row>
    <row r="2986" spans="1:9" x14ac:dyDescent="0.2">
      <c r="A2986"/>
      <c r="B2986"/>
      <c r="C2986"/>
      <c r="D2986"/>
      <c r="E2986"/>
      <c r="F2986"/>
      <c r="G2986"/>
      <c r="H2986"/>
      <c r="I2986" s="531"/>
    </row>
    <row r="2987" spans="1:9" x14ac:dyDescent="0.2">
      <c r="A2987"/>
      <c r="B2987"/>
      <c r="C2987"/>
      <c r="D2987"/>
      <c r="E2987"/>
      <c r="F2987"/>
      <c r="G2987"/>
      <c r="H2987"/>
      <c r="I2987" s="531"/>
    </row>
    <row r="2988" spans="1:9" x14ac:dyDescent="0.2">
      <c r="A2988"/>
      <c r="B2988"/>
      <c r="C2988"/>
      <c r="D2988"/>
      <c r="E2988"/>
      <c r="F2988"/>
      <c r="G2988"/>
      <c r="H2988"/>
      <c r="I2988" s="531"/>
    </row>
    <row r="2989" spans="1:9" x14ac:dyDescent="0.2">
      <c r="A2989"/>
      <c r="B2989"/>
      <c r="C2989"/>
      <c r="D2989"/>
      <c r="E2989"/>
      <c r="F2989"/>
      <c r="G2989"/>
      <c r="H2989"/>
      <c r="I2989" s="531"/>
    </row>
    <row r="2990" spans="1:9" x14ac:dyDescent="0.2">
      <c r="A2990"/>
      <c r="B2990"/>
      <c r="C2990"/>
      <c r="D2990"/>
      <c r="E2990"/>
      <c r="F2990"/>
      <c r="G2990"/>
      <c r="H2990"/>
      <c r="I2990" s="531"/>
    </row>
    <row r="2991" spans="1:9" x14ac:dyDescent="0.2">
      <c r="A2991"/>
      <c r="B2991"/>
      <c r="C2991"/>
      <c r="D2991"/>
      <c r="E2991"/>
      <c r="F2991"/>
      <c r="G2991"/>
      <c r="H2991"/>
      <c r="I2991" s="531"/>
    </row>
    <row r="2992" spans="1:9" x14ac:dyDescent="0.2">
      <c r="A2992"/>
      <c r="B2992"/>
      <c r="C2992"/>
      <c r="D2992"/>
      <c r="E2992"/>
      <c r="F2992"/>
      <c r="G2992"/>
      <c r="H2992"/>
      <c r="I2992" s="531"/>
    </row>
    <row r="2993" spans="1:9" x14ac:dyDescent="0.2">
      <c r="A2993"/>
      <c r="B2993"/>
      <c r="C2993"/>
      <c r="D2993"/>
      <c r="E2993"/>
      <c r="F2993"/>
      <c r="G2993"/>
      <c r="H2993"/>
      <c r="I2993" s="531"/>
    </row>
    <row r="2994" spans="1:9" x14ac:dyDescent="0.2">
      <c r="A2994"/>
      <c r="B2994"/>
      <c r="C2994"/>
      <c r="D2994"/>
      <c r="E2994"/>
      <c r="F2994"/>
      <c r="G2994"/>
      <c r="H2994"/>
      <c r="I2994" s="531"/>
    </row>
    <row r="2995" spans="1:9" x14ac:dyDescent="0.2">
      <c r="A2995"/>
      <c r="B2995"/>
      <c r="C2995"/>
      <c r="D2995"/>
      <c r="E2995"/>
      <c r="F2995"/>
      <c r="G2995"/>
      <c r="H2995"/>
      <c r="I2995" s="531"/>
    </row>
    <row r="2996" spans="1:9" x14ac:dyDescent="0.2">
      <c r="A2996"/>
      <c r="B2996"/>
      <c r="C2996"/>
      <c r="D2996"/>
      <c r="E2996"/>
      <c r="F2996"/>
      <c r="G2996"/>
      <c r="H2996"/>
      <c r="I2996" s="531"/>
    </row>
    <row r="2997" spans="1:9" x14ac:dyDescent="0.2">
      <c r="A2997"/>
      <c r="B2997"/>
      <c r="C2997"/>
      <c r="D2997"/>
      <c r="E2997"/>
      <c r="F2997"/>
      <c r="G2997"/>
      <c r="H2997"/>
      <c r="I2997" s="531"/>
    </row>
    <row r="2998" spans="1:9" x14ac:dyDescent="0.2">
      <c r="A2998"/>
      <c r="B2998"/>
      <c r="C2998"/>
      <c r="D2998"/>
      <c r="E2998"/>
      <c r="F2998"/>
      <c r="G2998"/>
      <c r="H2998"/>
      <c r="I2998" s="531"/>
    </row>
    <row r="2999" spans="1:9" x14ac:dyDescent="0.2">
      <c r="A2999"/>
      <c r="B2999"/>
      <c r="C2999"/>
      <c r="D2999"/>
      <c r="E2999"/>
      <c r="F2999"/>
      <c r="G2999"/>
      <c r="H2999"/>
      <c r="I2999" s="531"/>
    </row>
    <row r="3000" spans="1:9" x14ac:dyDescent="0.2">
      <c r="A3000"/>
      <c r="B3000"/>
      <c r="C3000"/>
      <c r="D3000"/>
      <c r="E3000"/>
      <c r="F3000"/>
      <c r="G3000"/>
      <c r="H3000"/>
      <c r="I3000" s="531"/>
    </row>
    <row r="3001" spans="1:9" x14ac:dyDescent="0.2">
      <c r="A3001"/>
      <c r="B3001"/>
      <c r="C3001"/>
      <c r="D3001"/>
      <c r="E3001"/>
      <c r="F3001"/>
      <c r="G3001"/>
      <c r="H3001"/>
      <c r="I3001" s="531"/>
    </row>
    <row r="3002" spans="1:9" x14ac:dyDescent="0.2">
      <c r="A3002"/>
      <c r="B3002"/>
      <c r="C3002"/>
      <c r="D3002"/>
      <c r="E3002"/>
      <c r="F3002"/>
      <c r="G3002"/>
      <c r="H3002"/>
      <c r="I3002" s="531"/>
    </row>
    <row r="3003" spans="1:9" x14ac:dyDescent="0.2">
      <c r="A3003"/>
      <c r="B3003"/>
      <c r="C3003"/>
      <c r="D3003"/>
      <c r="E3003"/>
      <c r="F3003"/>
      <c r="G3003"/>
      <c r="H3003"/>
      <c r="I3003" s="531"/>
    </row>
    <row r="3004" spans="1:9" x14ac:dyDescent="0.2">
      <c r="A3004"/>
      <c r="B3004"/>
      <c r="C3004"/>
      <c r="D3004"/>
      <c r="E3004"/>
      <c r="F3004"/>
      <c r="G3004"/>
      <c r="H3004"/>
      <c r="I3004" s="531"/>
    </row>
    <row r="3005" spans="1:9" x14ac:dyDescent="0.2">
      <c r="A3005"/>
      <c r="B3005"/>
      <c r="C3005"/>
      <c r="D3005"/>
      <c r="E3005"/>
      <c r="F3005"/>
      <c r="G3005"/>
      <c r="H3005"/>
      <c r="I3005" s="531"/>
    </row>
    <row r="3006" spans="1:9" x14ac:dyDescent="0.2">
      <c r="A3006"/>
      <c r="B3006"/>
      <c r="C3006"/>
      <c r="D3006"/>
      <c r="E3006"/>
      <c r="F3006"/>
      <c r="G3006"/>
      <c r="H3006"/>
      <c r="I3006" s="531"/>
    </row>
    <row r="3007" spans="1:9" x14ac:dyDescent="0.2">
      <c r="A3007"/>
      <c r="B3007"/>
      <c r="C3007"/>
      <c r="D3007"/>
      <c r="E3007"/>
      <c r="F3007"/>
      <c r="G3007"/>
      <c r="H3007"/>
      <c r="I3007" s="531"/>
    </row>
    <row r="3008" spans="1:9" x14ac:dyDescent="0.2">
      <c r="A3008"/>
      <c r="B3008"/>
      <c r="C3008"/>
      <c r="D3008"/>
      <c r="E3008"/>
      <c r="F3008"/>
      <c r="G3008"/>
      <c r="H3008"/>
      <c r="I3008" s="531"/>
    </row>
    <row r="3009" spans="1:9" x14ac:dyDescent="0.2">
      <c r="A3009"/>
      <c r="B3009"/>
      <c r="C3009"/>
      <c r="D3009"/>
      <c r="E3009"/>
      <c r="F3009"/>
      <c r="G3009"/>
      <c r="H3009"/>
      <c r="I3009" s="531"/>
    </row>
    <row r="3010" spans="1:9" x14ac:dyDescent="0.2">
      <c r="A3010"/>
      <c r="B3010"/>
      <c r="C3010"/>
      <c r="D3010"/>
      <c r="E3010"/>
      <c r="F3010"/>
      <c r="G3010"/>
      <c r="H3010"/>
      <c r="I3010" s="531"/>
    </row>
    <row r="3011" spans="1:9" x14ac:dyDescent="0.2">
      <c r="A3011"/>
      <c r="B3011"/>
      <c r="C3011"/>
      <c r="D3011"/>
      <c r="E3011"/>
      <c r="F3011"/>
      <c r="G3011"/>
      <c r="H3011"/>
      <c r="I3011" s="531"/>
    </row>
    <row r="3012" spans="1:9" x14ac:dyDescent="0.2">
      <c r="A3012"/>
      <c r="B3012"/>
      <c r="C3012"/>
      <c r="D3012"/>
      <c r="E3012"/>
      <c r="F3012"/>
      <c r="G3012"/>
      <c r="H3012"/>
      <c r="I3012" s="531"/>
    </row>
    <row r="3013" spans="1:9" x14ac:dyDescent="0.2">
      <c r="A3013"/>
      <c r="B3013"/>
      <c r="C3013"/>
      <c r="D3013"/>
      <c r="E3013"/>
      <c r="F3013"/>
      <c r="G3013"/>
      <c r="H3013"/>
      <c r="I3013" s="531"/>
    </row>
    <row r="3014" spans="1:9" x14ac:dyDescent="0.2">
      <c r="A3014"/>
      <c r="B3014"/>
      <c r="C3014"/>
      <c r="D3014"/>
      <c r="E3014"/>
      <c r="F3014"/>
      <c r="G3014"/>
      <c r="H3014"/>
      <c r="I3014" s="531"/>
    </row>
    <row r="3015" spans="1:9" x14ac:dyDescent="0.2">
      <c r="A3015"/>
      <c r="B3015"/>
      <c r="C3015"/>
      <c r="D3015"/>
      <c r="E3015"/>
      <c r="F3015"/>
      <c r="G3015"/>
      <c r="H3015"/>
      <c r="I3015" s="531"/>
    </row>
    <row r="3016" spans="1:9" x14ac:dyDescent="0.2">
      <c r="A3016"/>
      <c r="B3016"/>
      <c r="C3016"/>
      <c r="D3016"/>
      <c r="E3016"/>
      <c r="F3016"/>
      <c r="G3016"/>
      <c r="H3016"/>
      <c r="I3016" s="531"/>
    </row>
    <row r="3017" spans="1:9" x14ac:dyDescent="0.2">
      <c r="A3017"/>
      <c r="B3017"/>
      <c r="C3017"/>
      <c r="D3017"/>
      <c r="E3017"/>
      <c r="F3017"/>
      <c r="G3017"/>
      <c r="H3017"/>
      <c r="I3017" s="531"/>
    </row>
    <row r="3018" spans="1:9" x14ac:dyDescent="0.2">
      <c r="A3018"/>
      <c r="B3018"/>
      <c r="C3018"/>
      <c r="D3018"/>
      <c r="E3018"/>
      <c r="F3018"/>
      <c r="G3018"/>
      <c r="H3018"/>
      <c r="I3018" s="531"/>
    </row>
    <row r="3019" spans="1:9" x14ac:dyDescent="0.2">
      <c r="A3019"/>
      <c r="B3019"/>
      <c r="C3019"/>
      <c r="D3019"/>
      <c r="E3019"/>
      <c r="F3019"/>
      <c r="G3019"/>
      <c r="H3019"/>
      <c r="I3019" s="531"/>
    </row>
    <row r="3020" spans="1:9" x14ac:dyDescent="0.2">
      <c r="A3020"/>
      <c r="B3020"/>
      <c r="C3020"/>
      <c r="D3020"/>
      <c r="E3020"/>
      <c r="F3020"/>
      <c r="G3020"/>
      <c r="H3020"/>
      <c r="I3020" s="531"/>
    </row>
    <row r="3021" spans="1:9" x14ac:dyDescent="0.2">
      <c r="A3021"/>
      <c r="B3021"/>
      <c r="C3021"/>
      <c r="D3021"/>
      <c r="E3021"/>
      <c r="F3021"/>
      <c r="G3021"/>
      <c r="H3021"/>
      <c r="I3021" s="531"/>
    </row>
    <row r="3022" spans="1:9" x14ac:dyDescent="0.2">
      <c r="A3022"/>
      <c r="B3022"/>
      <c r="C3022"/>
      <c r="D3022"/>
      <c r="E3022"/>
      <c r="F3022"/>
      <c r="G3022"/>
      <c r="H3022"/>
      <c r="I3022" s="531"/>
    </row>
    <row r="3023" spans="1:9" x14ac:dyDescent="0.2">
      <c r="A3023"/>
      <c r="B3023"/>
      <c r="C3023"/>
      <c r="D3023"/>
      <c r="E3023"/>
      <c r="F3023"/>
      <c r="G3023"/>
      <c r="H3023"/>
      <c r="I3023" s="531"/>
    </row>
    <row r="3024" spans="1:9" x14ac:dyDescent="0.2">
      <c r="A3024"/>
      <c r="B3024"/>
      <c r="C3024"/>
      <c r="D3024"/>
      <c r="E3024"/>
      <c r="F3024"/>
      <c r="G3024"/>
      <c r="H3024"/>
      <c r="I3024" s="531"/>
    </row>
    <row r="3025" spans="1:9" x14ac:dyDescent="0.2">
      <c r="A3025"/>
      <c r="B3025"/>
      <c r="C3025"/>
      <c r="D3025"/>
      <c r="E3025"/>
      <c r="F3025"/>
      <c r="G3025"/>
      <c r="H3025"/>
      <c r="I3025" s="531"/>
    </row>
    <row r="3026" spans="1:9" x14ac:dyDescent="0.2">
      <c r="A3026"/>
      <c r="B3026"/>
      <c r="C3026"/>
      <c r="D3026"/>
      <c r="E3026"/>
      <c r="F3026"/>
      <c r="G3026"/>
      <c r="H3026"/>
      <c r="I3026" s="531"/>
    </row>
    <row r="3027" spans="1:9" x14ac:dyDescent="0.2">
      <c r="A3027"/>
      <c r="B3027"/>
      <c r="C3027"/>
      <c r="D3027"/>
      <c r="E3027"/>
      <c r="F3027"/>
      <c r="G3027"/>
      <c r="H3027"/>
      <c r="I3027" s="531"/>
    </row>
    <row r="3028" spans="1:9" x14ac:dyDescent="0.2">
      <c r="A3028"/>
      <c r="B3028"/>
      <c r="C3028"/>
      <c r="D3028"/>
      <c r="E3028"/>
      <c r="F3028"/>
      <c r="G3028"/>
      <c r="H3028"/>
      <c r="I3028" s="531"/>
    </row>
    <row r="3029" spans="1:9" x14ac:dyDescent="0.2">
      <c r="A3029"/>
      <c r="B3029"/>
      <c r="C3029"/>
      <c r="D3029"/>
      <c r="E3029"/>
      <c r="F3029"/>
      <c r="G3029"/>
      <c r="H3029"/>
      <c r="I3029" s="531"/>
    </row>
    <row r="3030" spans="1:9" x14ac:dyDescent="0.2">
      <c r="A3030"/>
      <c r="B3030"/>
      <c r="C3030"/>
      <c r="D3030"/>
      <c r="E3030"/>
      <c r="F3030"/>
      <c r="G3030"/>
      <c r="H3030"/>
      <c r="I3030" s="531"/>
    </row>
    <row r="3031" spans="1:9" x14ac:dyDescent="0.2">
      <c r="A3031"/>
      <c r="B3031"/>
      <c r="C3031"/>
      <c r="D3031"/>
      <c r="E3031"/>
      <c r="F3031"/>
      <c r="G3031"/>
      <c r="H3031"/>
      <c r="I3031" s="531"/>
    </row>
    <row r="3032" spans="1:9" x14ac:dyDescent="0.2">
      <c r="A3032"/>
      <c r="B3032"/>
      <c r="C3032"/>
      <c r="D3032"/>
      <c r="E3032"/>
      <c r="F3032"/>
      <c r="G3032"/>
      <c r="H3032"/>
      <c r="I3032" s="531"/>
    </row>
    <row r="3033" spans="1:9" x14ac:dyDescent="0.2">
      <c r="A3033"/>
      <c r="B3033"/>
      <c r="C3033"/>
      <c r="D3033"/>
      <c r="E3033"/>
      <c r="F3033"/>
      <c r="G3033"/>
      <c r="H3033"/>
      <c r="I3033" s="531"/>
    </row>
    <row r="3034" spans="1:9" x14ac:dyDescent="0.2">
      <c r="A3034"/>
      <c r="B3034"/>
      <c r="C3034"/>
      <c r="D3034"/>
      <c r="E3034"/>
      <c r="F3034"/>
      <c r="G3034"/>
      <c r="H3034"/>
      <c r="I3034" s="531"/>
    </row>
    <row r="3035" spans="1:9" x14ac:dyDescent="0.2">
      <c r="A3035"/>
      <c r="B3035"/>
      <c r="C3035"/>
      <c r="D3035"/>
      <c r="E3035"/>
      <c r="F3035"/>
      <c r="G3035"/>
      <c r="H3035"/>
      <c r="I3035" s="531"/>
    </row>
    <row r="3036" spans="1:9" x14ac:dyDescent="0.2">
      <c r="A3036"/>
      <c r="B3036"/>
      <c r="C3036"/>
      <c r="D3036"/>
      <c r="E3036"/>
      <c r="F3036"/>
      <c r="G3036"/>
      <c r="H3036"/>
      <c r="I3036" s="531"/>
    </row>
    <row r="3037" spans="1:9" x14ac:dyDescent="0.2">
      <c r="A3037"/>
      <c r="B3037"/>
      <c r="C3037"/>
      <c r="D3037"/>
      <c r="E3037"/>
      <c r="F3037"/>
      <c r="G3037"/>
      <c r="H3037"/>
      <c r="I3037" s="531"/>
    </row>
    <row r="3038" spans="1:9" x14ac:dyDescent="0.2">
      <c r="A3038"/>
      <c r="B3038"/>
      <c r="C3038"/>
      <c r="D3038"/>
      <c r="E3038"/>
      <c r="F3038"/>
      <c r="G3038"/>
      <c r="H3038"/>
      <c r="I3038" s="531"/>
    </row>
    <row r="3039" spans="1:9" x14ac:dyDescent="0.2">
      <c r="A3039"/>
      <c r="B3039"/>
      <c r="C3039"/>
      <c r="D3039"/>
      <c r="E3039"/>
      <c r="F3039"/>
      <c r="G3039"/>
      <c r="H3039"/>
      <c r="I3039" s="531"/>
    </row>
    <row r="3040" spans="1:9" x14ac:dyDescent="0.2">
      <c r="A3040"/>
      <c r="B3040"/>
      <c r="C3040"/>
      <c r="D3040"/>
      <c r="E3040"/>
      <c r="F3040"/>
      <c r="G3040"/>
      <c r="H3040"/>
      <c r="I3040" s="531"/>
    </row>
    <row r="3041" spans="1:9" x14ac:dyDescent="0.2">
      <c r="A3041"/>
      <c r="B3041"/>
      <c r="C3041"/>
      <c r="D3041"/>
      <c r="E3041"/>
      <c r="F3041"/>
      <c r="G3041"/>
      <c r="H3041"/>
      <c r="I3041" s="531"/>
    </row>
    <row r="3042" spans="1:9" x14ac:dyDescent="0.2">
      <c r="A3042"/>
      <c r="B3042"/>
      <c r="C3042"/>
      <c r="D3042"/>
      <c r="E3042"/>
      <c r="F3042"/>
      <c r="G3042"/>
      <c r="H3042"/>
      <c r="I3042" s="531"/>
    </row>
    <row r="3043" spans="1:9" x14ac:dyDescent="0.2">
      <c r="A3043"/>
      <c r="B3043"/>
      <c r="C3043"/>
      <c r="D3043"/>
      <c r="E3043"/>
      <c r="F3043"/>
      <c r="G3043"/>
      <c r="H3043"/>
      <c r="I3043" s="531"/>
    </row>
    <row r="3044" spans="1:9" x14ac:dyDescent="0.2">
      <c r="A3044"/>
      <c r="B3044"/>
      <c r="C3044"/>
      <c r="D3044"/>
      <c r="E3044"/>
      <c r="F3044"/>
      <c r="G3044"/>
      <c r="H3044"/>
      <c r="I3044" s="531"/>
    </row>
    <row r="3045" spans="1:9" x14ac:dyDescent="0.2">
      <c r="A3045"/>
      <c r="B3045"/>
      <c r="C3045"/>
      <c r="D3045"/>
      <c r="E3045"/>
      <c r="F3045"/>
      <c r="G3045"/>
      <c r="H3045"/>
      <c r="I3045" s="531"/>
    </row>
    <row r="3046" spans="1:9" x14ac:dyDescent="0.2">
      <c r="A3046"/>
      <c r="B3046"/>
      <c r="C3046"/>
      <c r="D3046"/>
      <c r="E3046"/>
      <c r="F3046"/>
      <c r="G3046"/>
      <c r="H3046"/>
      <c r="I3046" s="531"/>
    </row>
    <row r="3047" spans="1:9" x14ac:dyDescent="0.2">
      <c r="A3047"/>
      <c r="B3047"/>
      <c r="C3047"/>
      <c r="D3047"/>
      <c r="E3047"/>
      <c r="F3047"/>
      <c r="G3047"/>
      <c r="H3047"/>
      <c r="I3047" s="531"/>
    </row>
    <row r="3048" spans="1:9" x14ac:dyDescent="0.2">
      <c r="A3048"/>
      <c r="B3048"/>
      <c r="C3048"/>
      <c r="D3048"/>
      <c r="E3048"/>
      <c r="F3048"/>
      <c r="G3048"/>
      <c r="H3048"/>
      <c r="I3048" s="531"/>
    </row>
    <row r="3049" spans="1:9" x14ac:dyDescent="0.2">
      <c r="A3049"/>
      <c r="B3049"/>
      <c r="C3049"/>
      <c r="D3049"/>
      <c r="E3049"/>
      <c r="F3049"/>
      <c r="G3049"/>
      <c r="H3049"/>
      <c r="I3049" s="531"/>
    </row>
    <row r="3050" spans="1:9" x14ac:dyDescent="0.2">
      <c r="A3050"/>
      <c r="B3050"/>
      <c r="C3050"/>
      <c r="D3050"/>
      <c r="E3050"/>
      <c r="F3050"/>
      <c r="G3050"/>
      <c r="H3050"/>
      <c r="I3050" s="531"/>
    </row>
    <row r="3051" spans="1:9" x14ac:dyDescent="0.2">
      <c r="A3051"/>
      <c r="B3051"/>
      <c r="C3051"/>
      <c r="D3051"/>
      <c r="E3051"/>
      <c r="F3051"/>
      <c r="G3051"/>
      <c r="H3051"/>
      <c r="I3051" s="531"/>
    </row>
    <row r="3052" spans="1:9" x14ac:dyDescent="0.2">
      <c r="A3052"/>
      <c r="B3052"/>
      <c r="C3052"/>
      <c r="D3052"/>
      <c r="E3052"/>
      <c r="F3052"/>
      <c r="G3052"/>
      <c r="H3052"/>
      <c r="I3052" s="531"/>
    </row>
    <row r="3053" spans="1:9" x14ac:dyDescent="0.2">
      <c r="A3053"/>
      <c r="B3053"/>
      <c r="C3053"/>
      <c r="D3053"/>
      <c r="E3053"/>
      <c r="F3053"/>
      <c r="G3053"/>
      <c r="H3053"/>
      <c r="I3053" s="531"/>
    </row>
    <row r="3054" spans="1:9" x14ac:dyDescent="0.2">
      <c r="A3054"/>
      <c r="B3054"/>
      <c r="C3054"/>
      <c r="D3054"/>
      <c r="E3054"/>
      <c r="F3054"/>
      <c r="G3054"/>
      <c r="H3054"/>
      <c r="I3054" s="531"/>
    </row>
    <row r="3055" spans="1:9" x14ac:dyDescent="0.2">
      <c r="A3055"/>
      <c r="B3055"/>
      <c r="C3055"/>
      <c r="D3055"/>
      <c r="E3055"/>
      <c r="F3055"/>
      <c r="G3055"/>
      <c r="H3055"/>
      <c r="I3055" s="531"/>
    </row>
    <row r="3056" spans="1:9" x14ac:dyDescent="0.2">
      <c r="A3056"/>
      <c r="B3056"/>
      <c r="C3056"/>
      <c r="D3056"/>
      <c r="E3056"/>
      <c r="F3056"/>
      <c r="G3056"/>
      <c r="H3056"/>
      <c r="I3056" s="531"/>
    </row>
    <row r="3057" spans="1:9" x14ac:dyDescent="0.2">
      <c r="A3057"/>
      <c r="B3057"/>
      <c r="C3057"/>
      <c r="D3057"/>
      <c r="E3057"/>
      <c r="F3057"/>
      <c r="G3057"/>
      <c r="H3057"/>
      <c r="I3057" s="531"/>
    </row>
    <row r="3058" spans="1:9" x14ac:dyDescent="0.2">
      <c r="A3058"/>
      <c r="B3058"/>
      <c r="C3058"/>
      <c r="D3058"/>
      <c r="E3058"/>
      <c r="F3058"/>
      <c r="G3058"/>
      <c r="H3058"/>
      <c r="I3058" s="531"/>
    </row>
    <row r="3059" spans="1:9" x14ac:dyDescent="0.2">
      <c r="A3059"/>
      <c r="B3059"/>
      <c r="C3059"/>
      <c r="D3059"/>
      <c r="E3059"/>
      <c r="F3059"/>
      <c r="G3059"/>
      <c r="H3059"/>
      <c r="I3059" s="531"/>
    </row>
    <row r="3060" spans="1:9" x14ac:dyDescent="0.2">
      <c r="A3060"/>
      <c r="B3060"/>
      <c r="C3060"/>
      <c r="D3060"/>
      <c r="E3060"/>
      <c r="F3060"/>
      <c r="G3060"/>
      <c r="H3060"/>
      <c r="I3060" s="531"/>
    </row>
    <row r="3061" spans="1:9" x14ac:dyDescent="0.2">
      <c r="A3061"/>
      <c r="B3061"/>
      <c r="C3061"/>
      <c r="D3061"/>
      <c r="E3061"/>
      <c r="F3061"/>
      <c r="G3061"/>
      <c r="H3061"/>
      <c r="I3061" s="531"/>
    </row>
    <row r="3062" spans="1:9" x14ac:dyDescent="0.2">
      <c r="A3062"/>
      <c r="B3062"/>
      <c r="C3062"/>
      <c r="D3062"/>
      <c r="E3062"/>
      <c r="F3062"/>
      <c r="G3062"/>
      <c r="H3062"/>
      <c r="I3062" s="531"/>
    </row>
    <row r="3063" spans="1:9" x14ac:dyDescent="0.2">
      <c r="A3063"/>
      <c r="B3063"/>
      <c r="C3063"/>
      <c r="D3063"/>
      <c r="E3063"/>
      <c r="F3063"/>
      <c r="G3063"/>
      <c r="H3063"/>
      <c r="I3063" s="531"/>
    </row>
    <row r="3064" spans="1:9" x14ac:dyDescent="0.2">
      <c r="A3064"/>
      <c r="B3064"/>
      <c r="C3064"/>
      <c r="D3064"/>
      <c r="E3064"/>
      <c r="F3064"/>
      <c r="G3064"/>
      <c r="H3064"/>
      <c r="I3064" s="531"/>
    </row>
    <row r="3065" spans="1:9" x14ac:dyDescent="0.2">
      <c r="A3065"/>
      <c r="B3065"/>
      <c r="C3065"/>
      <c r="D3065"/>
      <c r="E3065"/>
      <c r="F3065"/>
      <c r="G3065"/>
      <c r="H3065"/>
      <c r="I3065" s="531"/>
    </row>
    <row r="3066" spans="1:9" x14ac:dyDescent="0.2">
      <c r="A3066"/>
      <c r="B3066"/>
      <c r="C3066"/>
      <c r="D3066"/>
      <c r="E3066"/>
      <c r="F3066"/>
      <c r="G3066"/>
      <c r="H3066"/>
      <c r="I3066" s="531"/>
    </row>
    <row r="3067" spans="1:9" x14ac:dyDescent="0.2">
      <c r="A3067"/>
      <c r="B3067"/>
      <c r="C3067"/>
      <c r="D3067"/>
      <c r="E3067"/>
      <c r="F3067"/>
      <c r="G3067"/>
      <c r="H3067"/>
      <c r="I3067" s="531"/>
    </row>
    <row r="3068" spans="1:9" x14ac:dyDescent="0.2">
      <c r="A3068"/>
      <c r="B3068"/>
      <c r="C3068"/>
      <c r="D3068"/>
      <c r="E3068"/>
      <c r="F3068"/>
      <c r="G3068"/>
      <c r="H3068"/>
      <c r="I3068" s="531"/>
    </row>
    <row r="3069" spans="1:9" x14ac:dyDescent="0.2">
      <c r="A3069"/>
      <c r="B3069"/>
      <c r="C3069"/>
      <c r="D3069"/>
      <c r="E3069"/>
      <c r="F3069"/>
      <c r="G3069"/>
      <c r="H3069"/>
      <c r="I3069" s="531"/>
    </row>
    <row r="3070" spans="1:9" x14ac:dyDescent="0.2">
      <c r="A3070"/>
      <c r="B3070"/>
      <c r="C3070"/>
      <c r="D3070"/>
      <c r="E3070"/>
      <c r="F3070"/>
      <c r="G3070"/>
      <c r="H3070"/>
      <c r="I3070" s="531"/>
    </row>
    <row r="3071" spans="1:9" x14ac:dyDescent="0.2">
      <c r="A3071"/>
      <c r="B3071"/>
      <c r="C3071"/>
      <c r="D3071"/>
      <c r="E3071"/>
      <c r="F3071"/>
      <c r="G3071"/>
      <c r="H3071"/>
      <c r="I3071" s="531"/>
    </row>
    <row r="3072" spans="1:9" x14ac:dyDescent="0.2">
      <c r="A3072"/>
      <c r="B3072"/>
      <c r="C3072"/>
      <c r="D3072"/>
      <c r="E3072"/>
      <c r="F3072"/>
      <c r="G3072"/>
      <c r="H3072"/>
      <c r="I3072" s="531"/>
    </row>
    <row r="3073" spans="1:9" x14ac:dyDescent="0.2">
      <c r="A3073"/>
      <c r="B3073"/>
      <c r="C3073"/>
      <c r="D3073"/>
      <c r="E3073"/>
      <c r="F3073"/>
      <c r="G3073"/>
      <c r="H3073"/>
      <c r="I3073" s="531"/>
    </row>
    <row r="3074" spans="1:9" x14ac:dyDescent="0.2">
      <c r="A3074"/>
      <c r="B3074"/>
      <c r="C3074"/>
      <c r="D3074"/>
      <c r="E3074"/>
      <c r="F3074"/>
      <c r="G3074"/>
      <c r="H3074"/>
      <c r="I3074" s="531"/>
    </row>
    <row r="3075" spans="1:9" x14ac:dyDescent="0.2">
      <c r="A3075"/>
      <c r="B3075"/>
      <c r="C3075"/>
      <c r="D3075"/>
      <c r="E3075"/>
      <c r="F3075"/>
      <c r="G3075"/>
      <c r="H3075"/>
      <c r="I3075" s="531"/>
    </row>
    <row r="3076" spans="1:9" x14ac:dyDescent="0.2">
      <c r="A3076"/>
      <c r="B3076"/>
      <c r="C3076"/>
      <c r="D3076"/>
      <c r="E3076"/>
      <c r="F3076"/>
      <c r="G3076"/>
      <c r="H3076"/>
      <c r="I3076" s="531"/>
    </row>
    <row r="3077" spans="1:9" x14ac:dyDescent="0.2">
      <c r="A3077"/>
      <c r="B3077"/>
      <c r="C3077"/>
      <c r="D3077"/>
      <c r="E3077"/>
      <c r="F3077"/>
      <c r="G3077"/>
      <c r="H3077"/>
      <c r="I3077" s="531"/>
    </row>
    <row r="3078" spans="1:9" x14ac:dyDescent="0.2">
      <c r="A3078"/>
      <c r="B3078"/>
      <c r="C3078"/>
      <c r="D3078"/>
      <c r="E3078"/>
      <c r="F3078"/>
      <c r="G3078"/>
      <c r="H3078"/>
      <c r="I3078" s="531"/>
    </row>
    <row r="3079" spans="1:9" x14ac:dyDescent="0.2">
      <c r="A3079"/>
      <c r="B3079"/>
      <c r="C3079"/>
      <c r="D3079"/>
      <c r="E3079"/>
      <c r="F3079"/>
      <c r="G3079"/>
      <c r="H3079"/>
      <c r="I3079" s="531"/>
    </row>
    <row r="3080" spans="1:9" x14ac:dyDescent="0.2">
      <c r="A3080"/>
      <c r="B3080"/>
      <c r="C3080"/>
      <c r="D3080"/>
      <c r="E3080"/>
      <c r="F3080"/>
      <c r="G3080"/>
      <c r="H3080"/>
      <c r="I3080" s="531"/>
    </row>
    <row r="3081" spans="1:9" x14ac:dyDescent="0.2">
      <c r="A3081"/>
      <c r="B3081"/>
      <c r="C3081"/>
      <c r="D3081"/>
      <c r="E3081"/>
      <c r="F3081"/>
      <c r="G3081"/>
      <c r="H3081"/>
      <c r="I3081" s="531"/>
    </row>
    <row r="3082" spans="1:9" x14ac:dyDescent="0.2">
      <c r="A3082"/>
      <c r="B3082"/>
      <c r="C3082"/>
      <c r="D3082"/>
      <c r="E3082"/>
      <c r="F3082"/>
      <c r="G3082"/>
      <c r="H3082"/>
      <c r="I3082" s="531"/>
    </row>
    <row r="3083" spans="1:9" x14ac:dyDescent="0.2">
      <c r="A3083"/>
      <c r="B3083"/>
      <c r="C3083"/>
      <c r="D3083"/>
      <c r="E3083"/>
      <c r="F3083"/>
      <c r="G3083"/>
      <c r="H3083"/>
      <c r="I3083" s="531"/>
    </row>
    <row r="3084" spans="1:9" x14ac:dyDescent="0.2">
      <c r="A3084"/>
      <c r="B3084"/>
      <c r="C3084"/>
      <c r="D3084"/>
      <c r="E3084"/>
      <c r="F3084"/>
      <c r="G3084"/>
      <c r="H3084"/>
      <c r="I3084" s="531"/>
    </row>
    <row r="3085" spans="1:9" x14ac:dyDescent="0.2">
      <c r="A3085"/>
      <c r="B3085"/>
      <c r="C3085"/>
      <c r="D3085"/>
      <c r="E3085"/>
      <c r="F3085"/>
      <c r="G3085"/>
      <c r="H3085"/>
      <c r="I3085" s="531"/>
    </row>
    <row r="3086" spans="1:9" x14ac:dyDescent="0.2">
      <c r="A3086"/>
      <c r="B3086"/>
      <c r="C3086"/>
      <c r="D3086"/>
      <c r="E3086"/>
      <c r="F3086"/>
      <c r="G3086"/>
      <c r="H3086"/>
      <c r="I3086" s="531"/>
    </row>
    <row r="3087" spans="1:9" x14ac:dyDescent="0.2">
      <c r="A3087"/>
      <c r="B3087"/>
      <c r="C3087"/>
      <c r="D3087"/>
      <c r="E3087"/>
      <c r="F3087"/>
      <c r="G3087"/>
      <c r="H3087"/>
      <c r="I3087" s="531"/>
    </row>
    <row r="3088" spans="1:9" x14ac:dyDescent="0.2">
      <c r="A3088"/>
      <c r="B3088"/>
      <c r="C3088"/>
      <c r="D3088"/>
      <c r="E3088"/>
      <c r="F3088"/>
      <c r="G3088"/>
      <c r="H3088"/>
      <c r="I3088" s="531"/>
    </row>
    <row r="3089" spans="1:9" x14ac:dyDescent="0.2">
      <c r="A3089"/>
      <c r="B3089"/>
      <c r="C3089"/>
      <c r="D3089"/>
      <c r="E3089"/>
      <c r="F3089"/>
      <c r="G3089"/>
      <c r="H3089"/>
      <c r="I3089" s="531"/>
    </row>
    <row r="3090" spans="1:9" x14ac:dyDescent="0.2">
      <c r="A3090"/>
      <c r="B3090"/>
      <c r="C3090"/>
      <c r="D3090"/>
      <c r="E3090"/>
      <c r="F3090"/>
      <c r="G3090"/>
      <c r="H3090"/>
      <c r="I3090" s="531"/>
    </row>
    <row r="3091" spans="1:9" x14ac:dyDescent="0.2">
      <c r="A3091"/>
      <c r="B3091"/>
      <c r="C3091"/>
      <c r="D3091"/>
      <c r="E3091"/>
      <c r="F3091"/>
      <c r="G3091"/>
      <c r="H3091"/>
      <c r="I3091" s="531"/>
    </row>
    <row r="3092" spans="1:9" x14ac:dyDescent="0.2">
      <c r="A3092"/>
      <c r="B3092"/>
      <c r="C3092"/>
      <c r="D3092"/>
      <c r="E3092"/>
      <c r="F3092"/>
      <c r="G3092"/>
      <c r="H3092"/>
      <c r="I3092" s="531"/>
    </row>
    <row r="3093" spans="1:9" x14ac:dyDescent="0.2">
      <c r="A3093"/>
      <c r="B3093"/>
      <c r="C3093"/>
      <c r="D3093"/>
      <c r="E3093"/>
      <c r="F3093"/>
      <c r="G3093"/>
      <c r="H3093"/>
      <c r="I3093" s="531"/>
    </row>
    <row r="3094" spans="1:9" x14ac:dyDescent="0.2">
      <c r="A3094"/>
      <c r="B3094"/>
      <c r="C3094"/>
      <c r="D3094"/>
      <c r="E3094"/>
      <c r="F3094"/>
      <c r="G3094"/>
      <c r="H3094"/>
      <c r="I3094" s="531"/>
    </row>
    <row r="3095" spans="1:9" x14ac:dyDescent="0.2">
      <c r="A3095"/>
      <c r="B3095"/>
      <c r="C3095"/>
      <c r="D3095"/>
      <c r="E3095"/>
      <c r="F3095"/>
      <c r="G3095"/>
      <c r="H3095"/>
      <c r="I3095" s="531"/>
    </row>
    <row r="3096" spans="1:9" x14ac:dyDescent="0.2">
      <c r="A3096"/>
      <c r="B3096"/>
      <c r="C3096"/>
      <c r="D3096"/>
      <c r="E3096"/>
      <c r="F3096"/>
      <c r="G3096"/>
      <c r="H3096"/>
      <c r="I3096" s="531"/>
    </row>
    <row r="3097" spans="1:9" x14ac:dyDescent="0.2">
      <c r="A3097"/>
      <c r="B3097"/>
      <c r="C3097"/>
      <c r="D3097"/>
      <c r="E3097"/>
      <c r="F3097"/>
      <c r="G3097"/>
      <c r="H3097"/>
      <c r="I3097" s="531"/>
    </row>
    <row r="3098" spans="1:9" x14ac:dyDescent="0.2">
      <c r="A3098"/>
      <c r="B3098"/>
      <c r="C3098"/>
      <c r="D3098"/>
      <c r="E3098"/>
      <c r="F3098"/>
      <c r="G3098"/>
      <c r="H3098"/>
      <c r="I3098" s="531"/>
    </row>
    <row r="3099" spans="1:9" x14ac:dyDescent="0.2">
      <c r="A3099"/>
      <c r="B3099"/>
      <c r="C3099"/>
      <c r="D3099"/>
      <c r="E3099"/>
      <c r="F3099"/>
      <c r="G3099"/>
      <c r="H3099"/>
      <c r="I3099" s="531"/>
    </row>
    <row r="3100" spans="1:9" x14ac:dyDescent="0.2">
      <c r="A3100"/>
      <c r="B3100"/>
      <c r="C3100"/>
      <c r="D3100"/>
      <c r="E3100"/>
      <c r="F3100"/>
      <c r="G3100"/>
      <c r="H3100"/>
      <c r="I3100" s="531"/>
    </row>
    <row r="3101" spans="1:9" x14ac:dyDescent="0.2">
      <c r="A3101"/>
      <c r="B3101"/>
      <c r="C3101"/>
      <c r="D3101"/>
      <c r="E3101"/>
      <c r="F3101"/>
      <c r="G3101"/>
      <c r="H3101"/>
      <c r="I3101" s="531"/>
    </row>
    <row r="3102" spans="1:9" x14ac:dyDescent="0.2">
      <c r="A3102"/>
      <c r="B3102"/>
      <c r="C3102"/>
      <c r="D3102"/>
      <c r="E3102"/>
      <c r="F3102"/>
      <c r="G3102"/>
      <c r="H3102"/>
      <c r="I3102" s="531"/>
    </row>
    <row r="3103" spans="1:9" x14ac:dyDescent="0.2">
      <c r="A3103"/>
      <c r="B3103"/>
      <c r="C3103"/>
      <c r="D3103"/>
      <c r="E3103"/>
      <c r="F3103"/>
      <c r="G3103"/>
      <c r="H3103"/>
      <c r="I3103" s="531"/>
    </row>
    <row r="3104" spans="1:9" x14ac:dyDescent="0.2">
      <c r="A3104"/>
      <c r="B3104"/>
      <c r="C3104"/>
      <c r="D3104"/>
      <c r="E3104"/>
      <c r="F3104"/>
      <c r="G3104"/>
      <c r="H3104"/>
      <c r="I3104" s="531"/>
    </row>
    <row r="3105" spans="1:9" x14ac:dyDescent="0.2">
      <c r="A3105"/>
      <c r="B3105"/>
      <c r="C3105"/>
      <c r="D3105"/>
      <c r="E3105"/>
      <c r="F3105"/>
      <c r="G3105"/>
      <c r="H3105"/>
      <c r="I3105" s="531"/>
    </row>
    <row r="3106" spans="1:9" x14ac:dyDescent="0.2">
      <c r="A3106"/>
      <c r="B3106"/>
      <c r="C3106"/>
      <c r="D3106"/>
      <c r="E3106"/>
      <c r="F3106"/>
      <c r="G3106"/>
      <c r="H3106"/>
      <c r="I3106" s="531"/>
    </row>
    <row r="3107" spans="1:9" x14ac:dyDescent="0.2">
      <c r="A3107"/>
      <c r="B3107"/>
      <c r="C3107"/>
      <c r="D3107"/>
      <c r="E3107"/>
      <c r="F3107"/>
      <c r="G3107"/>
      <c r="H3107"/>
      <c r="I3107" s="531"/>
    </row>
    <row r="3108" spans="1:9" x14ac:dyDescent="0.2">
      <c r="A3108"/>
      <c r="B3108"/>
      <c r="C3108"/>
      <c r="D3108"/>
      <c r="E3108"/>
      <c r="F3108"/>
      <c r="G3108"/>
      <c r="H3108"/>
      <c r="I3108" s="531"/>
    </row>
    <row r="3109" spans="1:9" x14ac:dyDescent="0.2">
      <c r="A3109"/>
      <c r="B3109"/>
      <c r="C3109"/>
      <c r="D3109"/>
      <c r="E3109"/>
      <c r="F3109"/>
      <c r="G3109"/>
      <c r="H3109"/>
      <c r="I3109" s="531"/>
    </row>
    <row r="3110" spans="1:9" x14ac:dyDescent="0.2">
      <c r="A3110"/>
      <c r="B3110"/>
      <c r="C3110"/>
      <c r="D3110"/>
      <c r="E3110"/>
      <c r="F3110"/>
      <c r="G3110"/>
      <c r="H3110"/>
      <c r="I3110" s="531"/>
    </row>
    <row r="3111" spans="1:9" x14ac:dyDescent="0.2">
      <c r="A3111"/>
      <c r="B3111"/>
      <c r="C3111"/>
      <c r="D3111"/>
      <c r="E3111"/>
      <c r="F3111"/>
      <c r="G3111"/>
      <c r="H3111"/>
      <c r="I3111" s="531"/>
    </row>
    <row r="3112" spans="1:9" x14ac:dyDescent="0.2">
      <c r="A3112"/>
      <c r="B3112"/>
      <c r="C3112"/>
      <c r="D3112"/>
      <c r="E3112"/>
      <c r="F3112"/>
      <c r="G3112"/>
      <c r="H3112"/>
      <c r="I3112" s="531"/>
    </row>
    <row r="3113" spans="1:9" x14ac:dyDescent="0.2">
      <c r="A3113"/>
      <c r="B3113"/>
      <c r="C3113"/>
      <c r="D3113"/>
      <c r="E3113"/>
      <c r="F3113"/>
      <c r="G3113"/>
      <c r="H3113"/>
      <c r="I3113" s="531"/>
    </row>
    <row r="3114" spans="1:9" x14ac:dyDescent="0.2">
      <c r="A3114"/>
      <c r="B3114"/>
      <c r="C3114"/>
      <c r="D3114"/>
      <c r="E3114"/>
      <c r="F3114"/>
      <c r="G3114"/>
      <c r="H3114"/>
      <c r="I3114" s="531"/>
    </row>
    <row r="3115" spans="1:9" x14ac:dyDescent="0.2">
      <c r="A3115"/>
      <c r="B3115"/>
      <c r="C3115"/>
      <c r="D3115"/>
      <c r="E3115"/>
      <c r="F3115"/>
      <c r="G3115"/>
      <c r="H3115"/>
      <c r="I3115" s="531"/>
    </row>
    <row r="3116" spans="1:9" x14ac:dyDescent="0.2">
      <c r="A3116"/>
      <c r="B3116"/>
      <c r="C3116"/>
      <c r="D3116"/>
      <c r="E3116"/>
      <c r="F3116"/>
      <c r="G3116"/>
      <c r="H3116"/>
      <c r="I3116" s="531"/>
    </row>
    <row r="3117" spans="1:9" x14ac:dyDescent="0.2">
      <c r="A3117"/>
      <c r="B3117"/>
      <c r="C3117"/>
      <c r="D3117"/>
      <c r="E3117"/>
      <c r="F3117"/>
      <c r="G3117"/>
      <c r="H3117"/>
      <c r="I3117" s="531"/>
    </row>
    <row r="3118" spans="1:9" x14ac:dyDescent="0.2">
      <c r="A3118"/>
      <c r="B3118"/>
      <c r="C3118"/>
      <c r="D3118"/>
      <c r="E3118"/>
      <c r="F3118"/>
      <c r="G3118"/>
      <c r="H3118"/>
      <c r="I3118" s="531"/>
    </row>
    <row r="3119" spans="1:9" x14ac:dyDescent="0.2">
      <c r="A3119"/>
      <c r="B3119"/>
      <c r="C3119"/>
      <c r="D3119"/>
      <c r="E3119"/>
      <c r="F3119"/>
      <c r="G3119"/>
      <c r="H3119"/>
      <c r="I3119" s="531"/>
    </row>
    <row r="3120" spans="1:9" x14ac:dyDescent="0.2">
      <c r="A3120"/>
      <c r="B3120"/>
      <c r="C3120"/>
      <c r="D3120"/>
      <c r="E3120"/>
      <c r="F3120"/>
      <c r="G3120"/>
      <c r="H3120"/>
      <c r="I3120" s="531"/>
    </row>
    <row r="3121" spans="1:9" x14ac:dyDescent="0.2">
      <c r="A3121"/>
      <c r="B3121"/>
      <c r="C3121"/>
      <c r="D3121"/>
      <c r="E3121"/>
      <c r="F3121"/>
      <c r="G3121"/>
      <c r="H3121"/>
      <c r="I3121" s="531"/>
    </row>
    <row r="3122" spans="1:9" x14ac:dyDescent="0.2">
      <c r="A3122"/>
      <c r="B3122"/>
      <c r="C3122"/>
      <c r="D3122"/>
      <c r="E3122"/>
      <c r="F3122"/>
      <c r="G3122"/>
      <c r="H3122"/>
      <c r="I3122" s="531"/>
    </row>
    <row r="3123" spans="1:9" x14ac:dyDescent="0.2">
      <c r="A3123"/>
      <c r="B3123"/>
      <c r="C3123"/>
      <c r="D3123"/>
      <c r="E3123"/>
      <c r="F3123"/>
      <c r="G3123"/>
      <c r="H3123"/>
      <c r="I3123" s="531"/>
    </row>
    <row r="3124" spans="1:9" x14ac:dyDescent="0.2">
      <c r="A3124"/>
      <c r="B3124"/>
      <c r="C3124"/>
      <c r="D3124"/>
      <c r="E3124"/>
      <c r="F3124"/>
      <c r="G3124"/>
      <c r="H3124"/>
      <c r="I3124" s="531"/>
    </row>
    <row r="3125" spans="1:9" x14ac:dyDescent="0.2">
      <c r="A3125"/>
      <c r="B3125"/>
      <c r="C3125"/>
      <c r="D3125"/>
      <c r="E3125"/>
      <c r="F3125"/>
      <c r="G3125"/>
      <c r="H3125"/>
      <c r="I3125" s="531"/>
    </row>
    <row r="3126" spans="1:9" x14ac:dyDescent="0.2">
      <c r="A3126"/>
      <c r="B3126"/>
      <c r="C3126"/>
      <c r="D3126"/>
      <c r="E3126"/>
      <c r="F3126"/>
      <c r="G3126"/>
      <c r="H3126"/>
      <c r="I3126" s="531"/>
    </row>
    <row r="3127" spans="1:9" x14ac:dyDescent="0.2">
      <c r="A3127"/>
      <c r="B3127"/>
      <c r="C3127"/>
      <c r="D3127"/>
      <c r="E3127"/>
      <c r="F3127"/>
      <c r="G3127"/>
      <c r="H3127"/>
      <c r="I3127" s="531"/>
    </row>
    <row r="3128" spans="1:9" x14ac:dyDescent="0.2">
      <c r="A3128"/>
      <c r="B3128"/>
      <c r="C3128"/>
      <c r="D3128"/>
      <c r="E3128"/>
      <c r="F3128"/>
      <c r="G3128"/>
      <c r="H3128"/>
      <c r="I3128" s="531"/>
    </row>
    <row r="3129" spans="1:9" x14ac:dyDescent="0.2">
      <c r="A3129"/>
      <c r="B3129"/>
      <c r="C3129"/>
      <c r="D3129"/>
      <c r="E3129"/>
      <c r="F3129"/>
      <c r="G3129"/>
      <c r="H3129"/>
      <c r="I3129" s="531"/>
    </row>
    <row r="3130" spans="1:9" x14ac:dyDescent="0.2">
      <c r="A3130"/>
      <c r="B3130"/>
      <c r="C3130"/>
      <c r="D3130"/>
      <c r="E3130"/>
      <c r="F3130"/>
      <c r="G3130"/>
      <c r="H3130"/>
      <c r="I3130" s="531"/>
    </row>
    <row r="3131" spans="1:9" x14ac:dyDescent="0.2">
      <c r="A3131"/>
      <c r="B3131"/>
      <c r="C3131"/>
      <c r="D3131"/>
      <c r="E3131"/>
      <c r="F3131"/>
      <c r="G3131"/>
      <c r="H3131"/>
      <c r="I3131" s="531"/>
    </row>
    <row r="3132" spans="1:9" x14ac:dyDescent="0.2">
      <c r="A3132"/>
      <c r="B3132"/>
      <c r="C3132"/>
      <c r="D3132"/>
      <c r="E3132"/>
      <c r="F3132"/>
      <c r="G3132"/>
      <c r="H3132"/>
      <c r="I3132" s="531"/>
    </row>
    <row r="3133" spans="1:9" x14ac:dyDescent="0.2">
      <c r="A3133"/>
      <c r="B3133"/>
      <c r="C3133"/>
      <c r="D3133"/>
      <c r="E3133"/>
      <c r="F3133"/>
      <c r="G3133"/>
      <c r="H3133"/>
      <c r="I3133" s="531"/>
    </row>
    <row r="3134" spans="1:9" x14ac:dyDescent="0.2">
      <c r="A3134"/>
      <c r="B3134"/>
      <c r="C3134"/>
      <c r="D3134"/>
      <c r="E3134"/>
      <c r="F3134"/>
      <c r="G3134"/>
      <c r="H3134"/>
      <c r="I3134" s="531"/>
    </row>
    <row r="3135" spans="1:9" x14ac:dyDescent="0.2">
      <c r="A3135"/>
      <c r="B3135"/>
      <c r="C3135"/>
      <c r="D3135"/>
      <c r="E3135"/>
      <c r="F3135"/>
      <c r="G3135"/>
      <c r="H3135"/>
      <c r="I3135" s="531"/>
    </row>
    <row r="3136" spans="1:9" x14ac:dyDescent="0.2">
      <c r="A3136"/>
      <c r="B3136"/>
      <c r="C3136"/>
      <c r="D3136"/>
      <c r="E3136"/>
      <c r="F3136"/>
      <c r="G3136"/>
      <c r="H3136"/>
      <c r="I3136" s="531"/>
    </row>
    <row r="3137" spans="1:9" x14ac:dyDescent="0.2">
      <c r="A3137"/>
      <c r="B3137"/>
      <c r="C3137"/>
      <c r="D3137"/>
      <c r="E3137"/>
      <c r="F3137"/>
      <c r="G3137"/>
      <c r="H3137"/>
      <c r="I3137" s="531"/>
    </row>
    <row r="3138" spans="1:9" x14ac:dyDescent="0.2">
      <c r="A3138"/>
      <c r="B3138"/>
      <c r="C3138"/>
      <c r="D3138"/>
      <c r="E3138"/>
      <c r="F3138"/>
      <c r="G3138"/>
      <c r="H3138"/>
      <c r="I3138" s="531"/>
    </row>
    <row r="3139" spans="1:9" x14ac:dyDescent="0.2">
      <c r="A3139"/>
      <c r="B3139"/>
      <c r="C3139"/>
      <c r="D3139"/>
      <c r="E3139"/>
      <c r="F3139"/>
      <c r="G3139"/>
      <c r="H3139"/>
      <c r="I3139" s="531"/>
    </row>
    <row r="3140" spans="1:9" x14ac:dyDescent="0.2">
      <c r="A3140"/>
      <c r="B3140"/>
      <c r="C3140"/>
      <c r="D3140"/>
      <c r="E3140"/>
      <c r="F3140"/>
      <c r="G3140"/>
      <c r="H3140"/>
      <c r="I3140" s="531"/>
    </row>
    <row r="3141" spans="1:9" x14ac:dyDescent="0.2">
      <c r="A3141"/>
      <c r="B3141"/>
      <c r="C3141"/>
      <c r="D3141"/>
      <c r="E3141"/>
      <c r="F3141"/>
      <c r="G3141"/>
      <c r="H3141"/>
      <c r="I3141" s="531"/>
    </row>
    <row r="3142" spans="1:9" x14ac:dyDescent="0.2">
      <c r="A3142"/>
      <c r="B3142"/>
      <c r="C3142"/>
      <c r="D3142"/>
      <c r="E3142"/>
      <c r="F3142"/>
      <c r="G3142"/>
      <c r="H3142"/>
      <c r="I3142" s="531"/>
    </row>
    <row r="3143" spans="1:9" x14ac:dyDescent="0.2">
      <c r="A3143"/>
      <c r="B3143"/>
      <c r="C3143"/>
      <c r="D3143"/>
      <c r="E3143"/>
      <c r="F3143"/>
      <c r="G3143"/>
      <c r="H3143"/>
      <c r="I3143" s="531"/>
    </row>
    <row r="3144" spans="1:9" x14ac:dyDescent="0.2">
      <c r="A3144"/>
      <c r="B3144"/>
      <c r="C3144"/>
      <c r="D3144"/>
      <c r="E3144"/>
      <c r="F3144"/>
      <c r="G3144"/>
      <c r="H3144"/>
      <c r="I3144" s="531"/>
    </row>
    <row r="3145" spans="1:9" x14ac:dyDescent="0.2">
      <c r="A3145"/>
      <c r="B3145"/>
      <c r="C3145"/>
      <c r="D3145"/>
      <c r="E3145"/>
      <c r="F3145"/>
      <c r="G3145"/>
      <c r="H3145"/>
      <c r="I3145" s="531"/>
    </row>
    <row r="3146" spans="1:9" x14ac:dyDescent="0.2">
      <c r="A3146"/>
      <c r="B3146"/>
      <c r="C3146"/>
      <c r="D3146"/>
      <c r="E3146"/>
      <c r="F3146"/>
      <c r="G3146"/>
      <c r="H3146"/>
      <c r="I3146" s="531"/>
    </row>
    <row r="3147" spans="1:9" x14ac:dyDescent="0.2">
      <c r="A3147"/>
      <c r="B3147"/>
      <c r="C3147"/>
      <c r="D3147"/>
      <c r="E3147"/>
      <c r="F3147"/>
      <c r="G3147"/>
      <c r="H3147"/>
      <c r="I3147" s="531"/>
    </row>
    <row r="3148" spans="1:9" x14ac:dyDescent="0.2">
      <c r="A3148"/>
      <c r="B3148"/>
      <c r="C3148"/>
      <c r="D3148"/>
      <c r="E3148"/>
      <c r="F3148"/>
      <c r="G3148"/>
      <c r="H3148"/>
      <c r="I3148" s="531"/>
    </row>
    <row r="3149" spans="1:9" x14ac:dyDescent="0.2">
      <c r="A3149"/>
      <c r="B3149"/>
      <c r="C3149"/>
      <c r="D3149"/>
      <c r="E3149"/>
      <c r="F3149"/>
      <c r="G3149"/>
      <c r="H3149"/>
      <c r="I3149" s="531"/>
    </row>
    <row r="3150" spans="1:9" x14ac:dyDescent="0.2">
      <c r="A3150"/>
      <c r="B3150"/>
      <c r="C3150"/>
      <c r="D3150"/>
      <c r="E3150"/>
      <c r="F3150"/>
      <c r="G3150"/>
      <c r="H3150"/>
      <c r="I3150" s="531"/>
    </row>
    <row r="3151" spans="1:9" x14ac:dyDescent="0.2">
      <c r="A3151"/>
      <c r="B3151"/>
      <c r="C3151"/>
      <c r="D3151"/>
      <c r="E3151"/>
      <c r="F3151"/>
      <c r="G3151"/>
      <c r="H3151"/>
      <c r="I3151" s="531"/>
    </row>
    <row r="3152" spans="1:9" x14ac:dyDescent="0.2">
      <c r="A3152"/>
      <c r="B3152"/>
      <c r="C3152"/>
      <c r="D3152"/>
      <c r="E3152"/>
      <c r="F3152"/>
      <c r="G3152"/>
      <c r="H3152"/>
      <c r="I3152" s="531"/>
    </row>
    <row r="3153" spans="1:9" x14ac:dyDescent="0.2">
      <c r="A3153"/>
      <c r="B3153"/>
      <c r="C3153"/>
      <c r="D3153"/>
      <c r="E3153"/>
      <c r="F3153"/>
      <c r="G3153"/>
      <c r="H3153"/>
      <c r="I3153" s="531"/>
    </row>
    <row r="3154" spans="1:9" x14ac:dyDescent="0.2">
      <c r="A3154"/>
      <c r="B3154"/>
      <c r="C3154"/>
      <c r="D3154"/>
      <c r="E3154"/>
      <c r="F3154"/>
      <c r="G3154"/>
      <c r="H3154"/>
      <c r="I3154" s="531"/>
    </row>
    <row r="3155" spans="1:9" x14ac:dyDescent="0.2">
      <c r="A3155"/>
      <c r="B3155"/>
      <c r="C3155"/>
      <c r="D3155"/>
      <c r="E3155"/>
      <c r="F3155"/>
      <c r="G3155"/>
      <c r="H3155"/>
      <c r="I3155" s="531"/>
    </row>
    <row r="3156" spans="1:9" x14ac:dyDescent="0.2">
      <c r="A3156"/>
      <c r="B3156"/>
      <c r="C3156"/>
      <c r="D3156"/>
      <c r="E3156"/>
      <c r="F3156"/>
      <c r="G3156"/>
      <c r="H3156"/>
      <c r="I3156" s="531"/>
    </row>
    <row r="3157" spans="1:9" x14ac:dyDescent="0.2">
      <c r="A3157"/>
      <c r="B3157"/>
      <c r="C3157"/>
      <c r="D3157"/>
      <c r="E3157"/>
      <c r="F3157"/>
      <c r="G3157"/>
      <c r="H3157"/>
      <c r="I3157" s="531"/>
    </row>
    <row r="3158" spans="1:9" x14ac:dyDescent="0.2">
      <c r="A3158"/>
      <c r="B3158"/>
      <c r="C3158"/>
      <c r="D3158"/>
      <c r="E3158"/>
      <c r="F3158"/>
      <c r="G3158"/>
      <c r="H3158"/>
      <c r="I3158" s="531"/>
    </row>
    <row r="3159" spans="1:9" x14ac:dyDescent="0.2">
      <c r="A3159"/>
      <c r="B3159"/>
      <c r="C3159"/>
      <c r="D3159"/>
      <c r="E3159"/>
      <c r="F3159"/>
      <c r="G3159"/>
      <c r="H3159"/>
      <c r="I3159" s="531"/>
    </row>
    <row r="3160" spans="1:9" x14ac:dyDescent="0.2">
      <c r="A3160"/>
      <c r="B3160"/>
      <c r="C3160"/>
      <c r="D3160"/>
      <c r="E3160"/>
      <c r="F3160"/>
      <c r="G3160"/>
      <c r="H3160"/>
      <c r="I3160" s="531"/>
    </row>
    <row r="3161" spans="1:9" x14ac:dyDescent="0.2">
      <c r="A3161"/>
      <c r="B3161"/>
      <c r="C3161"/>
      <c r="D3161"/>
      <c r="E3161"/>
      <c r="F3161"/>
      <c r="G3161"/>
      <c r="H3161"/>
      <c r="I3161" s="531"/>
    </row>
    <row r="3162" spans="1:9" x14ac:dyDescent="0.2">
      <c r="A3162"/>
      <c r="B3162"/>
      <c r="C3162"/>
      <c r="D3162"/>
      <c r="E3162"/>
      <c r="F3162"/>
      <c r="G3162"/>
      <c r="H3162"/>
      <c r="I3162" s="531"/>
    </row>
    <row r="3163" spans="1:9" x14ac:dyDescent="0.2">
      <c r="A3163"/>
      <c r="B3163"/>
      <c r="C3163"/>
      <c r="D3163"/>
      <c r="E3163"/>
      <c r="F3163"/>
      <c r="G3163"/>
      <c r="H3163"/>
      <c r="I3163" s="531"/>
    </row>
    <row r="3164" spans="1:9" x14ac:dyDescent="0.2">
      <c r="A3164"/>
      <c r="B3164"/>
      <c r="C3164"/>
      <c r="D3164"/>
      <c r="E3164"/>
      <c r="F3164"/>
      <c r="G3164"/>
      <c r="H3164"/>
      <c r="I3164" s="531"/>
    </row>
    <row r="3165" spans="1:9" x14ac:dyDescent="0.2">
      <c r="A3165"/>
      <c r="B3165"/>
      <c r="C3165"/>
      <c r="D3165"/>
      <c r="E3165"/>
      <c r="F3165"/>
      <c r="G3165"/>
      <c r="H3165"/>
      <c r="I3165" s="531"/>
    </row>
    <row r="3166" spans="1:9" x14ac:dyDescent="0.2">
      <c r="A3166"/>
      <c r="B3166"/>
      <c r="C3166"/>
      <c r="D3166"/>
      <c r="E3166"/>
      <c r="F3166"/>
      <c r="G3166"/>
      <c r="H3166"/>
      <c r="I3166" s="531"/>
    </row>
    <row r="3167" spans="1:9" x14ac:dyDescent="0.2">
      <c r="A3167"/>
      <c r="B3167"/>
      <c r="C3167"/>
      <c r="D3167"/>
      <c r="E3167"/>
      <c r="F3167"/>
      <c r="G3167"/>
      <c r="H3167"/>
      <c r="I3167" s="531"/>
    </row>
    <row r="3168" spans="1:9" x14ac:dyDescent="0.2">
      <c r="A3168"/>
      <c r="B3168"/>
      <c r="C3168"/>
      <c r="D3168"/>
      <c r="E3168"/>
      <c r="F3168"/>
      <c r="G3168"/>
      <c r="H3168"/>
      <c r="I3168" s="531"/>
    </row>
    <row r="3169" spans="1:9" x14ac:dyDescent="0.2">
      <c r="A3169"/>
      <c r="B3169"/>
      <c r="C3169"/>
      <c r="D3169"/>
      <c r="E3169"/>
      <c r="F3169"/>
      <c r="G3169"/>
      <c r="H3169"/>
      <c r="I3169" s="531"/>
    </row>
    <row r="3170" spans="1:9" x14ac:dyDescent="0.2">
      <c r="A3170"/>
      <c r="B3170"/>
      <c r="C3170"/>
      <c r="D3170"/>
      <c r="E3170"/>
      <c r="F3170"/>
      <c r="G3170"/>
      <c r="H3170"/>
      <c r="I3170" s="531"/>
    </row>
    <row r="3171" spans="1:9" x14ac:dyDescent="0.2">
      <c r="A3171"/>
      <c r="B3171"/>
      <c r="C3171"/>
      <c r="D3171"/>
      <c r="E3171"/>
      <c r="F3171"/>
      <c r="G3171"/>
      <c r="H3171"/>
      <c r="I3171" s="531"/>
    </row>
    <row r="3172" spans="1:9" x14ac:dyDescent="0.2">
      <c r="A3172"/>
      <c r="B3172"/>
      <c r="C3172"/>
      <c r="D3172"/>
      <c r="E3172"/>
      <c r="F3172"/>
      <c r="G3172"/>
      <c r="H3172"/>
      <c r="I3172" s="531"/>
    </row>
    <row r="3173" spans="1:9" x14ac:dyDescent="0.2">
      <c r="A3173"/>
      <c r="B3173"/>
      <c r="C3173"/>
      <c r="D3173"/>
      <c r="E3173"/>
      <c r="F3173"/>
      <c r="G3173"/>
      <c r="H3173"/>
      <c r="I3173" s="531"/>
    </row>
    <row r="3174" spans="1:9" x14ac:dyDescent="0.2">
      <c r="A3174"/>
      <c r="B3174"/>
      <c r="C3174"/>
      <c r="D3174"/>
      <c r="E3174"/>
      <c r="F3174"/>
      <c r="G3174"/>
      <c r="H3174"/>
      <c r="I3174" s="531"/>
    </row>
    <row r="3175" spans="1:9" x14ac:dyDescent="0.2">
      <c r="A3175"/>
      <c r="B3175"/>
      <c r="C3175"/>
      <c r="D3175"/>
      <c r="E3175"/>
      <c r="F3175"/>
      <c r="G3175"/>
      <c r="H3175"/>
      <c r="I3175" s="531"/>
    </row>
    <row r="3176" spans="1:9" x14ac:dyDescent="0.2">
      <c r="A3176"/>
      <c r="B3176"/>
      <c r="C3176"/>
      <c r="D3176"/>
      <c r="E3176"/>
      <c r="F3176"/>
      <c r="G3176"/>
      <c r="H3176"/>
      <c r="I3176" s="531"/>
    </row>
    <row r="3177" spans="1:9" x14ac:dyDescent="0.2">
      <c r="A3177"/>
      <c r="B3177"/>
      <c r="C3177"/>
      <c r="D3177"/>
      <c r="E3177"/>
      <c r="F3177"/>
      <c r="G3177"/>
      <c r="H3177"/>
      <c r="I3177" s="531"/>
    </row>
    <row r="3178" spans="1:9" x14ac:dyDescent="0.2">
      <c r="A3178"/>
      <c r="B3178"/>
      <c r="C3178"/>
      <c r="D3178"/>
      <c r="E3178"/>
      <c r="F3178"/>
      <c r="G3178"/>
      <c r="H3178"/>
      <c r="I3178" s="531"/>
    </row>
    <row r="3179" spans="1:9" x14ac:dyDescent="0.2">
      <c r="A3179"/>
      <c r="B3179"/>
      <c r="C3179"/>
      <c r="D3179"/>
      <c r="E3179"/>
      <c r="F3179"/>
      <c r="G3179"/>
      <c r="H3179"/>
      <c r="I3179" s="531"/>
    </row>
    <row r="3180" spans="1:9" x14ac:dyDescent="0.2">
      <c r="A3180"/>
      <c r="B3180"/>
      <c r="C3180"/>
      <c r="D3180"/>
      <c r="E3180"/>
      <c r="F3180"/>
      <c r="G3180"/>
      <c r="H3180"/>
      <c r="I3180" s="531"/>
    </row>
    <row r="3181" spans="1:9" x14ac:dyDescent="0.2">
      <c r="A3181"/>
      <c r="B3181"/>
      <c r="C3181"/>
      <c r="D3181"/>
      <c r="E3181"/>
      <c r="F3181"/>
      <c r="G3181"/>
      <c r="H3181"/>
      <c r="I3181" s="531"/>
    </row>
    <row r="3182" spans="1:9" x14ac:dyDescent="0.2">
      <c r="A3182"/>
      <c r="B3182"/>
      <c r="C3182"/>
      <c r="D3182"/>
      <c r="E3182"/>
      <c r="F3182"/>
      <c r="G3182"/>
      <c r="H3182"/>
      <c r="I3182" s="531"/>
    </row>
    <row r="3183" spans="1:9" x14ac:dyDescent="0.2">
      <c r="A3183"/>
      <c r="B3183"/>
      <c r="C3183"/>
      <c r="D3183"/>
      <c r="E3183"/>
      <c r="F3183"/>
      <c r="G3183"/>
      <c r="H3183"/>
      <c r="I3183" s="531"/>
    </row>
    <row r="3184" spans="1:9" x14ac:dyDescent="0.2">
      <c r="A3184"/>
      <c r="B3184"/>
      <c r="C3184"/>
      <c r="D3184"/>
      <c r="E3184"/>
      <c r="F3184"/>
      <c r="G3184"/>
      <c r="H3184"/>
      <c r="I3184" s="531"/>
    </row>
    <row r="3185" spans="1:9" x14ac:dyDescent="0.2">
      <c r="A3185"/>
      <c r="B3185"/>
      <c r="C3185"/>
      <c r="D3185"/>
      <c r="E3185"/>
      <c r="F3185"/>
      <c r="G3185"/>
      <c r="H3185"/>
      <c r="I3185" s="531"/>
    </row>
    <row r="3186" spans="1:9" x14ac:dyDescent="0.2">
      <c r="A3186"/>
      <c r="B3186"/>
      <c r="C3186"/>
      <c r="D3186"/>
      <c r="E3186"/>
      <c r="F3186"/>
      <c r="G3186"/>
      <c r="H3186"/>
      <c r="I3186" s="531"/>
    </row>
    <row r="3187" spans="1:9" x14ac:dyDescent="0.2">
      <c r="A3187"/>
      <c r="B3187"/>
      <c r="C3187"/>
      <c r="D3187"/>
      <c r="E3187"/>
      <c r="F3187"/>
      <c r="G3187"/>
      <c r="H3187"/>
      <c r="I3187" s="531"/>
    </row>
    <row r="3188" spans="1:9" x14ac:dyDescent="0.2">
      <c r="A3188"/>
      <c r="B3188"/>
      <c r="C3188"/>
      <c r="D3188"/>
      <c r="E3188"/>
      <c r="F3188"/>
      <c r="G3188"/>
      <c r="H3188"/>
      <c r="I3188" s="531"/>
    </row>
    <row r="3189" spans="1:9" x14ac:dyDescent="0.2">
      <c r="A3189"/>
      <c r="B3189"/>
      <c r="C3189"/>
      <c r="D3189"/>
      <c r="E3189"/>
      <c r="F3189"/>
      <c r="G3189"/>
      <c r="H3189"/>
      <c r="I3189" s="531"/>
    </row>
    <row r="3190" spans="1:9" x14ac:dyDescent="0.2">
      <c r="A3190"/>
      <c r="B3190"/>
      <c r="C3190"/>
      <c r="D3190"/>
      <c r="E3190"/>
      <c r="F3190"/>
      <c r="G3190"/>
      <c r="H3190"/>
      <c r="I3190" s="531"/>
    </row>
    <row r="3191" spans="1:9" x14ac:dyDescent="0.2">
      <c r="A3191"/>
      <c r="B3191"/>
      <c r="C3191"/>
      <c r="D3191"/>
      <c r="E3191"/>
      <c r="F3191"/>
      <c r="G3191"/>
      <c r="H3191"/>
      <c r="I3191" s="531"/>
    </row>
    <row r="3192" spans="1:9" x14ac:dyDescent="0.2">
      <c r="A3192"/>
      <c r="B3192"/>
      <c r="C3192"/>
      <c r="D3192"/>
      <c r="E3192"/>
      <c r="F3192"/>
      <c r="G3192"/>
      <c r="H3192"/>
      <c r="I3192" s="531"/>
    </row>
    <row r="3193" spans="1:9" x14ac:dyDescent="0.2">
      <c r="A3193"/>
      <c r="B3193"/>
      <c r="C3193"/>
      <c r="D3193"/>
      <c r="E3193"/>
      <c r="F3193"/>
      <c r="G3193"/>
      <c r="H3193"/>
      <c r="I3193" s="531"/>
    </row>
    <row r="3194" spans="1:9" x14ac:dyDescent="0.2">
      <c r="A3194"/>
      <c r="B3194"/>
      <c r="C3194"/>
      <c r="D3194"/>
      <c r="E3194"/>
      <c r="F3194"/>
      <c r="G3194"/>
      <c r="H3194"/>
      <c r="I3194" s="531"/>
    </row>
    <row r="3195" spans="1:9" x14ac:dyDescent="0.2">
      <c r="A3195"/>
      <c r="B3195"/>
      <c r="C3195"/>
      <c r="D3195"/>
      <c r="E3195"/>
      <c r="F3195"/>
      <c r="G3195"/>
      <c r="H3195"/>
      <c r="I3195" s="531"/>
    </row>
    <row r="3196" spans="1:9" x14ac:dyDescent="0.2">
      <c r="A3196"/>
      <c r="B3196"/>
      <c r="C3196"/>
      <c r="D3196"/>
      <c r="E3196"/>
      <c r="F3196"/>
      <c r="G3196"/>
      <c r="H3196"/>
      <c r="I3196" s="531"/>
    </row>
    <row r="3197" spans="1:9" x14ac:dyDescent="0.2">
      <c r="A3197"/>
      <c r="B3197"/>
      <c r="C3197"/>
      <c r="D3197"/>
      <c r="E3197"/>
      <c r="F3197"/>
      <c r="G3197"/>
      <c r="H3197"/>
      <c r="I3197" s="531"/>
    </row>
    <row r="3198" spans="1:9" x14ac:dyDescent="0.2">
      <c r="A3198"/>
      <c r="B3198"/>
      <c r="C3198"/>
      <c r="D3198"/>
      <c r="E3198"/>
      <c r="F3198"/>
      <c r="G3198"/>
      <c r="H3198"/>
      <c r="I3198" s="531"/>
    </row>
    <row r="3199" spans="1:9" x14ac:dyDescent="0.2">
      <c r="A3199"/>
      <c r="B3199"/>
      <c r="C3199"/>
      <c r="D3199"/>
      <c r="E3199"/>
      <c r="F3199"/>
      <c r="G3199"/>
      <c r="H3199"/>
      <c r="I3199" s="531"/>
    </row>
    <row r="3200" spans="1:9" x14ac:dyDescent="0.2">
      <c r="A3200"/>
      <c r="B3200"/>
      <c r="C3200"/>
      <c r="D3200"/>
      <c r="E3200"/>
      <c r="F3200"/>
      <c r="G3200"/>
      <c r="H3200"/>
      <c r="I3200" s="531"/>
    </row>
    <row r="3201" spans="1:9" x14ac:dyDescent="0.2">
      <c r="A3201"/>
      <c r="B3201"/>
      <c r="C3201"/>
      <c r="D3201"/>
      <c r="E3201"/>
      <c r="F3201"/>
      <c r="G3201"/>
      <c r="H3201"/>
      <c r="I3201" s="531"/>
    </row>
    <row r="3202" spans="1:9" x14ac:dyDescent="0.2">
      <c r="A3202"/>
      <c r="B3202"/>
      <c r="C3202"/>
      <c r="D3202"/>
      <c r="E3202"/>
      <c r="F3202"/>
      <c r="G3202"/>
      <c r="H3202"/>
      <c r="I3202" s="531"/>
    </row>
    <row r="3203" spans="1:9" x14ac:dyDescent="0.2">
      <c r="A3203"/>
      <c r="B3203"/>
      <c r="C3203"/>
      <c r="D3203"/>
      <c r="E3203"/>
      <c r="F3203"/>
      <c r="G3203"/>
      <c r="H3203"/>
      <c r="I3203" s="531"/>
    </row>
    <row r="3204" spans="1:9" x14ac:dyDescent="0.2">
      <c r="A3204"/>
      <c r="B3204"/>
      <c r="C3204"/>
      <c r="D3204"/>
      <c r="E3204"/>
      <c r="F3204"/>
      <c r="G3204"/>
      <c r="H3204"/>
      <c r="I3204" s="531"/>
    </row>
    <row r="3205" spans="1:9" x14ac:dyDescent="0.2">
      <c r="A3205"/>
      <c r="B3205"/>
      <c r="C3205"/>
      <c r="D3205"/>
      <c r="E3205"/>
      <c r="F3205"/>
      <c r="G3205"/>
      <c r="H3205"/>
      <c r="I3205" s="531"/>
    </row>
    <row r="3206" spans="1:9" x14ac:dyDescent="0.2">
      <c r="A3206"/>
      <c r="B3206"/>
      <c r="C3206"/>
      <c r="D3206"/>
      <c r="E3206"/>
      <c r="F3206"/>
      <c r="G3206"/>
      <c r="H3206"/>
      <c r="I3206" s="531"/>
    </row>
    <row r="3207" spans="1:9" x14ac:dyDescent="0.2">
      <c r="A3207"/>
      <c r="B3207"/>
      <c r="C3207"/>
      <c r="D3207"/>
      <c r="E3207"/>
      <c r="F3207"/>
      <c r="G3207"/>
      <c r="H3207"/>
      <c r="I3207" s="531"/>
    </row>
    <row r="3208" spans="1:9" x14ac:dyDescent="0.2">
      <c r="A3208"/>
      <c r="B3208"/>
      <c r="C3208"/>
      <c r="D3208"/>
      <c r="E3208"/>
      <c r="F3208"/>
      <c r="G3208"/>
      <c r="H3208"/>
      <c r="I3208" s="531"/>
    </row>
    <row r="3209" spans="1:9" x14ac:dyDescent="0.2">
      <c r="A3209"/>
      <c r="B3209"/>
      <c r="C3209"/>
      <c r="D3209"/>
      <c r="E3209"/>
      <c r="F3209"/>
      <c r="G3209"/>
      <c r="H3209"/>
      <c r="I3209" s="531"/>
    </row>
    <row r="3210" spans="1:9" x14ac:dyDescent="0.2">
      <c r="A3210"/>
      <c r="B3210"/>
      <c r="C3210"/>
      <c r="D3210"/>
      <c r="E3210"/>
      <c r="F3210"/>
      <c r="G3210"/>
      <c r="H3210"/>
      <c r="I3210" s="531"/>
    </row>
    <row r="3211" spans="1:9" x14ac:dyDescent="0.2">
      <c r="A3211"/>
      <c r="B3211"/>
      <c r="C3211"/>
      <c r="D3211"/>
      <c r="E3211"/>
      <c r="F3211"/>
      <c r="G3211"/>
      <c r="H3211"/>
      <c r="I3211" s="531"/>
    </row>
    <row r="3212" spans="1:9" x14ac:dyDescent="0.2">
      <c r="A3212"/>
      <c r="B3212"/>
      <c r="C3212"/>
      <c r="D3212"/>
      <c r="E3212"/>
      <c r="F3212"/>
      <c r="G3212"/>
      <c r="H3212"/>
      <c r="I3212" s="531"/>
    </row>
    <row r="3213" spans="1:9" x14ac:dyDescent="0.2">
      <c r="A3213"/>
      <c r="B3213"/>
      <c r="C3213"/>
      <c r="D3213"/>
      <c r="E3213"/>
      <c r="F3213"/>
      <c r="G3213"/>
      <c r="H3213"/>
      <c r="I3213" s="531"/>
    </row>
    <row r="3214" spans="1:9" x14ac:dyDescent="0.2">
      <c r="A3214"/>
      <c r="B3214"/>
      <c r="C3214"/>
      <c r="D3214"/>
      <c r="E3214"/>
      <c r="F3214"/>
      <c r="G3214"/>
      <c r="H3214"/>
      <c r="I3214" s="531"/>
    </row>
    <row r="3215" spans="1:9" x14ac:dyDescent="0.2">
      <c r="A3215"/>
      <c r="B3215"/>
      <c r="C3215"/>
      <c r="D3215"/>
      <c r="E3215"/>
      <c r="F3215"/>
      <c r="G3215"/>
      <c r="H3215"/>
      <c r="I3215" s="531"/>
    </row>
    <row r="3216" spans="1:9" x14ac:dyDescent="0.2">
      <c r="A3216"/>
      <c r="B3216"/>
      <c r="C3216"/>
      <c r="D3216"/>
      <c r="E3216"/>
      <c r="F3216"/>
      <c r="G3216"/>
      <c r="H3216"/>
      <c r="I3216" s="531"/>
    </row>
    <row r="3217" spans="1:9" x14ac:dyDescent="0.2">
      <c r="A3217"/>
      <c r="B3217"/>
      <c r="C3217"/>
      <c r="D3217"/>
      <c r="E3217"/>
      <c r="F3217"/>
      <c r="G3217"/>
      <c r="H3217"/>
      <c r="I3217" s="531"/>
    </row>
    <row r="3218" spans="1:9" x14ac:dyDescent="0.2">
      <c r="A3218"/>
      <c r="B3218"/>
      <c r="C3218"/>
      <c r="D3218"/>
      <c r="E3218"/>
      <c r="F3218"/>
      <c r="G3218"/>
      <c r="H3218"/>
      <c r="I3218" s="531"/>
    </row>
    <row r="3219" spans="1:9" x14ac:dyDescent="0.2">
      <c r="A3219"/>
      <c r="B3219"/>
      <c r="C3219"/>
      <c r="D3219"/>
      <c r="E3219"/>
      <c r="F3219"/>
      <c r="G3219"/>
      <c r="H3219"/>
      <c r="I3219" s="531"/>
    </row>
    <row r="3220" spans="1:9" x14ac:dyDescent="0.2">
      <c r="A3220"/>
      <c r="B3220"/>
      <c r="C3220"/>
      <c r="D3220"/>
      <c r="E3220"/>
      <c r="F3220"/>
      <c r="G3220"/>
      <c r="H3220"/>
      <c r="I3220" s="531"/>
    </row>
    <row r="3221" spans="1:9" x14ac:dyDescent="0.2">
      <c r="A3221"/>
      <c r="B3221"/>
      <c r="C3221"/>
      <c r="D3221"/>
      <c r="E3221"/>
      <c r="F3221"/>
      <c r="G3221"/>
      <c r="H3221"/>
      <c r="I3221" s="531"/>
    </row>
    <row r="3222" spans="1:9" x14ac:dyDescent="0.2">
      <c r="A3222"/>
      <c r="B3222"/>
      <c r="C3222"/>
      <c r="D3222"/>
      <c r="E3222"/>
      <c r="F3222"/>
      <c r="G3222"/>
      <c r="H3222"/>
      <c r="I3222" s="531"/>
    </row>
    <row r="3223" spans="1:9" x14ac:dyDescent="0.2">
      <c r="A3223"/>
      <c r="B3223"/>
      <c r="C3223"/>
      <c r="D3223"/>
      <c r="E3223"/>
      <c r="F3223"/>
      <c r="G3223"/>
      <c r="H3223"/>
      <c r="I3223" s="531"/>
    </row>
    <row r="3224" spans="1:9" x14ac:dyDescent="0.2">
      <c r="A3224"/>
      <c r="B3224"/>
      <c r="C3224"/>
      <c r="D3224"/>
      <c r="E3224"/>
      <c r="F3224"/>
      <c r="G3224"/>
      <c r="H3224"/>
      <c r="I3224" s="531"/>
    </row>
    <row r="3225" spans="1:9" x14ac:dyDescent="0.2">
      <c r="A3225"/>
      <c r="B3225"/>
      <c r="C3225"/>
      <c r="D3225"/>
      <c r="E3225"/>
      <c r="F3225"/>
      <c r="G3225"/>
      <c r="H3225"/>
      <c r="I3225" s="531"/>
    </row>
    <row r="3226" spans="1:9" x14ac:dyDescent="0.2">
      <c r="A3226"/>
      <c r="B3226"/>
      <c r="C3226"/>
      <c r="D3226"/>
      <c r="E3226"/>
      <c r="F3226"/>
      <c r="G3226"/>
      <c r="H3226"/>
      <c r="I3226" s="531"/>
    </row>
    <row r="3227" spans="1:9" x14ac:dyDescent="0.2">
      <c r="A3227"/>
      <c r="B3227"/>
      <c r="C3227"/>
      <c r="D3227"/>
      <c r="E3227"/>
      <c r="F3227"/>
      <c r="G3227"/>
      <c r="H3227"/>
      <c r="I3227" s="531"/>
    </row>
    <row r="3228" spans="1:9" x14ac:dyDescent="0.2">
      <c r="A3228"/>
      <c r="B3228"/>
      <c r="C3228"/>
      <c r="D3228"/>
      <c r="E3228"/>
      <c r="F3228"/>
      <c r="G3228"/>
      <c r="H3228"/>
      <c r="I3228" s="531"/>
    </row>
    <row r="3229" spans="1:9" x14ac:dyDescent="0.2">
      <c r="A3229"/>
      <c r="B3229"/>
      <c r="C3229"/>
      <c r="D3229"/>
      <c r="E3229"/>
      <c r="F3229"/>
      <c r="G3229"/>
      <c r="H3229"/>
      <c r="I3229" s="531"/>
    </row>
    <row r="3230" spans="1:9" x14ac:dyDescent="0.2">
      <c r="A3230"/>
      <c r="B3230"/>
      <c r="C3230"/>
      <c r="D3230"/>
      <c r="E3230"/>
      <c r="F3230"/>
      <c r="G3230"/>
      <c r="H3230"/>
      <c r="I3230" s="531"/>
    </row>
    <row r="3231" spans="1:9" x14ac:dyDescent="0.2">
      <c r="A3231"/>
      <c r="B3231"/>
      <c r="C3231"/>
      <c r="D3231"/>
      <c r="E3231"/>
      <c r="F3231"/>
      <c r="G3231"/>
      <c r="H3231"/>
      <c r="I3231" s="531"/>
    </row>
    <row r="3232" spans="1:9" x14ac:dyDescent="0.2">
      <c r="A3232"/>
      <c r="B3232"/>
      <c r="C3232"/>
      <c r="D3232"/>
      <c r="E3232"/>
      <c r="F3232"/>
      <c r="G3232"/>
      <c r="H3232"/>
      <c r="I3232" s="531"/>
    </row>
    <row r="3233" spans="1:9" x14ac:dyDescent="0.2">
      <c r="A3233"/>
      <c r="B3233"/>
      <c r="C3233"/>
      <c r="D3233"/>
      <c r="E3233"/>
      <c r="F3233"/>
      <c r="G3233"/>
      <c r="H3233"/>
      <c r="I3233" s="531"/>
    </row>
    <row r="3234" spans="1:9" x14ac:dyDescent="0.2">
      <c r="A3234"/>
      <c r="B3234"/>
      <c r="C3234"/>
      <c r="D3234"/>
      <c r="E3234"/>
      <c r="F3234"/>
      <c r="G3234"/>
      <c r="H3234"/>
      <c r="I3234" s="531"/>
    </row>
    <row r="3235" spans="1:9" x14ac:dyDescent="0.2">
      <c r="A3235"/>
      <c r="B3235"/>
      <c r="C3235"/>
      <c r="D3235"/>
      <c r="E3235"/>
      <c r="F3235"/>
      <c r="G3235"/>
      <c r="H3235"/>
      <c r="I3235" s="531"/>
    </row>
    <row r="3236" spans="1:9" x14ac:dyDescent="0.2">
      <c r="A3236"/>
      <c r="B3236"/>
      <c r="C3236"/>
      <c r="D3236"/>
      <c r="E3236"/>
      <c r="F3236"/>
      <c r="G3236"/>
      <c r="H3236"/>
      <c r="I3236" s="531"/>
    </row>
    <row r="3237" spans="1:9" x14ac:dyDescent="0.2">
      <c r="A3237"/>
      <c r="B3237"/>
      <c r="C3237"/>
      <c r="D3237"/>
      <c r="E3237"/>
      <c r="F3237"/>
      <c r="G3237"/>
      <c r="H3237"/>
      <c r="I3237" s="531"/>
    </row>
    <row r="3238" spans="1:9" x14ac:dyDescent="0.2">
      <c r="A3238"/>
      <c r="B3238"/>
      <c r="C3238"/>
      <c r="D3238"/>
      <c r="E3238"/>
      <c r="F3238"/>
      <c r="G3238"/>
      <c r="H3238"/>
      <c r="I3238" s="531"/>
    </row>
    <row r="3239" spans="1:9" x14ac:dyDescent="0.2">
      <c r="A3239"/>
      <c r="B3239"/>
      <c r="C3239"/>
      <c r="D3239"/>
      <c r="E3239"/>
      <c r="F3239"/>
      <c r="G3239"/>
      <c r="H3239"/>
      <c r="I3239" s="531"/>
    </row>
    <row r="3240" spans="1:9" x14ac:dyDescent="0.2">
      <c r="A3240"/>
      <c r="B3240"/>
      <c r="C3240"/>
      <c r="D3240"/>
      <c r="E3240"/>
      <c r="F3240"/>
      <c r="G3240"/>
      <c r="H3240"/>
      <c r="I3240" s="531"/>
    </row>
    <row r="3241" spans="1:9" x14ac:dyDescent="0.2">
      <c r="A3241"/>
      <c r="B3241"/>
      <c r="C3241"/>
      <c r="D3241"/>
      <c r="E3241"/>
      <c r="F3241"/>
      <c r="G3241"/>
      <c r="H3241"/>
      <c r="I3241" s="531"/>
    </row>
    <row r="3242" spans="1:9" x14ac:dyDescent="0.2">
      <c r="A3242"/>
      <c r="B3242"/>
      <c r="C3242"/>
      <c r="D3242"/>
      <c r="E3242"/>
      <c r="F3242"/>
      <c r="G3242"/>
      <c r="H3242"/>
      <c r="I3242" s="531"/>
    </row>
    <row r="3243" spans="1:9" x14ac:dyDescent="0.2">
      <c r="A3243"/>
      <c r="B3243"/>
      <c r="C3243"/>
      <c r="D3243"/>
      <c r="E3243"/>
      <c r="F3243"/>
      <c r="G3243"/>
      <c r="H3243"/>
      <c r="I3243" s="531"/>
    </row>
    <row r="3244" spans="1:9" x14ac:dyDescent="0.2">
      <c r="A3244"/>
      <c r="B3244"/>
      <c r="C3244"/>
      <c r="D3244"/>
      <c r="E3244"/>
      <c r="F3244"/>
      <c r="G3244"/>
      <c r="H3244"/>
      <c r="I3244" s="531"/>
    </row>
    <row r="3245" spans="1:9" x14ac:dyDescent="0.2">
      <c r="A3245"/>
      <c r="B3245"/>
      <c r="C3245"/>
      <c r="D3245"/>
      <c r="E3245"/>
      <c r="F3245"/>
      <c r="G3245"/>
      <c r="H3245"/>
      <c r="I3245" s="531"/>
    </row>
    <row r="3246" spans="1:9" x14ac:dyDescent="0.2">
      <c r="A3246"/>
      <c r="B3246"/>
      <c r="C3246"/>
      <c r="D3246"/>
      <c r="E3246"/>
      <c r="F3246"/>
      <c r="G3246"/>
      <c r="H3246"/>
      <c r="I3246" s="531"/>
    </row>
    <row r="3247" spans="1:9" x14ac:dyDescent="0.2">
      <c r="A3247"/>
      <c r="B3247"/>
      <c r="C3247"/>
      <c r="D3247"/>
      <c r="E3247"/>
      <c r="F3247"/>
      <c r="G3247"/>
      <c r="H3247"/>
      <c r="I3247" s="531"/>
    </row>
    <row r="3248" spans="1:9" x14ac:dyDescent="0.2">
      <c r="A3248"/>
      <c r="B3248"/>
      <c r="C3248"/>
      <c r="D3248"/>
      <c r="E3248"/>
      <c r="F3248"/>
      <c r="G3248"/>
      <c r="H3248"/>
      <c r="I3248" s="531"/>
    </row>
    <row r="3249" spans="1:9" x14ac:dyDescent="0.2">
      <c r="A3249"/>
      <c r="B3249"/>
      <c r="C3249"/>
      <c r="D3249"/>
      <c r="E3249"/>
      <c r="F3249"/>
      <c r="G3249"/>
      <c r="H3249"/>
      <c r="I3249" s="531"/>
    </row>
    <row r="3250" spans="1:9" x14ac:dyDescent="0.2">
      <c r="A3250"/>
      <c r="B3250"/>
      <c r="C3250"/>
      <c r="D3250"/>
      <c r="E3250"/>
      <c r="F3250"/>
      <c r="G3250"/>
      <c r="H3250"/>
      <c r="I3250" s="531"/>
    </row>
    <row r="3251" spans="1:9" x14ac:dyDescent="0.2">
      <c r="A3251"/>
      <c r="B3251"/>
      <c r="C3251"/>
      <c r="D3251"/>
      <c r="E3251"/>
      <c r="F3251"/>
      <c r="G3251"/>
      <c r="H3251"/>
      <c r="I3251" s="531"/>
    </row>
    <row r="3252" spans="1:9" x14ac:dyDescent="0.2">
      <c r="A3252"/>
      <c r="B3252"/>
      <c r="C3252"/>
      <c r="D3252"/>
      <c r="E3252"/>
      <c r="F3252"/>
      <c r="G3252"/>
      <c r="H3252"/>
      <c r="I3252" s="531"/>
    </row>
    <row r="3253" spans="1:9" x14ac:dyDescent="0.2">
      <c r="A3253"/>
      <c r="B3253"/>
      <c r="C3253"/>
      <c r="D3253"/>
      <c r="E3253"/>
      <c r="F3253"/>
      <c r="G3253"/>
      <c r="H3253"/>
      <c r="I3253" s="531"/>
    </row>
    <row r="3254" spans="1:9" x14ac:dyDescent="0.2">
      <c r="A3254"/>
      <c r="B3254"/>
      <c r="C3254"/>
      <c r="D3254"/>
      <c r="E3254"/>
      <c r="F3254"/>
      <c r="G3254"/>
      <c r="H3254"/>
      <c r="I3254" s="531"/>
    </row>
    <row r="3255" spans="1:9" x14ac:dyDescent="0.2">
      <c r="A3255"/>
      <c r="B3255"/>
      <c r="C3255"/>
      <c r="D3255"/>
      <c r="E3255"/>
      <c r="F3255"/>
      <c r="G3255"/>
      <c r="H3255"/>
      <c r="I3255" s="531"/>
    </row>
    <row r="3256" spans="1:9" x14ac:dyDescent="0.2">
      <c r="A3256"/>
      <c r="B3256"/>
      <c r="C3256"/>
      <c r="D3256"/>
      <c r="E3256"/>
      <c r="F3256"/>
      <c r="G3256"/>
      <c r="H3256"/>
      <c r="I3256" s="531"/>
    </row>
    <row r="3257" spans="1:9" x14ac:dyDescent="0.2">
      <c r="A3257"/>
      <c r="B3257"/>
      <c r="C3257"/>
      <c r="D3257"/>
      <c r="E3257"/>
      <c r="F3257"/>
      <c r="G3257"/>
      <c r="H3257"/>
      <c r="I3257" s="531"/>
    </row>
    <row r="3258" spans="1:9" x14ac:dyDescent="0.2">
      <c r="A3258"/>
      <c r="B3258"/>
      <c r="C3258"/>
      <c r="D3258"/>
      <c r="E3258"/>
      <c r="F3258"/>
      <c r="G3258"/>
      <c r="H3258"/>
      <c r="I3258" s="531"/>
    </row>
    <row r="3259" spans="1:9" x14ac:dyDescent="0.2">
      <c r="A3259"/>
      <c r="B3259"/>
      <c r="C3259"/>
      <c r="D3259"/>
      <c r="E3259"/>
      <c r="F3259"/>
      <c r="G3259"/>
      <c r="H3259"/>
      <c r="I3259" s="531"/>
    </row>
    <row r="3260" spans="1:9" x14ac:dyDescent="0.2">
      <c r="A3260"/>
      <c r="B3260"/>
      <c r="C3260"/>
      <c r="D3260"/>
      <c r="E3260"/>
      <c r="F3260"/>
      <c r="G3260"/>
      <c r="H3260"/>
      <c r="I3260" s="531"/>
    </row>
    <row r="3261" spans="1:9" x14ac:dyDescent="0.2">
      <c r="A3261"/>
      <c r="B3261"/>
      <c r="C3261"/>
      <c r="D3261"/>
      <c r="E3261"/>
      <c r="F3261"/>
      <c r="G3261"/>
      <c r="H3261"/>
      <c r="I3261" s="531"/>
    </row>
    <row r="3262" spans="1:9" x14ac:dyDescent="0.2">
      <c r="A3262"/>
      <c r="B3262"/>
      <c r="C3262"/>
      <c r="D3262"/>
      <c r="E3262"/>
      <c r="F3262"/>
      <c r="G3262"/>
      <c r="H3262"/>
      <c r="I3262" s="531"/>
    </row>
    <row r="3263" spans="1:9" x14ac:dyDescent="0.2">
      <c r="A3263"/>
      <c r="B3263"/>
      <c r="C3263"/>
      <c r="D3263"/>
      <c r="E3263"/>
      <c r="F3263"/>
      <c r="G3263"/>
      <c r="H3263"/>
      <c r="I3263" s="531"/>
    </row>
    <row r="3264" spans="1:9" x14ac:dyDescent="0.2">
      <c r="A3264"/>
      <c r="B3264"/>
      <c r="C3264"/>
      <c r="D3264"/>
      <c r="E3264"/>
      <c r="F3264"/>
      <c r="G3264"/>
      <c r="H3264"/>
      <c r="I3264" s="531"/>
    </row>
    <row r="3265" spans="1:9" x14ac:dyDescent="0.2">
      <c r="A3265"/>
      <c r="B3265"/>
      <c r="C3265"/>
      <c r="D3265"/>
      <c r="E3265"/>
      <c r="F3265"/>
      <c r="G3265"/>
      <c r="H3265"/>
      <c r="I3265" s="531"/>
    </row>
    <row r="3266" spans="1:9" x14ac:dyDescent="0.2">
      <c r="A3266"/>
      <c r="B3266"/>
      <c r="C3266"/>
      <c r="D3266"/>
      <c r="E3266"/>
      <c r="F3266"/>
      <c r="G3266"/>
      <c r="H3266"/>
      <c r="I3266" s="531"/>
    </row>
    <row r="3267" spans="1:9" x14ac:dyDescent="0.2">
      <c r="A3267"/>
      <c r="B3267"/>
      <c r="C3267"/>
      <c r="D3267"/>
      <c r="E3267"/>
      <c r="F3267"/>
      <c r="G3267"/>
      <c r="H3267"/>
      <c r="I3267" s="531"/>
    </row>
    <row r="3268" spans="1:9" x14ac:dyDescent="0.2">
      <c r="A3268"/>
      <c r="B3268"/>
      <c r="C3268"/>
      <c r="D3268"/>
      <c r="E3268"/>
      <c r="F3268"/>
      <c r="G3268"/>
      <c r="H3268"/>
      <c r="I3268" s="531"/>
    </row>
    <row r="3269" spans="1:9" x14ac:dyDescent="0.2">
      <c r="A3269"/>
      <c r="B3269"/>
      <c r="C3269"/>
      <c r="D3269"/>
      <c r="E3269"/>
      <c r="F3269"/>
      <c r="G3269"/>
      <c r="H3269"/>
      <c r="I3269" s="531"/>
    </row>
    <row r="3270" spans="1:9" x14ac:dyDescent="0.2">
      <c r="A3270"/>
      <c r="B3270"/>
      <c r="C3270"/>
      <c r="D3270"/>
      <c r="E3270"/>
      <c r="F3270"/>
      <c r="G3270"/>
      <c r="H3270"/>
      <c r="I3270" s="531"/>
    </row>
    <row r="3271" spans="1:9" x14ac:dyDescent="0.2">
      <c r="A3271"/>
      <c r="B3271"/>
      <c r="C3271"/>
      <c r="D3271"/>
      <c r="E3271"/>
      <c r="F3271"/>
      <c r="G3271"/>
      <c r="H3271"/>
      <c r="I3271" s="531"/>
    </row>
    <row r="3272" spans="1:9" x14ac:dyDescent="0.2">
      <c r="A3272"/>
      <c r="B3272"/>
      <c r="C3272"/>
      <c r="D3272"/>
      <c r="E3272"/>
      <c r="F3272"/>
      <c r="G3272"/>
      <c r="H3272"/>
      <c r="I3272" s="531"/>
    </row>
    <row r="3273" spans="1:9" x14ac:dyDescent="0.2">
      <c r="A3273"/>
      <c r="B3273"/>
      <c r="C3273"/>
      <c r="D3273"/>
      <c r="E3273"/>
      <c r="F3273"/>
      <c r="G3273"/>
      <c r="H3273"/>
      <c r="I3273" s="531"/>
    </row>
    <row r="3274" spans="1:9" x14ac:dyDescent="0.2">
      <c r="A3274"/>
      <c r="B3274"/>
      <c r="C3274"/>
      <c r="D3274"/>
      <c r="E3274"/>
      <c r="F3274"/>
      <c r="G3274"/>
      <c r="H3274"/>
      <c r="I3274" s="531"/>
    </row>
    <row r="3275" spans="1:9" x14ac:dyDescent="0.2">
      <c r="A3275"/>
      <c r="B3275"/>
      <c r="C3275"/>
      <c r="D3275"/>
      <c r="E3275"/>
      <c r="F3275"/>
      <c r="G3275"/>
      <c r="H3275"/>
      <c r="I3275" s="531"/>
    </row>
    <row r="3276" spans="1:9" x14ac:dyDescent="0.2">
      <c r="A3276"/>
      <c r="B3276"/>
      <c r="C3276"/>
      <c r="D3276"/>
      <c r="E3276"/>
      <c r="F3276"/>
      <c r="G3276"/>
      <c r="H3276"/>
      <c r="I3276" s="531"/>
    </row>
    <row r="3277" spans="1:9" x14ac:dyDescent="0.2">
      <c r="A3277"/>
      <c r="B3277"/>
      <c r="C3277"/>
      <c r="D3277"/>
      <c r="E3277"/>
      <c r="F3277"/>
      <c r="G3277"/>
      <c r="H3277"/>
      <c r="I3277" s="531"/>
    </row>
    <row r="3278" spans="1:9" x14ac:dyDescent="0.2">
      <c r="A3278"/>
      <c r="B3278"/>
      <c r="C3278"/>
      <c r="D3278"/>
      <c r="E3278"/>
      <c r="F3278"/>
      <c r="G3278"/>
      <c r="H3278"/>
      <c r="I3278" s="531"/>
    </row>
    <row r="3279" spans="1:9" x14ac:dyDescent="0.2">
      <c r="A3279"/>
      <c r="B3279"/>
      <c r="C3279"/>
      <c r="D3279"/>
      <c r="E3279"/>
      <c r="F3279"/>
      <c r="G3279"/>
      <c r="H3279"/>
      <c r="I3279" s="531"/>
    </row>
    <row r="3280" spans="1:9" x14ac:dyDescent="0.2">
      <c r="A3280"/>
      <c r="B3280"/>
      <c r="C3280"/>
      <c r="D3280"/>
      <c r="E3280"/>
      <c r="F3280"/>
      <c r="G3280"/>
      <c r="H3280"/>
      <c r="I3280" s="531"/>
    </row>
    <row r="3281" spans="1:9" x14ac:dyDescent="0.2">
      <c r="A3281"/>
      <c r="B3281"/>
      <c r="C3281"/>
      <c r="D3281"/>
      <c r="E3281"/>
      <c r="F3281"/>
      <c r="G3281"/>
      <c r="H3281"/>
      <c r="I3281" s="531"/>
    </row>
    <row r="3282" spans="1:9" x14ac:dyDescent="0.2">
      <c r="A3282"/>
      <c r="B3282"/>
      <c r="C3282"/>
      <c r="D3282"/>
      <c r="E3282"/>
      <c r="F3282"/>
      <c r="G3282"/>
      <c r="H3282"/>
      <c r="I3282" s="531"/>
    </row>
    <row r="3283" spans="1:9" x14ac:dyDescent="0.2">
      <c r="A3283"/>
      <c r="B3283"/>
      <c r="C3283"/>
      <c r="D3283"/>
      <c r="E3283"/>
      <c r="F3283"/>
      <c r="G3283"/>
      <c r="H3283"/>
      <c r="I3283" s="531"/>
    </row>
    <row r="3284" spans="1:9" x14ac:dyDescent="0.2">
      <c r="A3284"/>
      <c r="B3284"/>
      <c r="C3284"/>
      <c r="D3284"/>
      <c r="E3284"/>
      <c r="F3284"/>
      <c r="G3284"/>
      <c r="H3284"/>
      <c r="I3284" s="531"/>
    </row>
    <row r="3285" spans="1:9" x14ac:dyDescent="0.2">
      <c r="A3285"/>
      <c r="B3285"/>
      <c r="C3285"/>
      <c r="D3285"/>
      <c r="E3285"/>
      <c r="F3285"/>
      <c r="G3285"/>
      <c r="H3285"/>
      <c r="I3285" s="531"/>
    </row>
    <row r="3286" spans="1:9" x14ac:dyDescent="0.2">
      <c r="A3286"/>
      <c r="B3286"/>
      <c r="C3286"/>
      <c r="D3286"/>
      <c r="E3286"/>
      <c r="F3286"/>
      <c r="G3286"/>
      <c r="H3286"/>
      <c r="I3286" s="531"/>
    </row>
    <row r="3287" spans="1:9" x14ac:dyDescent="0.2">
      <c r="A3287"/>
      <c r="B3287"/>
      <c r="C3287"/>
      <c r="D3287"/>
      <c r="E3287"/>
      <c r="F3287"/>
      <c r="G3287"/>
      <c r="H3287"/>
      <c r="I3287" s="531"/>
    </row>
    <row r="3288" spans="1:9" x14ac:dyDescent="0.2">
      <c r="A3288"/>
      <c r="B3288"/>
      <c r="C3288"/>
      <c r="D3288"/>
      <c r="E3288"/>
      <c r="F3288"/>
      <c r="G3288"/>
      <c r="H3288"/>
      <c r="I3288" s="531"/>
    </row>
    <row r="3289" spans="1:9" x14ac:dyDescent="0.2">
      <c r="A3289"/>
      <c r="B3289"/>
      <c r="C3289"/>
      <c r="D3289"/>
      <c r="E3289"/>
      <c r="F3289"/>
      <c r="G3289"/>
      <c r="H3289"/>
      <c r="I3289" s="531"/>
    </row>
    <row r="3290" spans="1:9" x14ac:dyDescent="0.2">
      <c r="A3290"/>
      <c r="B3290"/>
      <c r="C3290"/>
      <c r="D3290"/>
      <c r="E3290"/>
      <c r="F3290"/>
      <c r="G3290"/>
      <c r="H3290"/>
      <c r="I3290" s="531"/>
    </row>
    <row r="3291" spans="1:9" x14ac:dyDescent="0.2">
      <c r="A3291"/>
      <c r="B3291"/>
      <c r="C3291"/>
      <c r="D3291"/>
      <c r="E3291"/>
      <c r="F3291"/>
      <c r="G3291"/>
      <c r="H3291"/>
      <c r="I3291" s="531"/>
    </row>
    <row r="3292" spans="1:9" x14ac:dyDescent="0.2">
      <c r="A3292"/>
      <c r="B3292"/>
      <c r="C3292"/>
      <c r="D3292"/>
      <c r="E3292"/>
      <c r="F3292"/>
      <c r="G3292"/>
      <c r="H3292"/>
      <c r="I3292" s="531"/>
    </row>
    <row r="3293" spans="1:9" x14ac:dyDescent="0.2">
      <c r="A3293"/>
      <c r="B3293"/>
      <c r="C3293"/>
      <c r="D3293"/>
      <c r="E3293"/>
      <c r="F3293"/>
      <c r="G3293"/>
      <c r="H3293"/>
      <c r="I3293" s="531"/>
    </row>
    <row r="3294" spans="1:9" x14ac:dyDescent="0.2">
      <c r="A3294"/>
      <c r="B3294"/>
      <c r="C3294"/>
      <c r="D3294"/>
      <c r="E3294"/>
      <c r="F3294"/>
      <c r="G3294"/>
      <c r="H3294"/>
      <c r="I3294" s="531"/>
    </row>
    <row r="3295" spans="1:9" x14ac:dyDescent="0.2">
      <c r="A3295"/>
      <c r="B3295"/>
      <c r="C3295"/>
      <c r="D3295"/>
      <c r="E3295"/>
      <c r="F3295"/>
      <c r="G3295"/>
      <c r="H3295"/>
      <c r="I3295" s="531"/>
    </row>
    <row r="3296" spans="1:9" x14ac:dyDescent="0.2">
      <c r="A3296"/>
      <c r="B3296"/>
      <c r="C3296"/>
      <c r="D3296"/>
      <c r="E3296"/>
      <c r="F3296"/>
      <c r="G3296"/>
      <c r="H3296"/>
      <c r="I3296" s="531"/>
    </row>
    <row r="3297" spans="1:9" x14ac:dyDescent="0.2">
      <c r="A3297"/>
      <c r="B3297"/>
      <c r="C3297"/>
      <c r="D3297"/>
      <c r="E3297"/>
      <c r="F3297"/>
      <c r="G3297"/>
      <c r="H3297"/>
      <c r="I3297" s="531"/>
    </row>
    <row r="3298" spans="1:9" x14ac:dyDescent="0.2">
      <c r="A3298"/>
      <c r="B3298"/>
      <c r="C3298"/>
      <c r="D3298"/>
      <c r="E3298"/>
      <c r="F3298"/>
      <c r="G3298"/>
      <c r="H3298"/>
      <c r="I3298" s="531"/>
    </row>
    <row r="3299" spans="1:9" x14ac:dyDescent="0.2">
      <c r="A3299"/>
      <c r="B3299"/>
      <c r="C3299"/>
      <c r="D3299"/>
      <c r="E3299"/>
      <c r="F3299"/>
      <c r="G3299"/>
      <c r="H3299"/>
      <c r="I3299" s="531"/>
    </row>
    <row r="3300" spans="1:9" x14ac:dyDescent="0.2">
      <c r="A3300"/>
      <c r="B3300"/>
      <c r="C3300"/>
      <c r="D3300"/>
      <c r="E3300"/>
      <c r="F3300"/>
      <c r="G3300"/>
      <c r="H3300"/>
      <c r="I3300" s="531"/>
    </row>
    <row r="3301" spans="1:9" x14ac:dyDescent="0.2">
      <c r="A3301"/>
      <c r="B3301"/>
      <c r="C3301"/>
      <c r="D3301"/>
      <c r="E3301"/>
      <c r="F3301"/>
      <c r="G3301"/>
      <c r="H3301"/>
      <c r="I3301" s="531"/>
    </row>
    <row r="3302" spans="1:9" x14ac:dyDescent="0.2">
      <c r="A3302"/>
      <c r="B3302"/>
      <c r="C3302"/>
      <c r="D3302"/>
      <c r="E3302"/>
      <c r="F3302"/>
      <c r="G3302"/>
      <c r="H3302"/>
      <c r="I3302" s="531"/>
    </row>
    <row r="3303" spans="1:9" x14ac:dyDescent="0.2">
      <c r="A3303"/>
      <c r="B3303"/>
      <c r="C3303"/>
      <c r="D3303"/>
      <c r="E3303"/>
      <c r="F3303"/>
      <c r="G3303"/>
      <c r="H3303"/>
      <c r="I3303" s="531"/>
    </row>
    <row r="3304" spans="1:9" x14ac:dyDescent="0.2">
      <c r="A3304"/>
      <c r="B3304"/>
      <c r="C3304"/>
      <c r="D3304"/>
      <c r="E3304"/>
      <c r="F3304"/>
      <c r="G3304"/>
      <c r="H3304"/>
      <c r="I3304" s="531"/>
    </row>
    <row r="3305" spans="1:9" x14ac:dyDescent="0.2">
      <c r="A3305"/>
      <c r="B3305"/>
      <c r="C3305"/>
      <c r="D3305"/>
      <c r="E3305"/>
      <c r="F3305"/>
      <c r="G3305"/>
      <c r="H3305"/>
      <c r="I3305" s="531"/>
    </row>
    <row r="3306" spans="1:9" x14ac:dyDescent="0.2">
      <c r="A3306"/>
      <c r="B3306"/>
      <c r="C3306"/>
      <c r="D3306"/>
      <c r="E3306"/>
      <c r="F3306"/>
      <c r="G3306"/>
      <c r="H3306"/>
      <c r="I3306" s="531"/>
    </row>
    <row r="3307" spans="1:9" x14ac:dyDescent="0.2">
      <c r="A3307"/>
      <c r="B3307"/>
      <c r="C3307"/>
      <c r="D3307"/>
      <c r="E3307"/>
      <c r="F3307"/>
      <c r="G3307"/>
      <c r="H3307"/>
      <c r="I3307" s="531"/>
    </row>
    <row r="3308" spans="1:9" x14ac:dyDescent="0.2">
      <c r="A3308"/>
      <c r="B3308"/>
      <c r="C3308"/>
      <c r="D3308"/>
      <c r="E3308"/>
      <c r="F3308"/>
      <c r="G3308"/>
      <c r="H3308"/>
      <c r="I3308" s="531"/>
    </row>
    <row r="3309" spans="1:9" x14ac:dyDescent="0.2">
      <c r="A3309"/>
      <c r="B3309"/>
      <c r="C3309"/>
      <c r="D3309"/>
      <c r="E3309"/>
      <c r="F3309"/>
      <c r="G3309"/>
      <c r="H3309"/>
      <c r="I3309" s="531"/>
    </row>
    <row r="3310" spans="1:9" x14ac:dyDescent="0.2">
      <c r="A3310"/>
      <c r="B3310"/>
      <c r="C3310"/>
      <c r="D3310"/>
      <c r="E3310"/>
      <c r="F3310"/>
      <c r="G3310"/>
      <c r="H3310"/>
      <c r="I3310" s="531"/>
    </row>
    <row r="3311" spans="1:9" x14ac:dyDescent="0.2">
      <c r="A3311"/>
      <c r="B3311"/>
      <c r="C3311"/>
      <c r="D3311"/>
      <c r="E3311"/>
      <c r="F3311"/>
      <c r="G3311"/>
      <c r="H3311"/>
      <c r="I3311" s="531"/>
    </row>
    <row r="3312" spans="1:9" x14ac:dyDescent="0.2">
      <c r="A3312"/>
      <c r="B3312"/>
      <c r="C3312"/>
      <c r="D3312"/>
      <c r="E3312"/>
      <c r="F3312"/>
      <c r="G3312"/>
      <c r="H3312"/>
      <c r="I3312" s="531"/>
    </row>
    <row r="3313" spans="1:9" x14ac:dyDescent="0.2">
      <c r="A3313"/>
      <c r="B3313"/>
      <c r="C3313"/>
      <c r="D3313"/>
      <c r="E3313"/>
      <c r="F3313"/>
      <c r="G3313"/>
      <c r="H3313"/>
      <c r="I3313" s="531"/>
    </row>
    <row r="3314" spans="1:9" x14ac:dyDescent="0.2">
      <c r="A3314"/>
      <c r="B3314"/>
      <c r="C3314"/>
      <c r="D3314"/>
      <c r="E3314"/>
      <c r="F3314"/>
      <c r="G3314"/>
      <c r="H3314"/>
      <c r="I3314" s="531"/>
    </row>
    <row r="3315" spans="1:9" x14ac:dyDescent="0.2">
      <c r="A3315"/>
      <c r="B3315"/>
      <c r="C3315"/>
      <c r="D3315"/>
      <c r="E3315"/>
      <c r="F3315"/>
      <c r="G3315"/>
      <c r="H3315"/>
      <c r="I3315" s="531"/>
    </row>
    <row r="3316" spans="1:9" x14ac:dyDescent="0.2">
      <c r="A3316"/>
      <c r="B3316"/>
      <c r="C3316"/>
      <c r="D3316"/>
      <c r="E3316"/>
      <c r="F3316"/>
      <c r="G3316"/>
      <c r="H3316"/>
      <c r="I3316" s="531"/>
    </row>
    <row r="3317" spans="1:9" x14ac:dyDescent="0.2">
      <c r="A3317"/>
      <c r="B3317"/>
      <c r="C3317"/>
      <c r="D3317"/>
      <c r="E3317"/>
      <c r="F3317"/>
      <c r="G3317"/>
      <c r="H3317"/>
      <c r="I3317" s="531"/>
    </row>
    <row r="3318" spans="1:9" x14ac:dyDescent="0.2">
      <c r="A3318"/>
      <c r="B3318"/>
      <c r="C3318"/>
      <c r="D3318"/>
      <c r="E3318"/>
      <c r="F3318"/>
      <c r="G3318"/>
      <c r="H3318"/>
      <c r="I3318" s="531"/>
    </row>
    <row r="3319" spans="1:9" x14ac:dyDescent="0.2">
      <c r="A3319"/>
      <c r="B3319"/>
      <c r="C3319"/>
      <c r="D3319"/>
      <c r="E3319"/>
      <c r="F3319"/>
      <c r="G3319"/>
      <c r="H3319"/>
      <c r="I3319" s="531"/>
    </row>
    <row r="3320" spans="1:9" x14ac:dyDescent="0.2">
      <c r="A3320"/>
      <c r="B3320"/>
      <c r="C3320"/>
      <c r="D3320"/>
      <c r="E3320"/>
      <c r="F3320"/>
      <c r="G3320"/>
      <c r="H3320"/>
      <c r="I3320" s="531"/>
    </row>
    <row r="3321" spans="1:9" x14ac:dyDescent="0.2">
      <c r="A3321"/>
      <c r="B3321"/>
      <c r="C3321"/>
      <c r="D3321"/>
      <c r="E3321"/>
      <c r="F3321"/>
      <c r="G3321"/>
      <c r="H3321"/>
      <c r="I3321" s="531"/>
    </row>
    <row r="3322" spans="1:9" x14ac:dyDescent="0.2">
      <c r="A3322"/>
      <c r="B3322"/>
      <c r="C3322"/>
      <c r="D3322"/>
      <c r="E3322"/>
      <c r="F3322"/>
      <c r="G3322"/>
      <c r="H3322"/>
      <c r="I3322" s="531"/>
    </row>
    <row r="3323" spans="1:9" x14ac:dyDescent="0.2">
      <c r="A3323"/>
      <c r="B3323"/>
      <c r="C3323"/>
      <c r="D3323"/>
      <c r="E3323"/>
      <c r="F3323"/>
      <c r="G3323"/>
      <c r="H3323"/>
      <c r="I3323" s="531"/>
    </row>
    <row r="3324" spans="1:9" x14ac:dyDescent="0.2">
      <c r="A3324"/>
      <c r="B3324"/>
      <c r="C3324"/>
      <c r="D3324"/>
      <c r="E3324"/>
      <c r="F3324"/>
      <c r="G3324"/>
      <c r="H3324"/>
      <c r="I3324" s="531"/>
    </row>
    <row r="3325" spans="1:9" x14ac:dyDescent="0.2">
      <c r="A3325"/>
      <c r="B3325"/>
      <c r="C3325"/>
      <c r="D3325"/>
      <c r="E3325"/>
      <c r="F3325"/>
      <c r="G3325"/>
      <c r="H3325"/>
      <c r="I3325" s="531"/>
    </row>
    <row r="3326" spans="1:9" x14ac:dyDescent="0.2">
      <c r="A3326"/>
      <c r="B3326"/>
      <c r="C3326"/>
      <c r="D3326"/>
      <c r="E3326"/>
      <c r="F3326"/>
      <c r="G3326"/>
      <c r="H3326"/>
      <c r="I3326" s="531"/>
    </row>
    <row r="3327" spans="1:9" x14ac:dyDescent="0.2">
      <c r="A3327"/>
      <c r="B3327"/>
      <c r="C3327"/>
      <c r="D3327"/>
      <c r="E3327"/>
      <c r="F3327"/>
      <c r="G3327"/>
      <c r="H3327"/>
      <c r="I3327" s="531"/>
    </row>
    <row r="3328" spans="1:9" x14ac:dyDescent="0.2">
      <c r="A3328"/>
      <c r="B3328"/>
      <c r="C3328"/>
      <c r="D3328"/>
      <c r="E3328"/>
      <c r="F3328"/>
      <c r="G3328"/>
      <c r="H3328"/>
      <c r="I3328" s="531"/>
    </row>
    <row r="3329" spans="1:9" x14ac:dyDescent="0.2">
      <c r="A3329"/>
      <c r="B3329"/>
      <c r="C3329"/>
      <c r="D3329"/>
      <c r="E3329"/>
      <c r="F3329"/>
      <c r="G3329"/>
      <c r="H3329"/>
      <c r="I3329" s="531"/>
    </row>
    <row r="3330" spans="1:9" x14ac:dyDescent="0.2">
      <c r="A3330"/>
      <c r="B3330"/>
      <c r="C3330"/>
      <c r="D3330"/>
      <c r="E3330"/>
      <c r="F3330"/>
      <c r="G3330"/>
      <c r="H3330"/>
      <c r="I3330" s="531"/>
    </row>
    <row r="3331" spans="1:9" x14ac:dyDescent="0.2">
      <c r="A3331"/>
      <c r="B3331"/>
      <c r="C3331"/>
      <c r="D3331"/>
      <c r="E3331"/>
      <c r="F3331"/>
      <c r="G3331"/>
      <c r="H3331"/>
      <c r="I3331" s="531"/>
    </row>
    <row r="3332" spans="1:9" x14ac:dyDescent="0.2">
      <c r="A3332"/>
      <c r="B3332"/>
      <c r="C3332"/>
      <c r="D3332"/>
      <c r="E3332"/>
      <c r="F3332"/>
      <c r="G3332"/>
      <c r="H3332"/>
      <c r="I3332" s="531"/>
    </row>
    <row r="3333" spans="1:9" x14ac:dyDescent="0.2">
      <c r="A3333"/>
      <c r="B3333"/>
      <c r="C3333"/>
      <c r="D3333"/>
      <c r="E3333"/>
      <c r="F3333"/>
      <c r="G3333"/>
      <c r="H3333"/>
      <c r="I3333" s="531"/>
    </row>
    <row r="3334" spans="1:9" x14ac:dyDescent="0.2">
      <c r="A3334"/>
      <c r="B3334"/>
      <c r="C3334"/>
      <c r="D3334"/>
      <c r="E3334"/>
      <c r="F3334"/>
      <c r="G3334"/>
      <c r="H3334"/>
      <c r="I3334" s="531"/>
    </row>
    <row r="3335" spans="1:9" x14ac:dyDescent="0.2">
      <c r="A3335"/>
      <c r="B3335"/>
      <c r="C3335"/>
      <c r="D3335"/>
      <c r="E3335"/>
      <c r="F3335"/>
      <c r="G3335"/>
      <c r="H3335"/>
      <c r="I3335" s="531"/>
    </row>
    <row r="3336" spans="1:9" x14ac:dyDescent="0.2">
      <c r="A3336"/>
      <c r="B3336"/>
      <c r="C3336"/>
      <c r="D3336"/>
      <c r="E3336"/>
      <c r="F3336"/>
      <c r="G3336"/>
      <c r="H3336"/>
      <c r="I3336" s="531"/>
    </row>
    <row r="3337" spans="1:9" x14ac:dyDescent="0.2">
      <c r="A3337"/>
      <c r="B3337"/>
      <c r="C3337"/>
      <c r="D3337"/>
      <c r="E3337"/>
      <c r="F3337"/>
      <c r="G3337"/>
      <c r="H3337"/>
      <c r="I3337" s="531"/>
    </row>
    <row r="3338" spans="1:9" x14ac:dyDescent="0.2">
      <c r="A3338"/>
      <c r="B3338"/>
      <c r="C3338"/>
      <c r="D3338"/>
      <c r="E3338"/>
      <c r="F3338"/>
      <c r="G3338"/>
      <c r="H3338"/>
      <c r="I3338" s="531"/>
    </row>
    <row r="3339" spans="1:9" x14ac:dyDescent="0.2">
      <c r="A3339"/>
      <c r="B3339"/>
      <c r="C3339"/>
      <c r="D3339"/>
      <c r="E3339"/>
      <c r="F3339"/>
      <c r="G3339"/>
      <c r="H3339"/>
      <c r="I3339" s="531"/>
    </row>
    <row r="3340" spans="1:9" x14ac:dyDescent="0.2">
      <c r="A3340"/>
      <c r="B3340"/>
      <c r="C3340"/>
      <c r="D3340"/>
      <c r="E3340"/>
      <c r="F3340"/>
      <c r="G3340"/>
      <c r="H3340"/>
      <c r="I3340" s="531"/>
    </row>
    <row r="3341" spans="1:9" x14ac:dyDescent="0.2">
      <c r="A3341"/>
      <c r="B3341"/>
      <c r="C3341"/>
      <c r="D3341"/>
      <c r="E3341"/>
      <c r="F3341"/>
      <c r="G3341"/>
      <c r="H3341"/>
      <c r="I3341" s="531"/>
    </row>
    <row r="3342" spans="1:9" x14ac:dyDescent="0.2">
      <c r="A3342"/>
      <c r="B3342"/>
      <c r="C3342"/>
      <c r="D3342"/>
      <c r="E3342"/>
      <c r="F3342"/>
      <c r="G3342"/>
      <c r="H3342"/>
      <c r="I3342" s="531"/>
    </row>
    <row r="3343" spans="1:9" x14ac:dyDescent="0.2">
      <c r="A3343"/>
      <c r="B3343"/>
      <c r="C3343"/>
      <c r="D3343"/>
      <c r="E3343"/>
      <c r="F3343"/>
      <c r="G3343"/>
      <c r="H3343"/>
      <c r="I3343" s="531"/>
    </row>
    <row r="3344" spans="1:9" x14ac:dyDescent="0.2">
      <c r="A3344"/>
      <c r="B3344"/>
      <c r="C3344"/>
      <c r="D3344"/>
      <c r="E3344"/>
      <c r="F3344"/>
      <c r="G3344"/>
      <c r="H3344"/>
      <c r="I3344" s="531"/>
    </row>
    <row r="3345" spans="1:9" x14ac:dyDescent="0.2">
      <c r="A3345"/>
      <c r="B3345"/>
      <c r="C3345"/>
      <c r="D3345"/>
      <c r="E3345"/>
      <c r="F3345"/>
      <c r="G3345"/>
      <c r="H3345"/>
      <c r="I3345" s="531"/>
    </row>
    <row r="3346" spans="1:9" x14ac:dyDescent="0.2">
      <c r="A3346"/>
      <c r="B3346"/>
      <c r="C3346"/>
      <c r="D3346"/>
      <c r="E3346"/>
      <c r="F3346"/>
      <c r="G3346"/>
      <c r="H3346"/>
      <c r="I3346" s="531"/>
    </row>
    <row r="3347" spans="1:9" x14ac:dyDescent="0.2">
      <c r="A3347"/>
      <c r="B3347"/>
      <c r="C3347"/>
      <c r="D3347"/>
      <c r="E3347"/>
      <c r="F3347"/>
      <c r="G3347"/>
      <c r="H3347"/>
      <c r="I3347" s="531"/>
    </row>
    <row r="3348" spans="1:9" x14ac:dyDescent="0.2">
      <c r="A3348"/>
      <c r="B3348"/>
      <c r="C3348"/>
      <c r="D3348"/>
      <c r="E3348"/>
      <c r="F3348"/>
      <c r="G3348"/>
      <c r="H3348"/>
      <c r="I3348" s="531"/>
    </row>
    <row r="3349" spans="1:9" x14ac:dyDescent="0.2">
      <c r="A3349"/>
      <c r="B3349"/>
      <c r="C3349"/>
      <c r="D3349"/>
      <c r="E3349"/>
      <c r="F3349"/>
      <c r="G3349"/>
      <c r="H3349"/>
      <c r="I3349" s="531"/>
    </row>
    <row r="3350" spans="1:9" x14ac:dyDescent="0.2">
      <c r="A3350"/>
      <c r="B3350"/>
      <c r="C3350"/>
      <c r="D3350"/>
      <c r="E3350"/>
      <c r="F3350"/>
      <c r="G3350"/>
      <c r="H3350"/>
      <c r="I3350" s="531"/>
    </row>
    <row r="3351" spans="1:9" x14ac:dyDescent="0.2">
      <c r="A3351"/>
      <c r="B3351"/>
      <c r="C3351"/>
      <c r="D3351"/>
      <c r="E3351"/>
      <c r="F3351"/>
      <c r="G3351"/>
      <c r="H3351"/>
      <c r="I3351" s="531"/>
    </row>
    <row r="3352" spans="1:9" x14ac:dyDescent="0.2">
      <c r="A3352"/>
      <c r="B3352"/>
      <c r="C3352"/>
      <c r="D3352"/>
      <c r="E3352"/>
      <c r="F3352"/>
      <c r="G3352"/>
      <c r="H3352"/>
      <c r="I3352" s="531"/>
    </row>
    <row r="3353" spans="1:9" x14ac:dyDescent="0.2">
      <c r="A3353"/>
      <c r="B3353"/>
      <c r="C3353"/>
      <c r="D3353"/>
      <c r="E3353"/>
      <c r="F3353"/>
      <c r="G3353"/>
      <c r="H3353"/>
      <c r="I3353" s="531"/>
    </row>
    <row r="3354" spans="1:9" x14ac:dyDescent="0.2">
      <c r="A3354"/>
      <c r="B3354"/>
      <c r="C3354"/>
      <c r="D3354"/>
      <c r="E3354"/>
      <c r="F3354"/>
      <c r="G3354"/>
      <c r="H3354"/>
      <c r="I3354" s="531"/>
    </row>
    <row r="3355" spans="1:9" x14ac:dyDescent="0.2">
      <c r="A3355"/>
      <c r="B3355"/>
      <c r="C3355"/>
      <c r="D3355"/>
      <c r="E3355"/>
      <c r="F3355"/>
      <c r="G3355"/>
      <c r="H3355"/>
      <c r="I3355" s="531"/>
    </row>
    <row r="3356" spans="1:9" x14ac:dyDescent="0.2">
      <c r="A3356"/>
      <c r="B3356"/>
      <c r="C3356"/>
      <c r="D3356"/>
      <c r="E3356"/>
      <c r="F3356"/>
      <c r="G3356"/>
      <c r="H3356"/>
      <c r="I3356" s="531"/>
    </row>
    <row r="3357" spans="1:9" x14ac:dyDescent="0.2">
      <c r="A3357"/>
      <c r="B3357"/>
      <c r="C3357"/>
      <c r="D3357"/>
      <c r="E3357"/>
      <c r="F3357"/>
      <c r="G3357"/>
      <c r="H3357"/>
      <c r="I3357" s="531"/>
    </row>
    <row r="3358" spans="1:9" x14ac:dyDescent="0.2">
      <c r="A3358"/>
      <c r="B3358"/>
      <c r="C3358"/>
      <c r="D3358"/>
      <c r="E3358"/>
      <c r="F3358"/>
      <c r="G3358"/>
      <c r="H3358"/>
      <c r="I3358" s="531"/>
    </row>
    <row r="3359" spans="1:9" x14ac:dyDescent="0.2">
      <c r="A3359"/>
      <c r="B3359"/>
      <c r="C3359"/>
      <c r="D3359"/>
      <c r="E3359"/>
      <c r="F3359"/>
      <c r="G3359"/>
      <c r="H3359"/>
      <c r="I3359" s="531"/>
    </row>
    <row r="3360" spans="1:9" x14ac:dyDescent="0.2">
      <c r="A3360"/>
      <c r="B3360"/>
      <c r="C3360"/>
      <c r="D3360"/>
      <c r="E3360"/>
      <c r="F3360"/>
      <c r="G3360"/>
      <c r="H3360"/>
      <c r="I3360" s="531"/>
    </row>
    <row r="3361" spans="1:9" x14ac:dyDescent="0.2">
      <c r="A3361"/>
      <c r="B3361"/>
      <c r="C3361"/>
      <c r="D3361"/>
      <c r="E3361"/>
      <c r="F3361"/>
      <c r="G3361"/>
      <c r="H3361"/>
      <c r="I3361" s="531"/>
    </row>
    <row r="3362" spans="1:9" x14ac:dyDescent="0.2">
      <c r="A3362"/>
      <c r="B3362"/>
      <c r="C3362"/>
      <c r="D3362"/>
      <c r="E3362"/>
      <c r="F3362"/>
      <c r="G3362"/>
      <c r="H3362"/>
      <c r="I3362" s="531"/>
    </row>
    <row r="3363" spans="1:9" x14ac:dyDescent="0.2">
      <c r="A3363"/>
      <c r="B3363"/>
      <c r="C3363"/>
      <c r="D3363"/>
      <c r="E3363"/>
      <c r="F3363"/>
      <c r="G3363"/>
      <c r="H3363"/>
      <c r="I3363" s="531"/>
    </row>
    <row r="3364" spans="1:9" x14ac:dyDescent="0.2">
      <c r="A3364"/>
      <c r="B3364"/>
      <c r="C3364"/>
      <c r="D3364"/>
      <c r="E3364"/>
      <c r="F3364"/>
      <c r="G3364"/>
      <c r="H3364"/>
      <c r="I3364" s="531"/>
    </row>
    <row r="3365" spans="1:9" x14ac:dyDescent="0.2">
      <c r="A3365"/>
      <c r="B3365"/>
      <c r="C3365"/>
      <c r="D3365"/>
      <c r="E3365"/>
      <c r="F3365"/>
      <c r="G3365"/>
      <c r="H3365"/>
      <c r="I3365" s="531"/>
    </row>
    <row r="3366" spans="1:9" x14ac:dyDescent="0.2">
      <c r="A3366"/>
      <c r="B3366"/>
      <c r="C3366"/>
      <c r="D3366"/>
      <c r="E3366"/>
      <c r="F3366"/>
      <c r="G3366"/>
      <c r="H3366"/>
      <c r="I3366" s="531"/>
    </row>
    <row r="3367" spans="1:9" x14ac:dyDescent="0.2">
      <c r="A3367"/>
      <c r="B3367"/>
      <c r="C3367"/>
      <c r="D3367"/>
      <c r="E3367"/>
      <c r="F3367"/>
      <c r="G3367"/>
      <c r="H3367"/>
      <c r="I3367" s="531"/>
    </row>
    <row r="3368" spans="1:9" x14ac:dyDescent="0.2">
      <c r="A3368"/>
      <c r="B3368"/>
      <c r="C3368"/>
      <c r="D3368"/>
      <c r="E3368"/>
      <c r="F3368"/>
      <c r="G3368"/>
      <c r="H3368"/>
      <c r="I3368" s="531"/>
    </row>
    <row r="3369" spans="1:9" x14ac:dyDescent="0.2">
      <c r="A3369"/>
      <c r="B3369"/>
      <c r="C3369"/>
      <c r="D3369"/>
      <c r="E3369"/>
      <c r="F3369"/>
      <c r="G3369"/>
      <c r="H3369"/>
      <c r="I3369" s="531"/>
    </row>
    <row r="3370" spans="1:9" x14ac:dyDescent="0.2">
      <c r="A3370"/>
      <c r="B3370"/>
      <c r="C3370"/>
      <c r="D3370"/>
      <c r="E3370"/>
      <c r="F3370"/>
      <c r="G3370"/>
      <c r="H3370"/>
      <c r="I3370" s="531"/>
    </row>
    <row r="3371" spans="1:9" x14ac:dyDescent="0.2">
      <c r="A3371"/>
      <c r="B3371"/>
      <c r="C3371"/>
      <c r="D3371"/>
      <c r="E3371"/>
      <c r="F3371"/>
      <c r="G3371"/>
      <c r="H3371"/>
      <c r="I3371" s="531"/>
    </row>
    <row r="3372" spans="1:9" x14ac:dyDescent="0.2">
      <c r="A3372"/>
      <c r="B3372"/>
      <c r="C3372"/>
      <c r="D3372"/>
      <c r="E3372"/>
      <c r="F3372"/>
      <c r="G3372"/>
      <c r="H3372"/>
      <c r="I3372" s="531"/>
    </row>
    <row r="3373" spans="1:9" x14ac:dyDescent="0.2">
      <c r="A3373"/>
      <c r="B3373"/>
      <c r="C3373"/>
      <c r="D3373"/>
      <c r="E3373"/>
      <c r="F3373"/>
      <c r="G3373"/>
      <c r="H3373"/>
      <c r="I3373" s="531"/>
    </row>
    <row r="3374" spans="1:9" x14ac:dyDescent="0.2">
      <c r="A3374"/>
      <c r="B3374"/>
      <c r="C3374"/>
      <c r="D3374"/>
      <c r="E3374"/>
      <c r="F3374"/>
      <c r="G3374"/>
      <c r="H3374"/>
      <c r="I3374" s="531"/>
    </row>
    <row r="3375" spans="1:9" x14ac:dyDescent="0.2">
      <c r="A3375"/>
      <c r="B3375"/>
      <c r="C3375"/>
      <c r="D3375"/>
      <c r="E3375"/>
      <c r="F3375"/>
      <c r="G3375"/>
      <c r="H3375"/>
      <c r="I3375" s="531"/>
    </row>
    <row r="3376" spans="1:9" x14ac:dyDescent="0.2">
      <c r="A3376"/>
      <c r="B3376"/>
      <c r="C3376"/>
      <c r="D3376"/>
      <c r="E3376"/>
      <c r="F3376"/>
      <c r="G3376"/>
      <c r="H3376"/>
      <c r="I3376" s="531"/>
    </row>
    <row r="3377" spans="1:9" x14ac:dyDescent="0.2">
      <c r="A3377"/>
      <c r="B3377"/>
      <c r="C3377"/>
      <c r="D3377"/>
      <c r="E3377"/>
      <c r="F3377"/>
      <c r="G3377"/>
      <c r="H3377"/>
      <c r="I3377" s="531"/>
    </row>
    <row r="3378" spans="1:9" x14ac:dyDescent="0.2">
      <c r="A3378"/>
      <c r="B3378"/>
      <c r="C3378"/>
      <c r="D3378"/>
      <c r="E3378"/>
      <c r="F3378"/>
      <c r="G3378"/>
      <c r="H3378"/>
      <c r="I3378" s="531"/>
    </row>
    <row r="3379" spans="1:9" x14ac:dyDescent="0.2">
      <c r="A3379"/>
      <c r="B3379"/>
      <c r="C3379"/>
      <c r="D3379"/>
      <c r="E3379"/>
      <c r="F3379"/>
      <c r="G3379"/>
      <c r="H3379"/>
      <c r="I3379" s="531"/>
    </row>
    <row r="3380" spans="1:9" x14ac:dyDescent="0.2">
      <c r="A3380"/>
      <c r="B3380"/>
      <c r="C3380"/>
      <c r="D3380"/>
      <c r="E3380"/>
      <c r="F3380"/>
      <c r="G3380"/>
      <c r="H3380"/>
      <c r="I3380" s="531"/>
    </row>
    <row r="3381" spans="1:9" x14ac:dyDescent="0.2">
      <c r="A3381"/>
      <c r="B3381"/>
      <c r="C3381"/>
      <c r="D3381"/>
      <c r="E3381"/>
      <c r="F3381"/>
      <c r="G3381"/>
      <c r="H3381"/>
      <c r="I3381" s="531"/>
    </row>
    <row r="3382" spans="1:9" x14ac:dyDescent="0.2">
      <c r="A3382"/>
      <c r="B3382"/>
      <c r="C3382"/>
      <c r="D3382"/>
      <c r="E3382"/>
      <c r="F3382"/>
      <c r="G3382"/>
      <c r="H3382"/>
      <c r="I3382" s="531"/>
    </row>
    <row r="3383" spans="1:9" x14ac:dyDescent="0.2">
      <c r="A3383"/>
      <c r="B3383"/>
      <c r="C3383"/>
      <c r="D3383"/>
      <c r="E3383"/>
      <c r="F3383"/>
      <c r="G3383"/>
      <c r="H3383"/>
      <c r="I3383" s="531"/>
    </row>
    <row r="3384" spans="1:9" x14ac:dyDescent="0.2">
      <c r="A3384"/>
      <c r="B3384"/>
      <c r="C3384"/>
      <c r="D3384"/>
      <c r="E3384"/>
      <c r="F3384"/>
      <c r="G3384"/>
      <c r="H3384"/>
      <c r="I3384" s="531"/>
    </row>
    <row r="3385" spans="1:9" x14ac:dyDescent="0.2">
      <c r="A3385"/>
      <c r="B3385"/>
      <c r="C3385"/>
      <c r="D3385"/>
      <c r="E3385"/>
      <c r="F3385"/>
      <c r="G3385"/>
      <c r="H3385"/>
      <c r="I3385" s="531"/>
    </row>
    <row r="3386" spans="1:9" x14ac:dyDescent="0.2">
      <c r="A3386"/>
      <c r="B3386"/>
      <c r="C3386"/>
      <c r="D3386"/>
      <c r="E3386"/>
      <c r="F3386"/>
      <c r="G3386"/>
      <c r="H3386"/>
      <c r="I3386" s="531"/>
    </row>
    <row r="3387" spans="1:9" x14ac:dyDescent="0.2">
      <c r="A3387"/>
      <c r="B3387"/>
      <c r="C3387"/>
      <c r="D3387"/>
      <c r="E3387"/>
      <c r="F3387"/>
      <c r="G3387"/>
      <c r="H3387"/>
      <c r="I3387" s="531"/>
    </row>
    <row r="3388" spans="1:9" x14ac:dyDescent="0.2">
      <c r="A3388"/>
      <c r="B3388"/>
      <c r="C3388"/>
      <c r="D3388"/>
      <c r="E3388"/>
      <c r="F3388"/>
      <c r="G3388"/>
      <c r="H3388"/>
      <c r="I3388" s="531"/>
    </row>
    <row r="3389" spans="1:9" x14ac:dyDescent="0.2">
      <c r="A3389"/>
      <c r="B3389"/>
      <c r="C3389"/>
      <c r="D3389"/>
      <c r="E3389"/>
      <c r="F3389"/>
      <c r="G3389"/>
      <c r="H3389"/>
      <c r="I3389" s="531"/>
    </row>
    <row r="3390" spans="1:9" x14ac:dyDescent="0.2">
      <c r="A3390"/>
      <c r="B3390"/>
      <c r="C3390"/>
      <c r="D3390"/>
      <c r="E3390"/>
      <c r="F3390"/>
      <c r="G3390"/>
      <c r="H3390"/>
      <c r="I3390" s="531"/>
    </row>
    <row r="3391" spans="1:9" x14ac:dyDescent="0.2">
      <c r="A3391"/>
      <c r="B3391"/>
      <c r="C3391"/>
      <c r="D3391"/>
      <c r="E3391"/>
      <c r="F3391"/>
      <c r="G3391"/>
      <c r="H3391"/>
      <c r="I3391" s="531"/>
    </row>
    <row r="3392" spans="1:9" x14ac:dyDescent="0.2">
      <c r="A3392"/>
      <c r="B3392"/>
      <c r="C3392"/>
      <c r="D3392"/>
      <c r="E3392"/>
      <c r="F3392"/>
      <c r="G3392"/>
      <c r="H3392"/>
      <c r="I3392" s="531"/>
    </row>
    <row r="3393" spans="1:9" x14ac:dyDescent="0.2">
      <c r="A3393"/>
      <c r="B3393"/>
      <c r="C3393"/>
      <c r="D3393"/>
      <c r="E3393"/>
      <c r="F3393"/>
      <c r="G3393"/>
      <c r="H3393"/>
      <c r="I3393" s="531"/>
    </row>
    <row r="3394" spans="1:9" x14ac:dyDescent="0.2">
      <c r="A3394"/>
      <c r="B3394"/>
      <c r="C3394"/>
      <c r="D3394"/>
      <c r="E3394"/>
      <c r="F3394"/>
      <c r="G3394"/>
      <c r="H3394"/>
      <c r="I3394" s="531"/>
    </row>
    <row r="3395" spans="1:9" x14ac:dyDescent="0.2">
      <c r="A3395"/>
      <c r="B3395"/>
      <c r="C3395"/>
      <c r="D3395"/>
      <c r="E3395"/>
      <c r="F3395"/>
      <c r="G3395"/>
      <c r="H3395"/>
      <c r="I3395" s="531"/>
    </row>
    <row r="3396" spans="1:9" x14ac:dyDescent="0.2">
      <c r="A3396"/>
      <c r="B3396"/>
      <c r="C3396"/>
      <c r="D3396"/>
      <c r="E3396"/>
      <c r="F3396"/>
      <c r="G3396"/>
      <c r="H3396"/>
      <c r="I3396" s="531"/>
    </row>
    <row r="3397" spans="1:9" x14ac:dyDescent="0.2">
      <c r="A3397"/>
      <c r="B3397"/>
      <c r="C3397"/>
      <c r="D3397"/>
      <c r="E3397"/>
      <c r="F3397"/>
      <c r="G3397"/>
      <c r="H3397"/>
      <c r="I3397" s="531"/>
    </row>
    <row r="3398" spans="1:9" x14ac:dyDescent="0.2">
      <c r="A3398"/>
      <c r="B3398"/>
      <c r="C3398"/>
      <c r="D3398"/>
      <c r="E3398"/>
      <c r="F3398"/>
      <c r="G3398"/>
      <c r="H3398"/>
      <c r="I3398" s="531"/>
    </row>
    <row r="3399" spans="1:9" x14ac:dyDescent="0.2">
      <c r="A3399"/>
      <c r="B3399"/>
      <c r="C3399"/>
      <c r="D3399"/>
      <c r="E3399"/>
      <c r="F3399"/>
      <c r="G3399"/>
      <c r="H3399"/>
      <c r="I3399" s="531"/>
    </row>
    <row r="3400" spans="1:9" x14ac:dyDescent="0.2">
      <c r="A3400"/>
      <c r="B3400"/>
      <c r="C3400"/>
      <c r="D3400"/>
      <c r="E3400"/>
      <c r="F3400"/>
      <c r="G3400"/>
      <c r="H3400"/>
      <c r="I3400" s="531"/>
    </row>
    <row r="3401" spans="1:9" x14ac:dyDescent="0.2">
      <c r="A3401"/>
      <c r="B3401"/>
      <c r="C3401"/>
      <c r="D3401"/>
      <c r="E3401"/>
      <c r="F3401"/>
      <c r="G3401"/>
      <c r="H3401"/>
      <c r="I3401" s="531"/>
    </row>
    <row r="3402" spans="1:9" x14ac:dyDescent="0.2">
      <c r="A3402"/>
      <c r="B3402"/>
      <c r="C3402"/>
      <c r="D3402"/>
      <c r="E3402"/>
      <c r="F3402"/>
      <c r="G3402"/>
      <c r="H3402"/>
      <c r="I3402" s="531"/>
    </row>
    <row r="3403" spans="1:9" x14ac:dyDescent="0.2">
      <c r="A3403"/>
      <c r="B3403"/>
      <c r="C3403"/>
      <c r="D3403"/>
      <c r="E3403"/>
      <c r="F3403"/>
      <c r="G3403"/>
      <c r="H3403"/>
      <c r="I3403" s="531"/>
    </row>
    <row r="3404" spans="1:9" x14ac:dyDescent="0.2">
      <c r="A3404"/>
      <c r="B3404"/>
      <c r="C3404"/>
      <c r="D3404"/>
      <c r="E3404"/>
      <c r="F3404"/>
      <c r="G3404"/>
      <c r="H3404"/>
      <c r="I3404" s="531"/>
    </row>
    <row r="3405" spans="1:9" x14ac:dyDescent="0.2">
      <c r="A3405"/>
      <c r="B3405"/>
      <c r="C3405"/>
      <c r="D3405"/>
      <c r="E3405"/>
      <c r="F3405"/>
      <c r="G3405"/>
      <c r="H3405"/>
      <c r="I3405" s="531"/>
    </row>
    <row r="3406" spans="1:9" x14ac:dyDescent="0.2">
      <c r="A3406"/>
      <c r="B3406"/>
      <c r="C3406"/>
      <c r="D3406"/>
      <c r="E3406"/>
      <c r="F3406"/>
      <c r="G3406"/>
      <c r="H3406"/>
      <c r="I3406" s="531"/>
    </row>
    <row r="3407" spans="1:9" x14ac:dyDescent="0.2">
      <c r="A3407"/>
      <c r="B3407"/>
      <c r="C3407"/>
      <c r="D3407"/>
      <c r="E3407"/>
      <c r="F3407"/>
      <c r="G3407"/>
      <c r="H3407"/>
      <c r="I3407" s="531"/>
    </row>
    <row r="3408" spans="1:9" x14ac:dyDescent="0.2">
      <c r="A3408"/>
      <c r="B3408"/>
      <c r="C3408"/>
      <c r="D3408"/>
      <c r="E3408"/>
      <c r="F3408"/>
      <c r="G3408"/>
      <c r="H3408"/>
      <c r="I3408" s="531"/>
    </row>
    <row r="3409" spans="1:9" x14ac:dyDescent="0.2">
      <c r="A3409"/>
      <c r="B3409"/>
      <c r="C3409"/>
      <c r="D3409"/>
      <c r="E3409"/>
      <c r="F3409"/>
      <c r="G3409"/>
      <c r="H3409"/>
      <c r="I3409" s="531"/>
    </row>
    <row r="3410" spans="1:9" x14ac:dyDescent="0.2">
      <c r="A3410"/>
      <c r="B3410"/>
      <c r="C3410"/>
      <c r="D3410"/>
      <c r="E3410"/>
      <c r="F3410"/>
      <c r="G3410"/>
      <c r="H3410"/>
      <c r="I3410" s="531"/>
    </row>
    <row r="3411" spans="1:9" x14ac:dyDescent="0.2">
      <c r="A3411"/>
      <c r="B3411"/>
      <c r="C3411"/>
      <c r="D3411"/>
      <c r="E3411"/>
      <c r="F3411"/>
      <c r="G3411"/>
      <c r="H3411"/>
      <c r="I3411" s="531"/>
    </row>
    <row r="3412" spans="1:9" x14ac:dyDescent="0.2">
      <c r="A3412"/>
      <c r="B3412"/>
      <c r="C3412"/>
      <c r="D3412"/>
      <c r="E3412"/>
      <c r="F3412"/>
      <c r="G3412"/>
      <c r="H3412"/>
      <c r="I3412" s="531"/>
    </row>
    <row r="3413" spans="1:9" x14ac:dyDescent="0.2">
      <c r="A3413"/>
      <c r="B3413"/>
      <c r="C3413"/>
      <c r="D3413"/>
      <c r="E3413"/>
      <c r="F3413"/>
      <c r="G3413"/>
      <c r="H3413"/>
      <c r="I3413" s="531"/>
    </row>
    <row r="3414" spans="1:9" x14ac:dyDescent="0.2">
      <c r="A3414"/>
      <c r="B3414"/>
      <c r="C3414"/>
      <c r="D3414"/>
      <c r="E3414"/>
      <c r="F3414"/>
      <c r="G3414"/>
      <c r="H3414"/>
      <c r="I3414" s="531"/>
    </row>
    <row r="3415" spans="1:9" x14ac:dyDescent="0.2">
      <c r="A3415"/>
      <c r="B3415"/>
      <c r="C3415"/>
      <c r="D3415"/>
      <c r="E3415"/>
      <c r="F3415"/>
      <c r="G3415"/>
      <c r="H3415"/>
      <c r="I3415" s="531"/>
    </row>
    <row r="3416" spans="1:9" x14ac:dyDescent="0.2">
      <c r="A3416"/>
      <c r="B3416"/>
      <c r="C3416"/>
      <c r="D3416"/>
      <c r="E3416"/>
      <c r="F3416"/>
      <c r="G3416"/>
      <c r="H3416"/>
      <c r="I3416" s="531"/>
    </row>
    <row r="3417" spans="1:9" x14ac:dyDescent="0.2">
      <c r="A3417"/>
      <c r="B3417"/>
      <c r="C3417"/>
      <c r="D3417"/>
      <c r="E3417"/>
      <c r="F3417"/>
      <c r="G3417"/>
      <c r="H3417"/>
      <c r="I3417" s="531"/>
    </row>
    <row r="3418" spans="1:9" x14ac:dyDescent="0.2">
      <c r="A3418"/>
      <c r="B3418"/>
      <c r="C3418"/>
      <c r="D3418"/>
      <c r="E3418"/>
      <c r="F3418"/>
      <c r="G3418"/>
      <c r="H3418"/>
      <c r="I3418" s="531"/>
    </row>
    <row r="3419" spans="1:9" x14ac:dyDescent="0.2">
      <c r="A3419"/>
      <c r="B3419"/>
      <c r="C3419"/>
      <c r="D3419"/>
      <c r="E3419"/>
      <c r="F3419"/>
      <c r="G3419"/>
      <c r="H3419"/>
      <c r="I3419" s="531"/>
    </row>
    <row r="3420" spans="1:9" x14ac:dyDescent="0.2">
      <c r="A3420"/>
      <c r="B3420"/>
      <c r="C3420"/>
      <c r="D3420"/>
      <c r="E3420"/>
      <c r="F3420"/>
      <c r="G3420"/>
      <c r="H3420"/>
      <c r="I3420" s="531"/>
    </row>
    <row r="3421" spans="1:9" x14ac:dyDescent="0.2">
      <c r="A3421"/>
      <c r="B3421"/>
      <c r="C3421"/>
      <c r="D3421"/>
      <c r="E3421"/>
      <c r="F3421"/>
      <c r="G3421"/>
      <c r="H3421"/>
      <c r="I3421" s="531"/>
    </row>
    <row r="3422" spans="1:9" x14ac:dyDescent="0.2">
      <c r="A3422"/>
      <c r="B3422"/>
      <c r="C3422"/>
      <c r="D3422"/>
      <c r="E3422"/>
      <c r="F3422"/>
      <c r="G3422"/>
      <c r="H3422"/>
      <c r="I3422" s="531"/>
    </row>
    <row r="3423" spans="1:9" x14ac:dyDescent="0.2">
      <c r="A3423"/>
      <c r="B3423"/>
      <c r="C3423"/>
      <c r="D3423"/>
      <c r="E3423"/>
      <c r="F3423"/>
      <c r="G3423"/>
      <c r="H3423"/>
      <c r="I3423" s="531"/>
    </row>
    <row r="3424" spans="1:9" x14ac:dyDescent="0.2">
      <c r="A3424"/>
      <c r="B3424"/>
      <c r="C3424"/>
      <c r="D3424"/>
      <c r="E3424"/>
      <c r="F3424"/>
      <c r="G3424"/>
      <c r="H3424"/>
      <c r="I3424" s="531"/>
    </row>
    <row r="3425" spans="1:9" x14ac:dyDescent="0.2">
      <c r="A3425"/>
      <c r="B3425"/>
      <c r="C3425"/>
      <c r="D3425"/>
      <c r="E3425"/>
      <c r="F3425"/>
      <c r="G3425"/>
      <c r="H3425"/>
      <c r="I3425" s="531"/>
    </row>
    <row r="3426" spans="1:9" x14ac:dyDescent="0.2">
      <c r="A3426"/>
      <c r="B3426"/>
      <c r="C3426"/>
      <c r="D3426"/>
      <c r="E3426"/>
      <c r="F3426"/>
      <c r="G3426"/>
      <c r="H3426"/>
      <c r="I3426" s="531"/>
    </row>
    <row r="3427" spans="1:9" x14ac:dyDescent="0.2">
      <c r="A3427"/>
      <c r="B3427"/>
      <c r="C3427"/>
      <c r="D3427"/>
      <c r="E3427"/>
      <c r="F3427"/>
      <c r="G3427"/>
      <c r="H3427"/>
      <c r="I3427" s="531"/>
    </row>
    <row r="3428" spans="1:9" x14ac:dyDescent="0.2">
      <c r="A3428"/>
      <c r="B3428"/>
      <c r="C3428"/>
      <c r="D3428"/>
      <c r="E3428"/>
      <c r="F3428"/>
      <c r="G3428"/>
      <c r="H3428"/>
      <c r="I3428" s="531"/>
    </row>
    <row r="3429" spans="1:9" x14ac:dyDescent="0.2">
      <c r="A3429"/>
      <c r="B3429"/>
      <c r="C3429"/>
      <c r="D3429"/>
      <c r="E3429"/>
      <c r="F3429"/>
      <c r="G3429"/>
      <c r="H3429"/>
      <c r="I3429" s="531"/>
    </row>
    <row r="3430" spans="1:9" x14ac:dyDescent="0.2">
      <c r="A3430"/>
      <c r="B3430"/>
      <c r="C3430"/>
      <c r="D3430"/>
      <c r="E3430"/>
      <c r="F3430"/>
      <c r="G3430"/>
      <c r="H3430"/>
      <c r="I3430" s="531"/>
    </row>
    <row r="3431" spans="1:9" x14ac:dyDescent="0.2">
      <c r="A3431"/>
      <c r="B3431"/>
      <c r="C3431"/>
      <c r="D3431"/>
      <c r="E3431"/>
      <c r="F3431"/>
      <c r="G3431"/>
      <c r="H3431"/>
      <c r="I3431" s="531"/>
    </row>
    <row r="3432" spans="1:9" x14ac:dyDescent="0.2">
      <c r="A3432"/>
      <c r="B3432"/>
      <c r="C3432"/>
      <c r="D3432"/>
      <c r="E3432"/>
      <c r="F3432"/>
      <c r="G3432"/>
      <c r="H3432"/>
      <c r="I3432" s="531"/>
    </row>
    <row r="3433" spans="1:9" x14ac:dyDescent="0.2">
      <c r="A3433"/>
      <c r="B3433"/>
      <c r="C3433"/>
      <c r="D3433"/>
      <c r="E3433"/>
      <c r="F3433"/>
      <c r="G3433"/>
      <c r="H3433"/>
      <c r="I3433" s="531"/>
    </row>
    <row r="3434" spans="1:9" x14ac:dyDescent="0.2">
      <c r="A3434"/>
      <c r="B3434"/>
      <c r="C3434"/>
      <c r="D3434"/>
      <c r="E3434"/>
      <c r="F3434"/>
      <c r="G3434"/>
      <c r="H3434"/>
      <c r="I3434" s="531"/>
    </row>
    <row r="3435" spans="1:9" x14ac:dyDescent="0.2">
      <c r="A3435"/>
      <c r="B3435"/>
      <c r="C3435"/>
      <c r="D3435"/>
      <c r="E3435"/>
      <c r="F3435"/>
      <c r="G3435"/>
      <c r="H3435"/>
      <c r="I3435" s="531"/>
    </row>
    <row r="3436" spans="1:9" x14ac:dyDescent="0.2">
      <c r="A3436"/>
      <c r="B3436"/>
      <c r="C3436"/>
      <c r="D3436"/>
      <c r="E3436"/>
      <c r="F3436"/>
      <c r="G3436"/>
      <c r="H3436"/>
      <c r="I3436" s="531"/>
    </row>
    <row r="3437" spans="1:9" x14ac:dyDescent="0.2">
      <c r="A3437"/>
      <c r="B3437"/>
      <c r="C3437"/>
      <c r="D3437"/>
      <c r="E3437"/>
      <c r="F3437"/>
      <c r="G3437"/>
      <c r="H3437"/>
      <c r="I3437" s="531"/>
    </row>
    <row r="3438" spans="1:9" x14ac:dyDescent="0.2">
      <c r="A3438"/>
      <c r="B3438"/>
      <c r="C3438"/>
      <c r="D3438"/>
      <c r="E3438"/>
      <c r="F3438"/>
      <c r="G3438"/>
      <c r="H3438"/>
      <c r="I3438" s="531"/>
    </row>
    <row r="3439" spans="1:9" x14ac:dyDescent="0.2">
      <c r="A3439"/>
      <c r="B3439"/>
      <c r="C3439"/>
      <c r="D3439"/>
      <c r="E3439"/>
      <c r="F3439"/>
      <c r="G3439"/>
      <c r="H3439"/>
      <c r="I3439" s="531"/>
    </row>
    <row r="3440" spans="1:9" x14ac:dyDescent="0.2">
      <c r="A3440"/>
      <c r="B3440"/>
      <c r="C3440"/>
      <c r="D3440"/>
      <c r="E3440"/>
      <c r="F3440"/>
      <c r="G3440"/>
      <c r="H3440"/>
      <c r="I3440" s="531"/>
    </row>
    <row r="3441" spans="1:9" x14ac:dyDescent="0.2">
      <c r="A3441"/>
      <c r="B3441"/>
      <c r="C3441"/>
      <c r="D3441"/>
      <c r="E3441"/>
      <c r="F3441"/>
      <c r="G3441"/>
      <c r="H3441"/>
      <c r="I3441" s="531"/>
    </row>
    <row r="3442" spans="1:9" x14ac:dyDescent="0.2">
      <c r="A3442"/>
      <c r="B3442"/>
      <c r="C3442"/>
      <c r="D3442"/>
      <c r="E3442"/>
      <c r="F3442"/>
      <c r="G3442"/>
      <c r="H3442"/>
      <c r="I3442" s="531"/>
    </row>
    <row r="3443" spans="1:9" x14ac:dyDescent="0.2">
      <c r="A3443"/>
      <c r="B3443"/>
      <c r="C3443"/>
      <c r="D3443"/>
      <c r="E3443"/>
      <c r="F3443"/>
      <c r="G3443"/>
      <c r="H3443"/>
      <c r="I3443" s="531"/>
    </row>
    <row r="3444" spans="1:9" x14ac:dyDescent="0.2">
      <c r="A3444"/>
      <c r="B3444"/>
      <c r="C3444"/>
      <c r="D3444"/>
      <c r="E3444"/>
      <c r="F3444"/>
      <c r="G3444"/>
      <c r="H3444"/>
      <c r="I3444" s="531"/>
    </row>
    <row r="3445" spans="1:9" x14ac:dyDescent="0.2">
      <c r="A3445"/>
      <c r="B3445"/>
      <c r="C3445"/>
      <c r="D3445"/>
      <c r="E3445"/>
      <c r="F3445"/>
      <c r="G3445"/>
      <c r="H3445"/>
      <c r="I3445" s="531"/>
    </row>
    <row r="3446" spans="1:9" x14ac:dyDescent="0.2">
      <c r="A3446"/>
      <c r="B3446"/>
      <c r="C3446"/>
      <c r="D3446"/>
      <c r="E3446"/>
      <c r="F3446"/>
      <c r="G3446"/>
      <c r="H3446"/>
      <c r="I3446" s="531"/>
    </row>
    <row r="3447" spans="1:9" x14ac:dyDescent="0.2">
      <c r="A3447"/>
      <c r="B3447"/>
      <c r="C3447"/>
      <c r="D3447"/>
      <c r="E3447"/>
      <c r="F3447"/>
      <c r="G3447"/>
      <c r="H3447"/>
      <c r="I3447" s="531"/>
    </row>
    <row r="3448" spans="1:9" x14ac:dyDescent="0.2">
      <c r="A3448"/>
      <c r="B3448"/>
      <c r="C3448"/>
      <c r="D3448"/>
      <c r="E3448"/>
      <c r="F3448"/>
      <c r="G3448"/>
      <c r="H3448"/>
      <c r="I3448" s="531"/>
    </row>
    <row r="3449" spans="1:9" x14ac:dyDescent="0.2">
      <c r="A3449"/>
      <c r="B3449"/>
      <c r="C3449"/>
      <c r="D3449"/>
      <c r="E3449"/>
      <c r="F3449"/>
      <c r="G3449"/>
      <c r="H3449"/>
      <c r="I3449" s="531"/>
    </row>
    <row r="3450" spans="1:9" x14ac:dyDescent="0.2">
      <c r="A3450"/>
      <c r="B3450"/>
      <c r="C3450"/>
      <c r="D3450"/>
      <c r="E3450"/>
      <c r="F3450"/>
      <c r="G3450"/>
      <c r="H3450"/>
      <c r="I3450" s="531"/>
    </row>
    <row r="3451" spans="1:9" x14ac:dyDescent="0.2">
      <c r="A3451"/>
      <c r="B3451"/>
      <c r="C3451"/>
      <c r="D3451"/>
      <c r="E3451"/>
      <c r="F3451"/>
      <c r="G3451"/>
      <c r="H3451"/>
      <c r="I3451" s="531"/>
    </row>
    <row r="3452" spans="1:9" x14ac:dyDescent="0.2">
      <c r="A3452"/>
      <c r="B3452"/>
      <c r="C3452"/>
      <c r="D3452"/>
      <c r="E3452"/>
      <c r="F3452"/>
      <c r="G3452"/>
      <c r="H3452"/>
      <c r="I3452" s="531"/>
    </row>
    <row r="3453" spans="1:9" x14ac:dyDescent="0.2">
      <c r="A3453"/>
      <c r="B3453"/>
      <c r="C3453"/>
      <c r="D3453"/>
      <c r="E3453"/>
      <c r="F3453"/>
      <c r="G3453"/>
      <c r="H3453"/>
      <c r="I3453" s="531"/>
    </row>
    <row r="3454" spans="1:9" x14ac:dyDescent="0.2">
      <c r="A3454"/>
      <c r="B3454"/>
      <c r="C3454"/>
      <c r="D3454"/>
      <c r="E3454"/>
      <c r="F3454"/>
      <c r="G3454"/>
      <c r="H3454"/>
      <c r="I3454" s="531"/>
    </row>
    <row r="3455" spans="1:9" x14ac:dyDescent="0.2">
      <c r="A3455"/>
      <c r="B3455"/>
      <c r="C3455"/>
      <c r="D3455"/>
      <c r="E3455"/>
      <c r="F3455"/>
      <c r="G3455"/>
      <c r="H3455"/>
      <c r="I3455" s="531"/>
    </row>
    <row r="3456" spans="1:9" x14ac:dyDescent="0.2">
      <c r="A3456"/>
      <c r="B3456"/>
      <c r="C3456"/>
      <c r="D3456"/>
      <c r="E3456"/>
      <c r="F3456"/>
      <c r="G3456"/>
      <c r="H3456"/>
      <c r="I3456" s="531"/>
    </row>
    <row r="3457" spans="1:9" x14ac:dyDescent="0.2">
      <c r="A3457"/>
      <c r="B3457"/>
      <c r="C3457"/>
      <c r="D3457"/>
      <c r="E3457"/>
      <c r="F3457"/>
      <c r="G3457"/>
      <c r="H3457"/>
      <c r="I3457" s="531"/>
    </row>
    <row r="3458" spans="1:9" x14ac:dyDescent="0.2">
      <c r="A3458"/>
      <c r="B3458"/>
      <c r="C3458"/>
      <c r="D3458"/>
      <c r="E3458"/>
      <c r="F3458"/>
      <c r="G3458"/>
      <c r="H3458"/>
      <c r="I3458" s="531"/>
    </row>
    <row r="3459" spans="1:9" x14ac:dyDescent="0.2">
      <c r="A3459"/>
      <c r="B3459"/>
      <c r="C3459"/>
      <c r="D3459"/>
      <c r="E3459"/>
      <c r="F3459"/>
      <c r="G3459"/>
      <c r="H3459"/>
      <c r="I3459" s="531"/>
    </row>
    <row r="3460" spans="1:9" x14ac:dyDescent="0.2">
      <c r="A3460"/>
      <c r="B3460"/>
      <c r="C3460"/>
      <c r="D3460"/>
      <c r="E3460"/>
      <c r="F3460"/>
      <c r="G3460"/>
      <c r="H3460"/>
      <c r="I3460" s="531"/>
    </row>
    <row r="3461" spans="1:9" x14ac:dyDescent="0.2">
      <c r="A3461"/>
      <c r="B3461"/>
      <c r="C3461"/>
      <c r="D3461"/>
      <c r="E3461"/>
      <c r="F3461"/>
      <c r="G3461"/>
      <c r="H3461"/>
      <c r="I3461" s="531"/>
    </row>
    <row r="3462" spans="1:9" x14ac:dyDescent="0.2">
      <c r="A3462"/>
      <c r="B3462"/>
      <c r="C3462"/>
      <c r="D3462"/>
      <c r="E3462"/>
      <c r="F3462"/>
      <c r="G3462"/>
      <c r="H3462"/>
      <c r="I3462" s="531"/>
    </row>
    <row r="3463" spans="1:9" x14ac:dyDescent="0.2">
      <c r="A3463"/>
      <c r="B3463"/>
      <c r="C3463"/>
      <c r="D3463"/>
      <c r="E3463"/>
      <c r="F3463"/>
      <c r="G3463"/>
      <c r="H3463"/>
      <c r="I3463" s="531"/>
    </row>
    <row r="3464" spans="1:9" x14ac:dyDescent="0.2">
      <c r="A3464"/>
      <c r="B3464"/>
      <c r="C3464"/>
      <c r="D3464"/>
      <c r="E3464"/>
      <c r="F3464"/>
      <c r="G3464"/>
      <c r="H3464"/>
      <c r="I3464" s="531"/>
    </row>
    <row r="3465" spans="1:9" x14ac:dyDescent="0.2">
      <c r="A3465"/>
      <c r="B3465"/>
      <c r="C3465"/>
      <c r="D3465"/>
      <c r="E3465"/>
      <c r="F3465"/>
      <c r="G3465"/>
      <c r="H3465"/>
      <c r="I3465" s="531"/>
    </row>
    <row r="3466" spans="1:9" x14ac:dyDescent="0.2">
      <c r="A3466"/>
      <c r="B3466"/>
      <c r="C3466"/>
      <c r="D3466"/>
      <c r="E3466"/>
      <c r="F3466"/>
      <c r="G3466"/>
      <c r="H3466"/>
      <c r="I3466" s="531"/>
    </row>
    <row r="3467" spans="1:9" x14ac:dyDescent="0.2">
      <c r="A3467"/>
      <c r="B3467"/>
      <c r="C3467"/>
      <c r="D3467"/>
      <c r="E3467"/>
      <c r="F3467"/>
      <c r="G3467"/>
      <c r="H3467"/>
      <c r="I3467" s="531"/>
    </row>
    <row r="3468" spans="1:9" x14ac:dyDescent="0.2">
      <c r="A3468"/>
      <c r="B3468"/>
      <c r="C3468"/>
      <c r="D3468"/>
      <c r="E3468"/>
      <c r="F3468"/>
      <c r="G3468"/>
      <c r="H3468"/>
      <c r="I3468" s="531"/>
    </row>
    <row r="3469" spans="1:9" x14ac:dyDescent="0.2">
      <c r="A3469"/>
      <c r="B3469"/>
      <c r="C3469"/>
      <c r="D3469"/>
      <c r="E3469"/>
      <c r="F3469"/>
      <c r="G3469"/>
      <c r="H3469"/>
      <c r="I3469" s="531"/>
    </row>
    <row r="3470" spans="1:9" x14ac:dyDescent="0.2">
      <c r="A3470"/>
      <c r="B3470"/>
      <c r="C3470"/>
      <c r="D3470"/>
      <c r="E3470"/>
      <c r="F3470"/>
      <c r="G3470"/>
      <c r="H3470"/>
      <c r="I3470" s="531"/>
    </row>
    <row r="3471" spans="1:9" x14ac:dyDescent="0.2">
      <c r="A3471"/>
      <c r="B3471"/>
      <c r="C3471"/>
      <c r="D3471"/>
      <c r="E3471"/>
      <c r="F3471"/>
      <c r="G3471"/>
      <c r="H3471"/>
      <c r="I3471" s="531"/>
    </row>
    <row r="3472" spans="1:9" x14ac:dyDescent="0.2">
      <c r="A3472"/>
      <c r="B3472"/>
      <c r="C3472"/>
      <c r="D3472"/>
      <c r="E3472"/>
      <c r="F3472"/>
      <c r="G3472"/>
      <c r="H3472"/>
      <c r="I3472" s="531"/>
    </row>
    <row r="3473" spans="1:9" x14ac:dyDescent="0.2">
      <c r="A3473"/>
      <c r="B3473"/>
      <c r="C3473"/>
      <c r="D3473"/>
      <c r="E3473"/>
      <c r="F3473"/>
      <c r="G3473"/>
      <c r="H3473"/>
      <c r="I3473" s="531"/>
    </row>
    <row r="3474" spans="1:9" x14ac:dyDescent="0.2">
      <c r="A3474"/>
      <c r="B3474"/>
      <c r="C3474"/>
      <c r="D3474"/>
      <c r="E3474"/>
      <c r="F3474"/>
      <c r="G3474"/>
      <c r="H3474"/>
      <c r="I3474" s="531"/>
    </row>
    <row r="3475" spans="1:9" x14ac:dyDescent="0.2">
      <c r="A3475"/>
      <c r="B3475"/>
      <c r="C3475"/>
      <c r="D3475"/>
      <c r="E3475"/>
      <c r="F3475"/>
      <c r="G3475"/>
      <c r="H3475"/>
      <c r="I3475" s="531"/>
    </row>
    <row r="3476" spans="1:9" x14ac:dyDescent="0.2">
      <c r="A3476"/>
      <c r="B3476"/>
      <c r="C3476"/>
      <c r="D3476"/>
      <c r="E3476"/>
      <c r="F3476"/>
      <c r="G3476"/>
      <c r="H3476"/>
      <c r="I3476" s="531"/>
    </row>
    <row r="3477" spans="1:9" x14ac:dyDescent="0.2">
      <c r="A3477"/>
      <c r="B3477"/>
      <c r="C3477"/>
      <c r="D3477"/>
      <c r="E3477"/>
      <c r="F3477"/>
      <c r="G3477"/>
      <c r="H3477"/>
      <c r="I3477" s="531"/>
    </row>
    <row r="3478" spans="1:9" x14ac:dyDescent="0.2">
      <c r="A3478"/>
      <c r="B3478"/>
      <c r="C3478"/>
      <c r="D3478"/>
      <c r="E3478"/>
      <c r="F3478"/>
      <c r="G3478"/>
      <c r="H3478"/>
      <c r="I3478" s="531"/>
    </row>
    <row r="3479" spans="1:9" x14ac:dyDescent="0.2">
      <c r="A3479"/>
      <c r="B3479"/>
      <c r="C3479"/>
      <c r="D3479"/>
      <c r="E3479"/>
      <c r="F3479"/>
      <c r="G3479"/>
      <c r="H3479"/>
      <c r="I3479" s="531"/>
    </row>
    <row r="3480" spans="1:9" x14ac:dyDescent="0.2">
      <c r="A3480"/>
      <c r="B3480"/>
      <c r="C3480"/>
      <c r="D3480"/>
      <c r="E3480"/>
      <c r="F3480"/>
      <c r="G3480"/>
      <c r="H3480"/>
      <c r="I3480" s="531"/>
    </row>
    <row r="3481" spans="1:9" x14ac:dyDescent="0.2">
      <c r="A3481"/>
      <c r="B3481"/>
      <c r="C3481"/>
      <c r="D3481"/>
      <c r="E3481"/>
      <c r="F3481"/>
      <c r="G3481"/>
      <c r="H3481"/>
      <c r="I3481" s="531"/>
    </row>
    <row r="3482" spans="1:9" x14ac:dyDescent="0.2">
      <c r="A3482"/>
      <c r="B3482"/>
      <c r="C3482"/>
      <c r="D3482"/>
      <c r="E3482"/>
      <c r="F3482"/>
      <c r="G3482"/>
      <c r="H3482"/>
      <c r="I3482" s="531"/>
    </row>
    <row r="3483" spans="1:9" x14ac:dyDescent="0.2">
      <c r="A3483"/>
      <c r="B3483"/>
      <c r="C3483"/>
      <c r="D3483"/>
      <c r="E3483"/>
      <c r="F3483"/>
      <c r="G3483"/>
      <c r="H3483"/>
      <c r="I3483" s="531"/>
    </row>
    <row r="3484" spans="1:9" x14ac:dyDescent="0.2">
      <c r="A3484"/>
      <c r="B3484"/>
      <c r="C3484"/>
      <c r="D3484"/>
      <c r="E3484"/>
      <c r="F3484"/>
      <c r="G3484"/>
      <c r="H3484"/>
      <c r="I3484" s="531"/>
    </row>
    <row r="3485" spans="1:9" x14ac:dyDescent="0.2">
      <c r="A3485"/>
      <c r="B3485"/>
      <c r="C3485"/>
      <c r="D3485"/>
      <c r="E3485"/>
      <c r="F3485"/>
      <c r="G3485"/>
      <c r="H3485"/>
      <c r="I3485" s="531"/>
    </row>
    <row r="3486" spans="1:9" x14ac:dyDescent="0.2">
      <c r="A3486"/>
      <c r="B3486"/>
      <c r="C3486"/>
      <c r="D3486"/>
      <c r="E3486"/>
      <c r="F3486"/>
      <c r="G3486"/>
      <c r="H3486"/>
      <c r="I3486" s="531"/>
    </row>
    <row r="3487" spans="1:9" x14ac:dyDescent="0.2">
      <c r="A3487"/>
      <c r="B3487"/>
      <c r="C3487"/>
      <c r="D3487"/>
      <c r="E3487"/>
      <c r="F3487"/>
      <c r="G3487"/>
      <c r="H3487"/>
      <c r="I3487" s="531"/>
    </row>
    <row r="3488" spans="1:9" x14ac:dyDescent="0.2">
      <c r="A3488"/>
      <c r="B3488"/>
      <c r="C3488"/>
      <c r="D3488"/>
      <c r="E3488"/>
      <c r="F3488"/>
      <c r="G3488"/>
      <c r="H3488"/>
      <c r="I3488" s="531"/>
    </row>
    <row r="3489" spans="1:9" x14ac:dyDescent="0.2">
      <c r="A3489"/>
      <c r="B3489"/>
      <c r="C3489"/>
      <c r="D3489"/>
      <c r="E3489"/>
      <c r="F3489"/>
      <c r="G3489"/>
      <c r="H3489"/>
      <c r="I3489" s="531"/>
    </row>
    <row r="3490" spans="1:9" x14ac:dyDescent="0.2">
      <c r="A3490"/>
      <c r="B3490"/>
      <c r="C3490"/>
      <c r="D3490"/>
      <c r="E3490"/>
      <c r="F3490"/>
      <c r="G3490"/>
      <c r="H3490"/>
      <c r="I3490" s="531"/>
    </row>
    <row r="3491" spans="1:9" x14ac:dyDescent="0.2">
      <c r="A3491"/>
      <c r="B3491"/>
      <c r="C3491"/>
      <c r="D3491"/>
      <c r="E3491"/>
      <c r="F3491"/>
      <c r="G3491"/>
      <c r="H3491"/>
      <c r="I3491" s="531"/>
    </row>
    <row r="3492" spans="1:9" x14ac:dyDescent="0.2">
      <c r="A3492"/>
      <c r="B3492"/>
      <c r="C3492"/>
      <c r="D3492"/>
      <c r="E3492"/>
      <c r="F3492"/>
      <c r="G3492"/>
      <c r="H3492"/>
      <c r="I3492" s="531"/>
    </row>
    <row r="3493" spans="1:9" x14ac:dyDescent="0.2">
      <c r="A3493"/>
      <c r="B3493"/>
      <c r="C3493"/>
      <c r="D3493"/>
      <c r="E3493"/>
      <c r="F3493"/>
      <c r="G3493"/>
      <c r="H3493"/>
      <c r="I3493" s="531"/>
    </row>
    <row r="3494" spans="1:9" x14ac:dyDescent="0.2">
      <c r="A3494"/>
      <c r="B3494"/>
      <c r="C3494"/>
      <c r="D3494"/>
      <c r="E3494"/>
      <c r="F3494"/>
      <c r="G3494"/>
      <c r="H3494"/>
      <c r="I3494" s="531"/>
    </row>
    <row r="3495" spans="1:9" x14ac:dyDescent="0.2">
      <c r="A3495"/>
      <c r="B3495"/>
      <c r="C3495"/>
      <c r="D3495"/>
      <c r="E3495"/>
      <c r="F3495"/>
      <c r="G3495"/>
      <c r="H3495"/>
      <c r="I3495" s="531"/>
    </row>
    <row r="3496" spans="1:9" x14ac:dyDescent="0.2">
      <c r="A3496"/>
      <c r="B3496"/>
      <c r="C3496"/>
      <c r="D3496"/>
      <c r="E3496"/>
      <c r="F3496"/>
      <c r="G3496"/>
      <c r="H3496"/>
      <c r="I3496" s="531"/>
    </row>
    <row r="3497" spans="1:9" x14ac:dyDescent="0.2">
      <c r="A3497"/>
      <c r="B3497"/>
      <c r="C3497"/>
      <c r="D3497"/>
      <c r="E3497"/>
      <c r="F3497"/>
      <c r="G3497"/>
      <c r="H3497"/>
      <c r="I3497" s="531"/>
    </row>
    <row r="3498" spans="1:9" x14ac:dyDescent="0.2">
      <c r="A3498"/>
      <c r="B3498"/>
      <c r="C3498"/>
      <c r="D3498"/>
      <c r="E3498"/>
      <c r="F3498"/>
      <c r="G3498"/>
      <c r="H3498"/>
      <c r="I3498" s="531"/>
    </row>
    <row r="3499" spans="1:9" x14ac:dyDescent="0.2">
      <c r="A3499"/>
      <c r="B3499"/>
      <c r="C3499"/>
      <c r="D3499"/>
      <c r="E3499"/>
      <c r="F3499"/>
      <c r="G3499"/>
      <c r="H3499"/>
      <c r="I3499" s="531"/>
    </row>
    <row r="3500" spans="1:9" x14ac:dyDescent="0.2">
      <c r="A3500"/>
      <c r="B3500"/>
      <c r="C3500"/>
      <c r="D3500"/>
      <c r="E3500"/>
      <c r="F3500"/>
      <c r="G3500"/>
      <c r="H3500"/>
      <c r="I3500" s="531"/>
    </row>
    <row r="3501" spans="1:9" x14ac:dyDescent="0.2">
      <c r="A3501"/>
      <c r="B3501"/>
      <c r="C3501"/>
      <c r="D3501"/>
      <c r="E3501"/>
      <c r="F3501"/>
      <c r="G3501"/>
      <c r="H3501"/>
      <c r="I3501" s="531"/>
    </row>
    <row r="3502" spans="1:9" x14ac:dyDescent="0.2">
      <c r="A3502"/>
      <c r="B3502"/>
      <c r="C3502"/>
      <c r="D3502"/>
      <c r="E3502"/>
      <c r="F3502"/>
      <c r="G3502"/>
      <c r="H3502"/>
      <c r="I3502" s="531"/>
    </row>
    <row r="3503" spans="1:9" x14ac:dyDescent="0.2">
      <c r="A3503"/>
      <c r="B3503"/>
      <c r="C3503"/>
      <c r="D3503"/>
      <c r="E3503"/>
      <c r="F3503"/>
      <c r="G3503"/>
      <c r="H3503"/>
      <c r="I3503" s="531"/>
    </row>
    <row r="3504" spans="1:9" x14ac:dyDescent="0.2">
      <c r="A3504"/>
      <c r="B3504"/>
      <c r="C3504"/>
      <c r="D3504"/>
      <c r="E3504"/>
      <c r="F3504"/>
      <c r="G3504"/>
      <c r="H3504"/>
      <c r="I3504" s="531"/>
    </row>
    <row r="3505" spans="1:9" x14ac:dyDescent="0.2">
      <c r="A3505"/>
      <c r="B3505"/>
      <c r="C3505"/>
      <c r="D3505"/>
      <c r="E3505"/>
      <c r="F3505"/>
      <c r="G3505"/>
      <c r="H3505"/>
      <c r="I3505" s="531"/>
    </row>
    <row r="3506" spans="1:9" x14ac:dyDescent="0.2">
      <c r="A3506"/>
      <c r="B3506"/>
      <c r="C3506"/>
      <c r="D3506"/>
      <c r="E3506"/>
      <c r="F3506"/>
      <c r="G3506"/>
      <c r="H3506"/>
      <c r="I3506" s="531"/>
    </row>
    <row r="3507" spans="1:9" x14ac:dyDescent="0.2">
      <c r="A3507"/>
      <c r="B3507"/>
      <c r="C3507"/>
      <c r="D3507"/>
      <c r="E3507"/>
      <c r="F3507"/>
      <c r="G3507"/>
      <c r="H3507"/>
      <c r="I3507" s="531"/>
    </row>
    <row r="3508" spans="1:9" x14ac:dyDescent="0.2">
      <c r="A3508"/>
      <c r="B3508"/>
      <c r="C3508"/>
      <c r="D3508"/>
      <c r="E3508"/>
      <c r="F3508"/>
      <c r="G3508"/>
      <c r="H3508"/>
      <c r="I3508" s="531"/>
    </row>
    <row r="3509" spans="1:9" x14ac:dyDescent="0.2">
      <c r="A3509"/>
      <c r="B3509"/>
      <c r="C3509"/>
      <c r="D3509"/>
      <c r="E3509"/>
      <c r="F3509"/>
      <c r="G3509"/>
      <c r="H3509"/>
      <c r="I3509" s="531"/>
    </row>
    <row r="3510" spans="1:9" x14ac:dyDescent="0.2">
      <c r="A3510"/>
      <c r="B3510"/>
      <c r="C3510"/>
      <c r="D3510"/>
      <c r="E3510"/>
      <c r="F3510"/>
      <c r="G3510"/>
      <c r="H3510"/>
      <c r="I3510" s="531"/>
    </row>
    <row r="3511" spans="1:9" x14ac:dyDescent="0.2">
      <c r="A3511"/>
      <c r="B3511"/>
      <c r="C3511"/>
      <c r="D3511"/>
      <c r="E3511"/>
      <c r="F3511"/>
      <c r="G3511"/>
      <c r="H3511"/>
      <c r="I3511" s="531"/>
    </row>
    <row r="3512" spans="1:9" x14ac:dyDescent="0.2">
      <c r="A3512"/>
      <c r="B3512"/>
      <c r="C3512"/>
      <c r="D3512"/>
      <c r="E3512"/>
      <c r="F3512"/>
      <c r="G3512"/>
      <c r="H3512"/>
      <c r="I3512" s="531"/>
    </row>
    <row r="3513" spans="1:9" x14ac:dyDescent="0.2">
      <c r="A3513"/>
      <c r="B3513"/>
      <c r="C3513"/>
      <c r="D3513"/>
      <c r="E3513"/>
      <c r="F3513"/>
      <c r="G3513"/>
      <c r="H3513"/>
      <c r="I3513" s="531"/>
    </row>
    <row r="3514" spans="1:9" x14ac:dyDescent="0.2">
      <c r="A3514"/>
      <c r="B3514"/>
      <c r="C3514"/>
      <c r="D3514"/>
      <c r="E3514"/>
      <c r="F3514"/>
      <c r="G3514"/>
      <c r="H3514"/>
      <c r="I3514" s="531"/>
    </row>
    <row r="3515" spans="1:9" x14ac:dyDescent="0.2">
      <c r="A3515"/>
      <c r="B3515"/>
      <c r="C3515"/>
      <c r="D3515"/>
      <c r="E3515"/>
      <c r="F3515"/>
      <c r="G3515"/>
      <c r="H3515"/>
      <c r="I3515" s="531"/>
    </row>
    <row r="3516" spans="1:9" x14ac:dyDescent="0.2">
      <c r="A3516"/>
      <c r="B3516"/>
      <c r="C3516"/>
      <c r="D3516"/>
      <c r="E3516"/>
      <c r="F3516"/>
      <c r="G3516"/>
      <c r="H3516"/>
      <c r="I3516" s="531"/>
    </row>
    <row r="3517" spans="1:9" x14ac:dyDescent="0.2">
      <c r="A3517"/>
      <c r="B3517"/>
      <c r="C3517"/>
      <c r="D3517"/>
      <c r="E3517"/>
      <c r="F3517"/>
      <c r="G3517"/>
      <c r="H3517"/>
      <c r="I3517" s="531"/>
    </row>
    <row r="3518" spans="1:9" x14ac:dyDescent="0.2">
      <c r="A3518"/>
      <c r="B3518"/>
      <c r="C3518"/>
      <c r="D3518"/>
      <c r="E3518"/>
      <c r="F3518"/>
      <c r="G3518"/>
      <c r="H3518"/>
      <c r="I3518" s="531"/>
    </row>
    <row r="3519" spans="1:9" x14ac:dyDescent="0.2">
      <c r="A3519"/>
      <c r="B3519"/>
      <c r="C3519"/>
      <c r="D3519"/>
      <c r="E3519"/>
      <c r="F3519"/>
      <c r="G3519"/>
      <c r="H3519"/>
      <c r="I3519" s="531"/>
    </row>
    <row r="3520" spans="1:9" x14ac:dyDescent="0.2">
      <c r="A3520"/>
      <c r="B3520"/>
      <c r="C3520"/>
      <c r="D3520"/>
      <c r="E3520"/>
      <c r="F3520"/>
      <c r="G3520"/>
      <c r="H3520"/>
      <c r="I3520" s="531"/>
    </row>
    <row r="3521" spans="1:9" x14ac:dyDescent="0.2">
      <c r="A3521"/>
      <c r="B3521"/>
      <c r="C3521"/>
      <c r="D3521"/>
      <c r="E3521"/>
      <c r="F3521"/>
      <c r="G3521"/>
      <c r="H3521"/>
      <c r="I3521" s="531"/>
    </row>
    <row r="3522" spans="1:9" x14ac:dyDescent="0.2">
      <c r="A3522"/>
      <c r="B3522"/>
      <c r="C3522"/>
      <c r="D3522"/>
      <c r="E3522"/>
      <c r="F3522"/>
      <c r="G3522"/>
      <c r="H3522"/>
      <c r="I3522" s="531"/>
    </row>
    <row r="3523" spans="1:9" x14ac:dyDescent="0.2">
      <c r="A3523"/>
      <c r="B3523"/>
      <c r="C3523"/>
      <c r="D3523"/>
      <c r="E3523"/>
      <c r="F3523"/>
      <c r="G3523"/>
      <c r="H3523"/>
      <c r="I3523" s="531"/>
    </row>
    <row r="3524" spans="1:9" x14ac:dyDescent="0.2">
      <c r="A3524"/>
      <c r="B3524"/>
      <c r="C3524"/>
      <c r="D3524"/>
      <c r="E3524"/>
      <c r="F3524"/>
      <c r="G3524"/>
      <c r="H3524"/>
      <c r="I3524" s="531"/>
    </row>
    <row r="3525" spans="1:9" x14ac:dyDescent="0.2">
      <c r="A3525"/>
      <c r="B3525"/>
      <c r="C3525"/>
      <c r="D3525"/>
      <c r="E3525"/>
      <c r="F3525"/>
      <c r="G3525"/>
      <c r="H3525"/>
      <c r="I3525" s="531"/>
    </row>
    <row r="3526" spans="1:9" x14ac:dyDescent="0.2">
      <c r="A3526"/>
      <c r="B3526"/>
      <c r="C3526"/>
      <c r="D3526"/>
      <c r="E3526"/>
      <c r="F3526"/>
      <c r="G3526"/>
      <c r="H3526"/>
      <c r="I3526" s="531"/>
    </row>
    <row r="3527" spans="1:9" x14ac:dyDescent="0.2">
      <c r="A3527"/>
      <c r="B3527"/>
      <c r="C3527"/>
      <c r="D3527"/>
      <c r="E3527"/>
      <c r="F3527"/>
      <c r="G3527"/>
      <c r="H3527"/>
      <c r="I3527" s="531"/>
    </row>
    <row r="3528" spans="1:9" x14ac:dyDescent="0.2">
      <c r="A3528"/>
      <c r="B3528"/>
      <c r="C3528"/>
      <c r="D3528"/>
      <c r="E3528"/>
      <c r="F3528"/>
      <c r="G3528"/>
      <c r="H3528"/>
      <c r="I3528" s="531"/>
    </row>
    <row r="3529" spans="1:9" x14ac:dyDescent="0.2">
      <c r="A3529"/>
      <c r="B3529"/>
      <c r="C3529"/>
      <c r="D3529"/>
      <c r="E3529"/>
      <c r="F3529"/>
      <c r="G3529"/>
      <c r="H3529"/>
      <c r="I3529" s="531"/>
    </row>
    <row r="3530" spans="1:9" x14ac:dyDescent="0.2">
      <c r="A3530"/>
      <c r="B3530"/>
      <c r="C3530"/>
      <c r="D3530"/>
      <c r="E3530"/>
      <c r="F3530"/>
      <c r="G3530"/>
      <c r="H3530"/>
      <c r="I3530" s="531"/>
    </row>
    <row r="3531" spans="1:9" x14ac:dyDescent="0.2">
      <c r="A3531"/>
      <c r="B3531"/>
      <c r="C3531"/>
      <c r="D3531"/>
      <c r="E3531"/>
      <c r="F3531"/>
      <c r="G3531"/>
      <c r="H3531"/>
      <c r="I3531" s="531"/>
    </row>
    <row r="3532" spans="1:9" x14ac:dyDescent="0.2">
      <c r="A3532"/>
      <c r="B3532"/>
      <c r="C3532"/>
      <c r="D3532"/>
      <c r="E3532"/>
      <c r="F3532"/>
      <c r="G3532"/>
      <c r="H3532"/>
      <c r="I3532" s="531"/>
    </row>
    <row r="3533" spans="1:9" x14ac:dyDescent="0.2">
      <c r="A3533"/>
      <c r="B3533"/>
      <c r="C3533"/>
      <c r="D3533"/>
      <c r="E3533"/>
      <c r="F3533"/>
      <c r="G3533"/>
      <c r="H3533"/>
      <c r="I3533" s="531"/>
    </row>
    <row r="3534" spans="1:9" x14ac:dyDescent="0.2">
      <c r="A3534"/>
      <c r="B3534"/>
      <c r="C3534"/>
      <c r="D3534"/>
      <c r="E3534"/>
      <c r="F3534"/>
      <c r="G3534"/>
      <c r="H3534"/>
      <c r="I3534" s="531"/>
    </row>
    <row r="3535" spans="1:9" x14ac:dyDescent="0.2">
      <c r="A3535"/>
      <c r="B3535"/>
      <c r="C3535"/>
      <c r="D3535"/>
      <c r="E3535"/>
      <c r="F3535"/>
      <c r="G3535"/>
      <c r="H3535"/>
      <c r="I3535" s="531"/>
    </row>
    <row r="3536" spans="1:9" x14ac:dyDescent="0.2">
      <c r="A3536"/>
      <c r="B3536"/>
      <c r="C3536"/>
      <c r="D3536"/>
      <c r="E3536"/>
      <c r="F3536"/>
      <c r="G3536"/>
      <c r="H3536"/>
      <c r="I3536" s="531"/>
    </row>
    <row r="3537" spans="1:9" x14ac:dyDescent="0.2">
      <c r="A3537"/>
      <c r="B3537"/>
      <c r="C3537"/>
      <c r="D3537"/>
      <c r="E3537"/>
      <c r="F3537"/>
      <c r="G3537"/>
      <c r="H3537"/>
      <c r="I3537" s="531"/>
    </row>
    <row r="3538" spans="1:9" x14ac:dyDescent="0.2">
      <c r="A3538"/>
      <c r="B3538"/>
      <c r="C3538"/>
      <c r="D3538"/>
      <c r="E3538"/>
      <c r="F3538"/>
      <c r="G3538"/>
      <c r="H3538"/>
      <c r="I3538" s="531"/>
    </row>
    <row r="3539" spans="1:9" x14ac:dyDescent="0.2">
      <c r="A3539"/>
      <c r="B3539"/>
      <c r="C3539"/>
      <c r="D3539"/>
      <c r="E3539"/>
      <c r="F3539"/>
      <c r="G3539"/>
      <c r="H3539"/>
      <c r="I3539" s="531"/>
    </row>
    <row r="3540" spans="1:9" x14ac:dyDescent="0.2">
      <c r="A3540"/>
      <c r="B3540"/>
      <c r="C3540"/>
      <c r="D3540"/>
      <c r="E3540"/>
      <c r="F3540"/>
      <c r="G3540"/>
      <c r="H3540"/>
      <c r="I3540" s="531"/>
    </row>
    <row r="3541" spans="1:9" x14ac:dyDescent="0.2">
      <c r="A3541"/>
      <c r="B3541"/>
      <c r="C3541"/>
      <c r="D3541"/>
      <c r="E3541"/>
      <c r="F3541"/>
      <c r="G3541"/>
      <c r="H3541"/>
      <c r="I3541" s="531"/>
    </row>
    <row r="3542" spans="1:9" x14ac:dyDescent="0.2">
      <c r="A3542"/>
      <c r="B3542"/>
      <c r="C3542"/>
      <c r="D3542"/>
      <c r="E3542"/>
      <c r="F3542"/>
      <c r="G3542"/>
      <c r="H3542"/>
      <c r="I3542" s="531"/>
    </row>
    <row r="3543" spans="1:9" x14ac:dyDescent="0.2">
      <c r="A3543"/>
      <c r="B3543"/>
      <c r="C3543"/>
      <c r="D3543"/>
      <c r="E3543"/>
      <c r="F3543"/>
      <c r="G3543"/>
      <c r="H3543"/>
      <c r="I3543" s="531"/>
    </row>
    <row r="3544" spans="1:9" x14ac:dyDescent="0.2">
      <c r="A3544"/>
      <c r="B3544"/>
      <c r="C3544"/>
      <c r="D3544"/>
      <c r="E3544"/>
      <c r="F3544"/>
      <c r="G3544"/>
      <c r="H3544"/>
      <c r="I3544" s="531"/>
    </row>
    <row r="3545" spans="1:9" x14ac:dyDescent="0.2">
      <c r="A3545"/>
      <c r="B3545"/>
      <c r="C3545"/>
      <c r="D3545"/>
      <c r="E3545"/>
      <c r="F3545"/>
      <c r="G3545"/>
      <c r="H3545"/>
      <c r="I3545" s="531"/>
    </row>
    <row r="3546" spans="1:9" x14ac:dyDescent="0.2">
      <c r="A3546"/>
      <c r="B3546"/>
      <c r="C3546"/>
      <c r="D3546"/>
      <c r="E3546"/>
      <c r="F3546"/>
      <c r="G3546"/>
      <c r="H3546"/>
      <c r="I3546" s="531"/>
    </row>
    <row r="3547" spans="1:9" x14ac:dyDescent="0.2">
      <c r="A3547"/>
      <c r="B3547"/>
      <c r="C3547"/>
      <c r="D3547"/>
      <c r="E3547"/>
      <c r="F3547"/>
      <c r="G3547"/>
      <c r="H3547"/>
      <c r="I3547" s="531"/>
    </row>
    <row r="3548" spans="1:9" x14ac:dyDescent="0.2">
      <c r="A3548"/>
      <c r="B3548"/>
      <c r="C3548"/>
      <c r="D3548"/>
      <c r="E3548"/>
      <c r="F3548"/>
      <c r="G3548"/>
      <c r="H3548"/>
      <c r="I3548" s="531"/>
    </row>
    <row r="3549" spans="1:9" x14ac:dyDescent="0.2">
      <c r="A3549"/>
      <c r="B3549"/>
      <c r="C3549"/>
      <c r="D3549"/>
      <c r="E3549"/>
      <c r="F3549"/>
      <c r="G3549"/>
      <c r="H3549"/>
      <c r="I3549" s="531"/>
    </row>
    <row r="3550" spans="1:9" x14ac:dyDescent="0.2">
      <c r="A3550"/>
      <c r="B3550"/>
      <c r="C3550"/>
      <c r="D3550"/>
      <c r="E3550"/>
      <c r="F3550"/>
      <c r="G3550"/>
      <c r="H3550"/>
      <c r="I3550" s="531"/>
    </row>
    <row r="3551" spans="1:9" x14ac:dyDescent="0.2">
      <c r="A3551"/>
      <c r="B3551"/>
      <c r="C3551"/>
      <c r="D3551"/>
      <c r="E3551"/>
      <c r="F3551"/>
      <c r="G3551"/>
      <c r="H3551"/>
      <c r="I3551" s="531"/>
    </row>
    <row r="3552" spans="1:9" x14ac:dyDescent="0.2">
      <c r="A3552"/>
      <c r="B3552"/>
      <c r="C3552"/>
      <c r="D3552"/>
      <c r="E3552"/>
      <c r="F3552"/>
      <c r="G3552"/>
      <c r="H3552"/>
      <c r="I3552" s="531"/>
    </row>
    <row r="3553" spans="1:9" x14ac:dyDescent="0.2">
      <c r="A3553"/>
      <c r="B3553"/>
      <c r="C3553"/>
      <c r="D3553"/>
      <c r="E3553"/>
      <c r="F3553"/>
      <c r="G3553"/>
      <c r="H3553"/>
      <c r="I3553" s="531"/>
    </row>
    <row r="3554" spans="1:9" x14ac:dyDescent="0.2">
      <c r="A3554"/>
      <c r="B3554"/>
      <c r="C3554"/>
      <c r="D3554"/>
      <c r="E3554"/>
      <c r="F3554"/>
      <c r="G3554"/>
      <c r="H3554"/>
      <c r="I3554" s="531"/>
    </row>
    <row r="3555" spans="1:9" x14ac:dyDescent="0.2">
      <c r="A3555"/>
      <c r="B3555"/>
      <c r="C3555"/>
      <c r="D3555"/>
      <c r="E3555"/>
      <c r="F3555"/>
      <c r="G3555"/>
      <c r="H3555"/>
      <c r="I3555" s="531"/>
    </row>
    <row r="3556" spans="1:9" x14ac:dyDescent="0.2">
      <c r="A3556"/>
      <c r="B3556"/>
      <c r="C3556"/>
      <c r="D3556"/>
      <c r="E3556"/>
      <c r="F3556"/>
      <c r="G3556"/>
      <c r="H3556"/>
      <c r="I3556" s="531"/>
    </row>
    <row r="3557" spans="1:9" x14ac:dyDescent="0.2">
      <c r="A3557"/>
      <c r="B3557"/>
      <c r="C3557"/>
      <c r="D3557"/>
      <c r="E3557"/>
      <c r="F3557"/>
      <c r="G3557"/>
      <c r="H3557"/>
      <c r="I3557" s="531"/>
    </row>
    <row r="3558" spans="1:9" x14ac:dyDescent="0.2">
      <c r="A3558"/>
      <c r="B3558"/>
      <c r="C3558"/>
      <c r="D3558"/>
      <c r="E3558"/>
      <c r="F3558"/>
      <c r="G3558"/>
      <c r="H3558"/>
      <c r="I3558" s="531"/>
    </row>
    <row r="3559" spans="1:9" x14ac:dyDescent="0.2">
      <c r="A3559"/>
      <c r="B3559"/>
      <c r="C3559"/>
      <c r="D3559"/>
      <c r="E3559"/>
      <c r="F3559"/>
      <c r="G3559"/>
      <c r="H3559"/>
      <c r="I3559" s="531"/>
    </row>
    <row r="3560" spans="1:9" x14ac:dyDescent="0.2">
      <c r="A3560"/>
      <c r="B3560"/>
      <c r="C3560"/>
      <c r="D3560"/>
      <c r="E3560"/>
      <c r="F3560"/>
      <c r="G3560"/>
      <c r="H3560"/>
      <c r="I3560" s="531"/>
    </row>
    <row r="3561" spans="1:9" x14ac:dyDescent="0.2">
      <c r="A3561"/>
      <c r="B3561"/>
      <c r="C3561"/>
      <c r="D3561"/>
      <c r="E3561"/>
      <c r="F3561"/>
      <c r="G3561"/>
      <c r="H3561"/>
      <c r="I3561" s="531"/>
    </row>
    <row r="3562" spans="1:9" x14ac:dyDescent="0.2">
      <c r="A3562"/>
      <c r="B3562"/>
      <c r="C3562"/>
      <c r="D3562"/>
      <c r="E3562"/>
      <c r="F3562"/>
      <c r="G3562"/>
      <c r="H3562"/>
      <c r="I3562" s="531"/>
    </row>
    <row r="3563" spans="1:9" x14ac:dyDescent="0.2">
      <c r="A3563"/>
      <c r="B3563"/>
      <c r="C3563"/>
      <c r="D3563"/>
      <c r="E3563"/>
      <c r="F3563"/>
      <c r="G3563"/>
      <c r="H3563"/>
      <c r="I3563" s="531"/>
    </row>
    <row r="3564" spans="1:9" x14ac:dyDescent="0.2">
      <c r="A3564"/>
      <c r="B3564"/>
      <c r="C3564"/>
      <c r="D3564"/>
      <c r="E3564"/>
      <c r="F3564"/>
      <c r="G3564"/>
      <c r="H3564"/>
      <c r="I3564" s="531"/>
    </row>
    <row r="3565" spans="1:9" x14ac:dyDescent="0.2">
      <c r="A3565"/>
      <c r="B3565"/>
      <c r="C3565"/>
      <c r="D3565"/>
      <c r="E3565"/>
      <c r="F3565"/>
      <c r="G3565"/>
      <c r="H3565"/>
      <c r="I3565" s="531"/>
    </row>
    <row r="3566" spans="1:9" x14ac:dyDescent="0.2">
      <c r="A3566"/>
      <c r="B3566"/>
      <c r="C3566"/>
      <c r="D3566"/>
      <c r="E3566"/>
      <c r="F3566"/>
      <c r="G3566"/>
      <c r="H3566"/>
      <c r="I3566" s="531"/>
    </row>
    <row r="3567" spans="1:9" x14ac:dyDescent="0.2">
      <c r="A3567"/>
      <c r="B3567"/>
      <c r="C3567"/>
      <c r="D3567"/>
      <c r="E3567"/>
      <c r="F3567"/>
      <c r="G3567"/>
      <c r="H3567"/>
      <c r="I3567" s="531"/>
    </row>
    <row r="3568" spans="1:9" x14ac:dyDescent="0.2">
      <c r="A3568"/>
      <c r="B3568"/>
      <c r="C3568"/>
      <c r="D3568"/>
      <c r="E3568"/>
      <c r="F3568"/>
      <c r="G3568"/>
      <c r="H3568"/>
      <c r="I3568" s="531"/>
    </row>
    <row r="3569" spans="1:9" x14ac:dyDescent="0.2">
      <c r="A3569"/>
      <c r="B3569"/>
      <c r="C3569"/>
      <c r="D3569"/>
      <c r="E3569"/>
      <c r="F3569"/>
      <c r="G3569"/>
      <c r="H3569"/>
      <c r="I3569" s="531"/>
    </row>
    <row r="3570" spans="1:9" x14ac:dyDescent="0.2">
      <c r="A3570"/>
      <c r="B3570"/>
      <c r="C3570"/>
      <c r="D3570"/>
      <c r="E3570"/>
      <c r="F3570"/>
      <c r="G3570"/>
      <c r="H3570"/>
      <c r="I3570" s="531"/>
    </row>
    <row r="3571" spans="1:9" x14ac:dyDescent="0.2">
      <c r="A3571"/>
      <c r="B3571"/>
      <c r="C3571"/>
      <c r="D3571"/>
      <c r="E3571"/>
      <c r="F3571"/>
      <c r="G3571"/>
      <c r="H3571"/>
      <c r="I3571" s="531"/>
    </row>
    <row r="3572" spans="1:9" x14ac:dyDescent="0.2">
      <c r="A3572"/>
      <c r="B3572"/>
      <c r="C3572"/>
      <c r="D3572"/>
      <c r="E3572"/>
      <c r="F3572"/>
      <c r="G3572"/>
      <c r="H3572"/>
      <c r="I3572" s="531"/>
    </row>
    <row r="3573" spans="1:9" x14ac:dyDescent="0.2">
      <c r="A3573"/>
      <c r="B3573"/>
      <c r="C3573"/>
      <c r="D3573"/>
      <c r="E3573"/>
      <c r="F3573"/>
      <c r="G3573"/>
      <c r="H3573"/>
      <c r="I3573" s="531"/>
    </row>
    <row r="3574" spans="1:9" x14ac:dyDescent="0.2">
      <c r="A3574"/>
      <c r="B3574"/>
      <c r="C3574"/>
      <c r="D3574"/>
      <c r="E3574"/>
      <c r="F3574"/>
      <c r="G3574"/>
      <c r="H3574"/>
      <c r="I3574" s="531"/>
    </row>
    <row r="3575" spans="1:9" x14ac:dyDescent="0.2">
      <c r="A3575"/>
      <c r="B3575"/>
      <c r="C3575"/>
      <c r="D3575"/>
      <c r="E3575"/>
      <c r="F3575"/>
      <c r="G3575"/>
      <c r="H3575"/>
      <c r="I3575" s="531"/>
    </row>
    <row r="3576" spans="1:9" x14ac:dyDescent="0.2">
      <c r="A3576"/>
      <c r="B3576"/>
      <c r="C3576"/>
      <c r="D3576"/>
      <c r="E3576"/>
      <c r="F3576"/>
      <c r="G3576"/>
      <c r="H3576"/>
      <c r="I3576" s="531"/>
    </row>
    <row r="3577" spans="1:9" x14ac:dyDescent="0.2">
      <c r="A3577"/>
      <c r="B3577"/>
      <c r="C3577"/>
      <c r="D3577"/>
      <c r="E3577"/>
      <c r="F3577"/>
      <c r="G3577"/>
      <c r="H3577"/>
      <c r="I3577" s="531"/>
    </row>
    <row r="3578" spans="1:9" x14ac:dyDescent="0.2">
      <c r="A3578"/>
      <c r="B3578"/>
      <c r="C3578"/>
      <c r="D3578"/>
      <c r="E3578"/>
      <c r="F3578"/>
      <c r="G3578"/>
      <c r="H3578"/>
      <c r="I3578" s="531"/>
    </row>
    <row r="3579" spans="1:9" x14ac:dyDescent="0.2">
      <c r="A3579"/>
      <c r="B3579"/>
      <c r="C3579"/>
      <c r="D3579"/>
      <c r="E3579"/>
      <c r="F3579"/>
      <c r="G3579"/>
      <c r="H3579"/>
      <c r="I3579" s="531"/>
    </row>
    <row r="3580" spans="1:9" x14ac:dyDescent="0.2">
      <c r="A3580"/>
      <c r="B3580"/>
      <c r="C3580"/>
      <c r="D3580"/>
      <c r="E3580"/>
      <c r="F3580"/>
      <c r="G3580"/>
      <c r="H3580"/>
      <c r="I3580" s="531"/>
    </row>
    <row r="3581" spans="1:9" x14ac:dyDescent="0.2">
      <c r="A3581"/>
      <c r="B3581"/>
      <c r="C3581"/>
      <c r="D3581"/>
      <c r="E3581"/>
      <c r="F3581"/>
      <c r="G3581"/>
      <c r="H3581"/>
      <c r="I3581" s="531"/>
    </row>
    <row r="3582" spans="1:9" x14ac:dyDescent="0.2">
      <c r="A3582"/>
      <c r="B3582"/>
      <c r="C3582"/>
      <c r="D3582"/>
      <c r="E3582"/>
      <c r="F3582"/>
      <c r="G3582"/>
      <c r="H3582"/>
      <c r="I3582" s="531"/>
    </row>
    <row r="3583" spans="1:9" x14ac:dyDescent="0.2">
      <c r="A3583"/>
      <c r="B3583"/>
      <c r="C3583"/>
      <c r="D3583"/>
      <c r="E3583"/>
      <c r="F3583"/>
      <c r="G3583"/>
      <c r="H3583"/>
      <c r="I3583" s="531"/>
    </row>
    <row r="3584" spans="1:9" x14ac:dyDescent="0.2">
      <c r="A3584"/>
      <c r="B3584"/>
      <c r="C3584"/>
      <c r="D3584"/>
      <c r="E3584"/>
      <c r="F3584"/>
      <c r="G3584"/>
      <c r="H3584"/>
      <c r="I3584" s="531"/>
    </row>
    <row r="3585" spans="1:9" x14ac:dyDescent="0.2">
      <c r="A3585"/>
      <c r="B3585"/>
      <c r="C3585"/>
      <c r="D3585"/>
      <c r="E3585"/>
      <c r="F3585"/>
      <c r="G3585"/>
      <c r="H3585"/>
      <c r="I3585" s="531"/>
    </row>
    <row r="3586" spans="1:9" x14ac:dyDescent="0.2">
      <c r="A3586"/>
      <c r="B3586"/>
      <c r="C3586"/>
      <c r="D3586"/>
      <c r="E3586"/>
      <c r="F3586"/>
      <c r="G3586"/>
      <c r="H3586"/>
      <c r="I3586" s="531"/>
    </row>
    <row r="3587" spans="1:9" x14ac:dyDescent="0.2">
      <c r="A3587"/>
      <c r="B3587"/>
      <c r="C3587"/>
      <c r="D3587"/>
      <c r="E3587"/>
      <c r="F3587"/>
      <c r="G3587"/>
      <c r="H3587"/>
      <c r="I3587" s="531"/>
    </row>
    <row r="3588" spans="1:9" x14ac:dyDescent="0.2">
      <c r="A3588"/>
      <c r="B3588"/>
      <c r="C3588"/>
      <c r="D3588"/>
      <c r="E3588"/>
      <c r="F3588"/>
      <c r="G3588"/>
      <c r="H3588"/>
      <c r="I3588" s="531"/>
    </row>
    <row r="3589" spans="1:9" x14ac:dyDescent="0.2">
      <c r="A3589"/>
      <c r="B3589"/>
      <c r="C3589"/>
      <c r="D3589"/>
      <c r="E3589"/>
      <c r="F3589"/>
      <c r="G3589"/>
      <c r="H3589"/>
      <c r="I3589" s="531"/>
    </row>
    <row r="3590" spans="1:9" x14ac:dyDescent="0.2">
      <c r="A3590"/>
      <c r="B3590"/>
      <c r="C3590"/>
      <c r="D3590"/>
      <c r="E3590"/>
      <c r="F3590"/>
      <c r="G3590"/>
      <c r="H3590"/>
      <c r="I3590" s="531"/>
    </row>
    <row r="3591" spans="1:9" x14ac:dyDescent="0.2">
      <c r="A3591"/>
      <c r="B3591"/>
      <c r="C3591"/>
      <c r="D3591"/>
      <c r="E3591"/>
      <c r="F3591"/>
      <c r="G3591"/>
      <c r="H3591"/>
      <c r="I3591" s="531"/>
    </row>
    <row r="3592" spans="1:9" x14ac:dyDescent="0.2">
      <c r="A3592"/>
      <c r="B3592"/>
      <c r="C3592"/>
      <c r="D3592"/>
      <c r="E3592"/>
      <c r="F3592"/>
      <c r="G3592"/>
      <c r="H3592"/>
      <c r="I3592" s="531"/>
    </row>
    <row r="3593" spans="1:9" x14ac:dyDescent="0.2">
      <c r="A3593"/>
      <c r="B3593"/>
      <c r="C3593"/>
      <c r="D3593"/>
      <c r="E3593"/>
      <c r="F3593"/>
      <c r="G3593"/>
      <c r="H3593"/>
      <c r="I3593" s="531"/>
    </row>
    <row r="3594" spans="1:9" x14ac:dyDescent="0.2">
      <c r="A3594"/>
      <c r="B3594"/>
      <c r="C3594"/>
      <c r="D3594"/>
      <c r="E3594"/>
      <c r="F3594"/>
      <c r="G3594"/>
      <c r="H3594"/>
      <c r="I3594" s="531"/>
    </row>
    <row r="3595" spans="1:9" x14ac:dyDescent="0.2">
      <c r="A3595"/>
      <c r="B3595"/>
      <c r="C3595"/>
      <c r="D3595"/>
      <c r="E3595"/>
      <c r="F3595"/>
      <c r="G3595"/>
      <c r="H3595"/>
      <c r="I3595" s="531"/>
    </row>
    <row r="3596" spans="1:9" x14ac:dyDescent="0.2">
      <c r="A3596"/>
      <c r="B3596"/>
      <c r="C3596"/>
      <c r="D3596"/>
      <c r="E3596"/>
      <c r="F3596"/>
      <c r="G3596"/>
      <c r="H3596"/>
      <c r="I3596" s="531"/>
    </row>
    <row r="3597" spans="1:9" x14ac:dyDescent="0.2">
      <c r="A3597"/>
      <c r="B3597"/>
      <c r="C3597"/>
      <c r="D3597"/>
      <c r="E3597"/>
      <c r="F3597"/>
      <c r="G3597"/>
      <c r="H3597"/>
      <c r="I3597" s="531"/>
    </row>
    <row r="3598" spans="1:9" x14ac:dyDescent="0.2">
      <c r="A3598"/>
      <c r="B3598"/>
      <c r="C3598"/>
      <c r="D3598"/>
      <c r="E3598"/>
      <c r="F3598"/>
      <c r="G3598"/>
      <c r="H3598"/>
      <c r="I3598" s="531"/>
    </row>
    <row r="3599" spans="1:9" x14ac:dyDescent="0.2">
      <c r="A3599"/>
      <c r="B3599"/>
      <c r="C3599"/>
      <c r="D3599"/>
      <c r="E3599"/>
      <c r="F3599"/>
      <c r="G3599"/>
      <c r="H3599"/>
      <c r="I3599" s="531"/>
    </row>
    <row r="3600" spans="1:9" x14ac:dyDescent="0.2">
      <c r="A3600"/>
      <c r="B3600"/>
      <c r="C3600"/>
      <c r="D3600"/>
      <c r="E3600"/>
      <c r="F3600"/>
      <c r="G3600"/>
      <c r="H3600"/>
      <c r="I3600" s="531"/>
    </row>
    <row r="3601" spans="1:9" x14ac:dyDescent="0.2">
      <c r="A3601"/>
      <c r="B3601"/>
      <c r="C3601"/>
      <c r="D3601"/>
      <c r="E3601"/>
      <c r="F3601"/>
      <c r="G3601"/>
      <c r="H3601"/>
      <c r="I3601" s="531"/>
    </row>
    <row r="3602" spans="1:9" x14ac:dyDescent="0.2">
      <c r="A3602"/>
      <c r="B3602"/>
      <c r="C3602"/>
      <c r="D3602"/>
      <c r="E3602"/>
      <c r="F3602"/>
      <c r="G3602"/>
      <c r="H3602"/>
      <c r="I3602" s="531"/>
    </row>
    <row r="3603" spans="1:9" x14ac:dyDescent="0.2">
      <c r="A3603"/>
      <c r="B3603"/>
      <c r="C3603"/>
      <c r="D3603"/>
      <c r="E3603"/>
      <c r="F3603"/>
      <c r="G3603"/>
      <c r="H3603"/>
      <c r="I3603" s="531"/>
    </row>
    <row r="3604" spans="1:9" x14ac:dyDescent="0.2">
      <c r="A3604"/>
      <c r="B3604"/>
      <c r="C3604"/>
      <c r="D3604"/>
      <c r="E3604"/>
      <c r="F3604"/>
      <c r="G3604"/>
      <c r="H3604"/>
      <c r="I3604" s="531"/>
    </row>
    <row r="3605" spans="1:9" x14ac:dyDescent="0.2">
      <c r="A3605"/>
      <c r="B3605"/>
      <c r="C3605"/>
      <c r="D3605"/>
      <c r="E3605"/>
      <c r="F3605"/>
      <c r="G3605"/>
      <c r="H3605"/>
      <c r="I3605" s="531"/>
    </row>
    <row r="3606" spans="1:9" x14ac:dyDescent="0.2">
      <c r="A3606"/>
      <c r="B3606"/>
      <c r="C3606"/>
      <c r="D3606"/>
      <c r="E3606"/>
      <c r="F3606"/>
      <c r="G3606"/>
      <c r="H3606"/>
      <c r="I3606" s="531"/>
    </row>
    <row r="3607" spans="1:9" x14ac:dyDescent="0.2">
      <c r="A3607"/>
      <c r="B3607"/>
      <c r="C3607"/>
      <c r="D3607"/>
      <c r="E3607"/>
      <c r="F3607"/>
      <c r="G3607"/>
      <c r="H3607"/>
      <c r="I3607" s="531"/>
    </row>
    <row r="3608" spans="1:9" x14ac:dyDescent="0.2">
      <c r="A3608"/>
      <c r="B3608"/>
      <c r="C3608"/>
      <c r="D3608"/>
      <c r="E3608"/>
      <c r="F3608"/>
      <c r="G3608"/>
      <c r="H3608"/>
      <c r="I3608" s="531"/>
    </row>
    <row r="3609" spans="1:9" x14ac:dyDescent="0.2">
      <c r="A3609"/>
      <c r="B3609"/>
      <c r="C3609"/>
      <c r="D3609"/>
      <c r="E3609"/>
      <c r="F3609"/>
      <c r="G3609"/>
      <c r="H3609"/>
      <c r="I3609" s="531"/>
    </row>
    <row r="3610" spans="1:9" x14ac:dyDescent="0.2">
      <c r="A3610"/>
      <c r="B3610"/>
      <c r="C3610"/>
      <c r="D3610"/>
      <c r="E3610"/>
      <c r="F3610"/>
      <c r="G3610"/>
      <c r="H3610"/>
      <c r="I3610" s="531"/>
    </row>
    <row r="3611" spans="1:9" x14ac:dyDescent="0.2">
      <c r="A3611"/>
      <c r="B3611"/>
      <c r="C3611"/>
      <c r="D3611"/>
      <c r="E3611"/>
      <c r="F3611"/>
      <c r="G3611"/>
      <c r="H3611"/>
      <c r="I3611" s="531"/>
    </row>
    <row r="3612" spans="1:9" x14ac:dyDescent="0.2">
      <c r="A3612"/>
      <c r="B3612"/>
      <c r="C3612"/>
      <c r="D3612"/>
      <c r="E3612"/>
      <c r="F3612"/>
      <c r="G3612"/>
      <c r="H3612"/>
      <c r="I3612" s="531"/>
    </row>
    <row r="3613" spans="1:9" x14ac:dyDescent="0.2">
      <c r="A3613"/>
      <c r="B3613"/>
      <c r="C3613"/>
      <c r="D3613"/>
      <c r="E3613"/>
      <c r="F3613"/>
      <c r="G3613"/>
      <c r="H3613"/>
      <c r="I3613" s="531"/>
    </row>
    <row r="3614" spans="1:9" x14ac:dyDescent="0.2">
      <c r="A3614"/>
      <c r="B3614"/>
      <c r="C3614"/>
      <c r="D3614"/>
      <c r="E3614"/>
      <c r="F3614"/>
      <c r="G3614"/>
      <c r="H3614"/>
      <c r="I3614" s="531"/>
    </row>
    <row r="3615" spans="1:9" x14ac:dyDescent="0.2">
      <c r="A3615"/>
      <c r="B3615"/>
      <c r="C3615"/>
      <c r="D3615"/>
      <c r="E3615"/>
      <c r="F3615"/>
      <c r="G3615"/>
      <c r="H3615"/>
      <c r="I3615" s="531"/>
    </row>
    <row r="3616" spans="1:9" x14ac:dyDescent="0.2">
      <c r="A3616"/>
      <c r="B3616"/>
      <c r="C3616"/>
      <c r="D3616"/>
      <c r="E3616"/>
      <c r="F3616"/>
      <c r="G3616"/>
      <c r="H3616"/>
      <c r="I3616" s="531"/>
    </row>
    <row r="3617" spans="1:9" x14ac:dyDescent="0.2">
      <c r="A3617"/>
      <c r="B3617"/>
      <c r="C3617"/>
      <c r="D3617"/>
      <c r="E3617"/>
      <c r="F3617"/>
      <c r="G3617"/>
      <c r="H3617"/>
      <c r="I3617" s="531"/>
    </row>
    <row r="3618" spans="1:9" x14ac:dyDescent="0.2">
      <c r="A3618"/>
      <c r="B3618"/>
      <c r="C3618"/>
      <c r="D3618"/>
      <c r="E3618"/>
      <c r="F3618"/>
      <c r="G3618"/>
      <c r="H3618"/>
      <c r="I3618" s="531"/>
    </row>
    <row r="3619" spans="1:9" x14ac:dyDescent="0.2">
      <c r="A3619"/>
      <c r="B3619"/>
      <c r="C3619"/>
      <c r="D3619"/>
      <c r="E3619"/>
      <c r="F3619"/>
      <c r="G3619"/>
      <c r="H3619"/>
      <c r="I3619" s="531"/>
    </row>
    <row r="3620" spans="1:9" x14ac:dyDescent="0.2">
      <c r="A3620"/>
      <c r="B3620"/>
      <c r="C3620"/>
      <c r="D3620"/>
      <c r="E3620"/>
      <c r="F3620"/>
      <c r="G3620"/>
      <c r="H3620"/>
      <c r="I3620" s="531"/>
    </row>
    <row r="3621" spans="1:9" x14ac:dyDescent="0.2">
      <c r="A3621"/>
      <c r="B3621"/>
      <c r="C3621"/>
      <c r="D3621"/>
      <c r="E3621"/>
      <c r="F3621"/>
      <c r="G3621"/>
      <c r="H3621"/>
      <c r="I3621" s="531"/>
    </row>
    <row r="3622" spans="1:9" x14ac:dyDescent="0.2">
      <c r="A3622"/>
      <c r="B3622"/>
      <c r="C3622"/>
      <c r="D3622"/>
      <c r="E3622"/>
      <c r="F3622"/>
      <c r="G3622"/>
      <c r="H3622"/>
      <c r="I3622" s="531"/>
    </row>
    <row r="3623" spans="1:9" x14ac:dyDescent="0.2">
      <c r="A3623"/>
      <c r="B3623"/>
      <c r="C3623"/>
      <c r="D3623"/>
      <c r="E3623"/>
      <c r="F3623"/>
      <c r="G3623"/>
      <c r="H3623"/>
      <c r="I3623" s="531"/>
    </row>
    <row r="3624" spans="1:9" x14ac:dyDescent="0.2">
      <c r="A3624"/>
      <c r="B3624"/>
      <c r="C3624"/>
      <c r="D3624"/>
      <c r="E3624"/>
      <c r="F3624"/>
      <c r="G3624"/>
      <c r="H3624"/>
      <c r="I3624" s="531"/>
    </row>
    <row r="3625" spans="1:9" x14ac:dyDescent="0.2">
      <c r="A3625"/>
      <c r="B3625"/>
      <c r="C3625"/>
      <c r="D3625"/>
      <c r="E3625"/>
      <c r="F3625"/>
      <c r="G3625"/>
      <c r="H3625"/>
      <c r="I3625" s="531"/>
    </row>
    <row r="3626" spans="1:9" x14ac:dyDescent="0.2">
      <c r="A3626"/>
      <c r="B3626"/>
      <c r="C3626"/>
      <c r="D3626"/>
      <c r="E3626"/>
      <c r="F3626"/>
      <c r="G3626"/>
      <c r="H3626"/>
      <c r="I3626" s="531"/>
    </row>
    <row r="3627" spans="1:9" x14ac:dyDescent="0.2">
      <c r="A3627"/>
      <c r="B3627"/>
      <c r="C3627"/>
      <c r="D3627"/>
      <c r="E3627"/>
      <c r="F3627"/>
      <c r="G3627"/>
      <c r="H3627"/>
      <c r="I3627" s="531"/>
    </row>
    <row r="3628" spans="1:9" x14ac:dyDescent="0.2">
      <c r="A3628"/>
      <c r="B3628"/>
      <c r="C3628"/>
      <c r="D3628"/>
      <c r="E3628"/>
      <c r="F3628"/>
      <c r="G3628"/>
      <c r="H3628"/>
      <c r="I3628" s="531"/>
    </row>
    <row r="3629" spans="1:9" x14ac:dyDescent="0.2">
      <c r="A3629"/>
      <c r="B3629"/>
      <c r="C3629"/>
      <c r="D3629"/>
      <c r="E3629"/>
      <c r="F3629"/>
      <c r="G3629"/>
      <c r="H3629"/>
      <c r="I3629" s="531"/>
    </row>
    <row r="3630" spans="1:9" x14ac:dyDescent="0.2">
      <c r="A3630"/>
      <c r="B3630"/>
      <c r="C3630"/>
      <c r="D3630"/>
      <c r="E3630"/>
      <c r="F3630"/>
      <c r="G3630"/>
      <c r="H3630"/>
      <c r="I3630" s="531"/>
    </row>
    <row r="3631" spans="1:9" x14ac:dyDescent="0.2">
      <c r="A3631"/>
      <c r="B3631"/>
      <c r="C3631"/>
      <c r="D3631"/>
      <c r="E3631"/>
      <c r="F3631"/>
      <c r="G3631"/>
      <c r="H3631"/>
      <c r="I3631" s="531"/>
    </row>
    <row r="3632" spans="1:9" x14ac:dyDescent="0.2">
      <c r="A3632"/>
      <c r="B3632"/>
      <c r="C3632"/>
      <c r="D3632"/>
      <c r="E3632"/>
      <c r="F3632"/>
      <c r="G3632"/>
      <c r="H3632"/>
      <c r="I3632" s="531"/>
    </row>
    <row r="3633" spans="1:9" x14ac:dyDescent="0.2">
      <c r="A3633"/>
      <c r="B3633"/>
      <c r="C3633"/>
      <c r="D3633"/>
      <c r="E3633"/>
      <c r="F3633"/>
      <c r="G3633"/>
      <c r="H3633"/>
      <c r="I3633" s="531"/>
    </row>
    <row r="3634" spans="1:9" x14ac:dyDescent="0.2">
      <c r="A3634"/>
      <c r="B3634"/>
      <c r="C3634"/>
      <c r="D3634"/>
      <c r="E3634"/>
      <c r="F3634"/>
      <c r="G3634"/>
      <c r="H3634"/>
      <c r="I3634" s="531"/>
    </row>
    <row r="3635" spans="1:9" x14ac:dyDescent="0.2">
      <c r="A3635"/>
      <c r="B3635"/>
      <c r="C3635"/>
      <c r="D3635"/>
      <c r="E3635"/>
      <c r="F3635"/>
      <c r="G3635"/>
      <c r="H3635"/>
      <c r="I3635" s="531"/>
    </row>
    <row r="3636" spans="1:9" x14ac:dyDescent="0.2">
      <c r="A3636"/>
      <c r="B3636"/>
      <c r="C3636"/>
      <c r="D3636"/>
      <c r="E3636"/>
      <c r="F3636"/>
      <c r="G3636"/>
      <c r="H3636"/>
      <c r="I3636" s="531"/>
    </row>
    <row r="3637" spans="1:9" x14ac:dyDescent="0.2">
      <c r="A3637"/>
      <c r="B3637"/>
      <c r="C3637"/>
      <c r="D3637"/>
      <c r="E3637"/>
      <c r="F3637"/>
      <c r="G3637"/>
      <c r="H3637"/>
      <c r="I3637" s="531"/>
    </row>
    <row r="3638" spans="1:9" x14ac:dyDescent="0.2">
      <c r="A3638"/>
      <c r="B3638"/>
      <c r="C3638"/>
      <c r="D3638"/>
      <c r="E3638"/>
      <c r="F3638"/>
      <c r="G3638"/>
      <c r="H3638"/>
      <c r="I3638" s="531"/>
    </row>
    <row r="3639" spans="1:9" x14ac:dyDescent="0.2">
      <c r="A3639"/>
      <c r="B3639"/>
      <c r="C3639"/>
      <c r="D3639"/>
      <c r="E3639"/>
      <c r="F3639"/>
      <c r="G3639"/>
      <c r="H3639"/>
      <c r="I3639" s="531"/>
    </row>
    <row r="3640" spans="1:9" x14ac:dyDescent="0.2">
      <c r="A3640"/>
      <c r="B3640"/>
      <c r="C3640"/>
      <c r="D3640"/>
      <c r="E3640"/>
      <c r="F3640"/>
      <c r="G3640"/>
      <c r="H3640"/>
      <c r="I3640" s="531"/>
    </row>
    <row r="3641" spans="1:9" x14ac:dyDescent="0.2">
      <c r="A3641"/>
      <c r="B3641"/>
      <c r="C3641"/>
      <c r="D3641"/>
      <c r="E3641"/>
      <c r="F3641"/>
      <c r="G3641"/>
      <c r="H3641"/>
      <c r="I3641" s="531"/>
    </row>
    <row r="3642" spans="1:9" x14ac:dyDescent="0.2">
      <c r="A3642"/>
      <c r="B3642"/>
      <c r="C3642"/>
      <c r="D3642"/>
      <c r="E3642"/>
      <c r="F3642"/>
      <c r="G3642"/>
      <c r="H3642"/>
      <c r="I3642" s="531"/>
    </row>
    <row r="3643" spans="1:9" x14ac:dyDescent="0.2">
      <c r="A3643"/>
      <c r="B3643"/>
      <c r="C3643"/>
      <c r="D3643"/>
      <c r="E3643"/>
      <c r="F3643"/>
      <c r="G3643"/>
      <c r="H3643"/>
      <c r="I3643" s="531"/>
    </row>
    <row r="3644" spans="1:9" x14ac:dyDescent="0.2">
      <c r="A3644"/>
      <c r="B3644"/>
      <c r="C3644"/>
      <c r="D3644"/>
      <c r="E3644"/>
      <c r="F3644"/>
      <c r="G3644"/>
      <c r="H3644"/>
      <c r="I3644" s="531"/>
    </row>
    <row r="3645" spans="1:9" x14ac:dyDescent="0.2">
      <c r="A3645"/>
      <c r="B3645"/>
      <c r="C3645"/>
      <c r="D3645"/>
      <c r="E3645"/>
      <c r="F3645"/>
      <c r="G3645"/>
      <c r="H3645"/>
      <c r="I3645" s="531"/>
    </row>
    <row r="3646" spans="1:9" x14ac:dyDescent="0.2">
      <c r="A3646"/>
      <c r="B3646"/>
      <c r="C3646"/>
      <c r="D3646"/>
      <c r="E3646"/>
      <c r="F3646"/>
      <c r="G3646"/>
      <c r="H3646"/>
      <c r="I3646" s="531"/>
    </row>
    <row r="3647" spans="1:9" x14ac:dyDescent="0.2">
      <c r="A3647"/>
      <c r="B3647"/>
      <c r="C3647"/>
      <c r="D3647"/>
      <c r="E3647"/>
      <c r="F3647"/>
      <c r="G3647"/>
      <c r="H3647"/>
      <c r="I3647" s="531"/>
    </row>
    <row r="3648" spans="1:9" x14ac:dyDescent="0.2">
      <c r="A3648"/>
      <c r="B3648"/>
      <c r="C3648"/>
      <c r="D3648"/>
      <c r="E3648"/>
      <c r="F3648"/>
      <c r="G3648"/>
      <c r="H3648"/>
      <c r="I3648" s="531"/>
    </row>
    <row r="3649" spans="1:9" x14ac:dyDescent="0.2">
      <c r="A3649"/>
      <c r="B3649"/>
      <c r="C3649"/>
      <c r="D3649"/>
      <c r="E3649"/>
      <c r="F3649"/>
      <c r="G3649"/>
      <c r="H3649"/>
      <c r="I3649" s="531"/>
    </row>
    <row r="3650" spans="1:9" x14ac:dyDescent="0.2">
      <c r="A3650"/>
      <c r="B3650"/>
      <c r="C3650"/>
      <c r="D3650"/>
      <c r="E3650"/>
      <c r="F3650"/>
      <c r="G3650"/>
      <c r="H3650"/>
      <c r="I3650" s="531"/>
    </row>
    <row r="3651" spans="1:9" x14ac:dyDescent="0.2">
      <c r="A3651"/>
      <c r="B3651"/>
      <c r="C3651"/>
      <c r="D3651"/>
      <c r="E3651"/>
      <c r="F3651"/>
      <c r="G3651"/>
      <c r="H3651"/>
      <c r="I3651" s="531"/>
    </row>
    <row r="3652" spans="1:9" x14ac:dyDescent="0.2">
      <c r="A3652"/>
      <c r="B3652"/>
      <c r="C3652"/>
      <c r="D3652"/>
      <c r="E3652"/>
      <c r="F3652"/>
      <c r="G3652"/>
      <c r="H3652"/>
      <c r="I3652" s="531"/>
    </row>
    <row r="3653" spans="1:9" x14ac:dyDescent="0.2">
      <c r="A3653"/>
      <c r="B3653"/>
      <c r="C3653"/>
      <c r="D3653"/>
      <c r="E3653"/>
      <c r="F3653"/>
      <c r="G3653"/>
      <c r="H3653"/>
      <c r="I3653" s="531"/>
    </row>
    <row r="3654" spans="1:9" x14ac:dyDescent="0.2">
      <c r="A3654"/>
      <c r="B3654"/>
      <c r="C3654"/>
      <c r="D3654"/>
      <c r="E3654"/>
      <c r="F3654"/>
      <c r="G3654"/>
      <c r="H3654"/>
      <c r="I3654" s="531"/>
    </row>
    <row r="3655" spans="1:9" x14ac:dyDescent="0.2">
      <c r="A3655"/>
      <c r="B3655"/>
      <c r="C3655"/>
      <c r="D3655"/>
      <c r="E3655"/>
      <c r="F3655"/>
      <c r="G3655"/>
      <c r="H3655"/>
      <c r="I3655" s="531"/>
    </row>
    <row r="3656" spans="1:9" x14ac:dyDescent="0.2">
      <c r="A3656"/>
      <c r="B3656"/>
      <c r="C3656"/>
      <c r="D3656"/>
      <c r="E3656"/>
      <c r="F3656"/>
      <c r="G3656"/>
      <c r="H3656"/>
      <c r="I3656" s="531"/>
    </row>
    <row r="3657" spans="1:9" x14ac:dyDescent="0.2">
      <c r="A3657"/>
      <c r="B3657"/>
      <c r="C3657"/>
      <c r="D3657"/>
      <c r="E3657"/>
      <c r="F3657"/>
      <c r="G3657"/>
      <c r="H3657"/>
      <c r="I3657" s="531"/>
    </row>
    <row r="3658" spans="1:9" x14ac:dyDescent="0.2">
      <c r="A3658"/>
      <c r="B3658"/>
      <c r="C3658"/>
      <c r="D3658"/>
      <c r="E3658"/>
      <c r="F3658"/>
      <c r="G3658"/>
      <c r="H3658"/>
      <c r="I3658" s="531"/>
    </row>
    <row r="3659" spans="1:9" x14ac:dyDescent="0.2">
      <c r="A3659"/>
      <c r="B3659"/>
      <c r="C3659"/>
      <c r="D3659"/>
      <c r="E3659"/>
      <c r="F3659"/>
      <c r="G3659"/>
      <c r="H3659"/>
      <c r="I3659" s="531"/>
    </row>
    <row r="3660" spans="1:9" x14ac:dyDescent="0.2">
      <c r="A3660"/>
      <c r="B3660"/>
      <c r="C3660"/>
      <c r="D3660"/>
      <c r="E3660"/>
      <c r="F3660"/>
      <c r="G3660"/>
      <c r="H3660"/>
      <c r="I3660" s="531"/>
    </row>
    <row r="3661" spans="1:9" x14ac:dyDescent="0.2">
      <c r="A3661"/>
      <c r="B3661"/>
      <c r="C3661"/>
      <c r="D3661"/>
      <c r="E3661"/>
      <c r="F3661"/>
      <c r="G3661"/>
      <c r="H3661"/>
      <c r="I3661" s="531"/>
    </row>
    <row r="3662" spans="1:9" x14ac:dyDescent="0.2">
      <c r="A3662"/>
      <c r="B3662"/>
      <c r="C3662"/>
      <c r="D3662"/>
      <c r="E3662"/>
      <c r="F3662"/>
      <c r="G3662"/>
      <c r="H3662"/>
      <c r="I3662" s="531"/>
    </row>
    <row r="3663" spans="1:9" x14ac:dyDescent="0.2">
      <c r="A3663"/>
      <c r="B3663"/>
      <c r="C3663"/>
      <c r="D3663"/>
      <c r="E3663"/>
      <c r="F3663"/>
      <c r="G3663"/>
      <c r="H3663"/>
      <c r="I3663" s="531"/>
    </row>
    <row r="3664" spans="1:9" x14ac:dyDescent="0.2">
      <c r="A3664"/>
      <c r="B3664"/>
      <c r="C3664"/>
      <c r="D3664"/>
      <c r="E3664"/>
      <c r="F3664"/>
      <c r="G3664"/>
      <c r="H3664"/>
      <c r="I3664" s="531"/>
    </row>
    <row r="3665" spans="1:9" x14ac:dyDescent="0.2">
      <c r="A3665"/>
      <c r="B3665"/>
      <c r="C3665"/>
      <c r="D3665"/>
      <c r="E3665"/>
      <c r="F3665"/>
      <c r="G3665"/>
      <c r="H3665"/>
      <c r="I3665" s="531"/>
    </row>
    <row r="3666" spans="1:9" x14ac:dyDescent="0.2">
      <c r="A3666"/>
      <c r="B3666"/>
      <c r="C3666"/>
      <c r="D3666"/>
      <c r="E3666"/>
      <c r="F3666"/>
      <c r="G3666"/>
      <c r="H3666"/>
      <c r="I3666" s="531"/>
    </row>
    <row r="3667" spans="1:9" x14ac:dyDescent="0.2">
      <c r="A3667"/>
      <c r="B3667"/>
      <c r="C3667"/>
      <c r="D3667"/>
      <c r="E3667"/>
      <c r="F3667"/>
      <c r="G3667"/>
      <c r="H3667"/>
      <c r="I3667" s="531"/>
    </row>
    <row r="3668" spans="1:9" x14ac:dyDescent="0.2">
      <c r="A3668"/>
      <c r="B3668"/>
      <c r="C3668"/>
      <c r="D3668"/>
      <c r="E3668"/>
      <c r="F3668"/>
      <c r="G3668"/>
      <c r="H3668"/>
      <c r="I3668" s="531"/>
    </row>
    <row r="3669" spans="1:9" x14ac:dyDescent="0.2">
      <c r="A3669"/>
      <c r="B3669"/>
      <c r="C3669"/>
      <c r="D3669"/>
      <c r="E3669"/>
      <c r="F3669"/>
      <c r="G3669"/>
      <c r="H3669"/>
      <c r="I3669" s="531"/>
    </row>
    <row r="3670" spans="1:9" x14ac:dyDescent="0.2">
      <c r="A3670"/>
      <c r="B3670"/>
      <c r="C3670"/>
      <c r="D3670"/>
      <c r="E3670"/>
      <c r="F3670"/>
      <c r="G3670"/>
      <c r="H3670"/>
      <c r="I3670" s="531"/>
    </row>
    <row r="3671" spans="1:9" x14ac:dyDescent="0.2">
      <c r="A3671"/>
      <c r="B3671"/>
      <c r="C3671"/>
      <c r="D3671"/>
      <c r="E3671"/>
      <c r="F3671"/>
      <c r="G3671"/>
      <c r="H3671"/>
      <c r="I3671" s="531"/>
    </row>
    <row r="3672" spans="1:9" x14ac:dyDescent="0.2">
      <c r="A3672"/>
      <c r="B3672"/>
      <c r="C3672"/>
      <c r="D3672"/>
      <c r="E3672"/>
      <c r="F3672"/>
      <c r="G3672"/>
      <c r="H3672"/>
      <c r="I3672" s="531"/>
    </row>
    <row r="3673" spans="1:9" x14ac:dyDescent="0.2">
      <c r="A3673"/>
      <c r="B3673"/>
      <c r="C3673"/>
      <c r="D3673"/>
      <c r="E3673"/>
      <c r="F3673"/>
      <c r="G3673"/>
      <c r="H3673"/>
      <c r="I3673" s="531"/>
    </row>
    <row r="3674" spans="1:9" x14ac:dyDescent="0.2">
      <c r="A3674"/>
      <c r="B3674"/>
      <c r="C3674"/>
      <c r="D3674"/>
      <c r="E3674"/>
      <c r="F3674"/>
      <c r="G3674"/>
      <c r="H3674"/>
      <c r="I3674" s="531"/>
    </row>
    <row r="3675" spans="1:9" x14ac:dyDescent="0.2">
      <c r="A3675"/>
      <c r="B3675"/>
      <c r="C3675"/>
      <c r="D3675"/>
      <c r="E3675"/>
      <c r="F3675"/>
      <c r="G3675"/>
      <c r="H3675"/>
      <c r="I3675" s="531"/>
    </row>
    <row r="3676" spans="1:9" x14ac:dyDescent="0.2">
      <c r="A3676"/>
      <c r="B3676"/>
      <c r="C3676"/>
      <c r="D3676"/>
      <c r="E3676"/>
      <c r="F3676"/>
      <c r="G3676"/>
      <c r="H3676"/>
      <c r="I3676" s="531"/>
    </row>
    <row r="3677" spans="1:9" x14ac:dyDescent="0.2">
      <c r="A3677"/>
      <c r="B3677"/>
      <c r="C3677"/>
      <c r="D3677"/>
      <c r="E3677"/>
      <c r="F3677"/>
      <c r="G3677"/>
      <c r="H3677"/>
      <c r="I3677" s="531"/>
    </row>
    <row r="3678" spans="1:9" x14ac:dyDescent="0.2">
      <c r="A3678"/>
      <c r="B3678"/>
      <c r="C3678"/>
      <c r="D3678"/>
      <c r="E3678"/>
      <c r="F3678"/>
      <c r="G3678"/>
      <c r="H3678"/>
      <c r="I3678" s="531"/>
    </row>
    <row r="3679" spans="1:9" x14ac:dyDescent="0.2">
      <c r="A3679"/>
      <c r="B3679"/>
      <c r="C3679"/>
      <c r="D3679"/>
      <c r="E3679"/>
      <c r="F3679"/>
      <c r="G3679"/>
      <c r="H3679"/>
      <c r="I3679" s="531"/>
    </row>
    <row r="3680" spans="1:9" x14ac:dyDescent="0.2">
      <c r="A3680"/>
      <c r="B3680"/>
      <c r="C3680"/>
      <c r="D3680"/>
      <c r="E3680"/>
      <c r="F3680"/>
      <c r="G3680"/>
      <c r="H3680"/>
      <c r="I3680" s="531"/>
    </row>
    <row r="3681" spans="1:9" x14ac:dyDescent="0.2">
      <c r="A3681"/>
      <c r="B3681"/>
      <c r="C3681"/>
      <c r="D3681"/>
      <c r="E3681"/>
      <c r="F3681"/>
      <c r="G3681"/>
      <c r="H3681"/>
      <c r="I3681" s="531"/>
    </row>
    <row r="3682" spans="1:9" x14ac:dyDescent="0.2">
      <c r="A3682"/>
      <c r="B3682"/>
      <c r="C3682"/>
      <c r="D3682"/>
      <c r="E3682"/>
      <c r="F3682"/>
      <c r="G3682"/>
      <c r="H3682"/>
      <c r="I3682" s="531"/>
    </row>
    <row r="3683" spans="1:9" x14ac:dyDescent="0.2">
      <c r="A3683"/>
      <c r="B3683"/>
      <c r="C3683"/>
      <c r="D3683"/>
      <c r="E3683"/>
      <c r="F3683"/>
      <c r="G3683"/>
      <c r="H3683"/>
      <c r="I3683" s="531"/>
    </row>
    <row r="3684" spans="1:9" x14ac:dyDescent="0.2">
      <c r="A3684"/>
      <c r="B3684"/>
      <c r="C3684"/>
      <c r="D3684"/>
      <c r="E3684"/>
      <c r="F3684"/>
      <c r="G3684"/>
      <c r="H3684"/>
      <c r="I3684" s="531"/>
    </row>
    <row r="3685" spans="1:9" x14ac:dyDescent="0.2">
      <c r="A3685"/>
      <c r="B3685"/>
      <c r="C3685"/>
      <c r="D3685"/>
      <c r="E3685"/>
      <c r="F3685"/>
      <c r="G3685"/>
      <c r="H3685"/>
      <c r="I3685" s="531"/>
    </row>
    <row r="3686" spans="1:9" x14ac:dyDescent="0.2">
      <c r="A3686"/>
      <c r="B3686"/>
      <c r="C3686"/>
      <c r="D3686"/>
      <c r="E3686"/>
      <c r="F3686"/>
      <c r="G3686"/>
      <c r="H3686"/>
      <c r="I3686" s="531"/>
    </row>
    <row r="3687" spans="1:9" x14ac:dyDescent="0.2">
      <c r="A3687"/>
      <c r="B3687"/>
      <c r="C3687"/>
      <c r="D3687"/>
      <c r="E3687"/>
      <c r="F3687"/>
      <c r="G3687"/>
      <c r="H3687"/>
      <c r="I3687" s="531"/>
    </row>
    <row r="3688" spans="1:9" x14ac:dyDescent="0.2">
      <c r="A3688"/>
      <c r="B3688"/>
      <c r="C3688"/>
      <c r="D3688"/>
      <c r="E3688"/>
      <c r="F3688"/>
      <c r="G3688"/>
      <c r="H3688"/>
      <c r="I3688" s="531"/>
    </row>
    <row r="3689" spans="1:9" x14ac:dyDescent="0.2">
      <c r="A3689"/>
      <c r="B3689"/>
      <c r="C3689"/>
      <c r="D3689"/>
      <c r="E3689"/>
      <c r="F3689"/>
      <c r="G3689"/>
      <c r="H3689"/>
      <c r="I3689" s="531"/>
    </row>
    <row r="3690" spans="1:9" x14ac:dyDescent="0.2">
      <c r="A3690"/>
      <c r="B3690"/>
      <c r="C3690"/>
      <c r="D3690"/>
      <c r="E3690"/>
      <c r="F3690"/>
      <c r="G3690"/>
      <c r="H3690"/>
      <c r="I3690" s="531"/>
    </row>
    <row r="3691" spans="1:9" x14ac:dyDescent="0.2">
      <c r="A3691"/>
      <c r="B3691"/>
      <c r="C3691"/>
      <c r="D3691"/>
      <c r="E3691"/>
      <c r="F3691"/>
      <c r="G3691"/>
      <c r="H3691"/>
      <c r="I3691" s="531"/>
    </row>
    <row r="3692" spans="1:9" x14ac:dyDescent="0.2">
      <c r="A3692"/>
      <c r="B3692"/>
      <c r="C3692"/>
      <c r="D3692"/>
      <c r="E3692"/>
      <c r="F3692"/>
      <c r="G3692"/>
      <c r="H3692"/>
      <c r="I3692" s="531"/>
    </row>
    <row r="3693" spans="1:9" x14ac:dyDescent="0.2">
      <c r="A3693"/>
      <c r="B3693"/>
      <c r="C3693"/>
      <c r="D3693"/>
      <c r="E3693"/>
      <c r="F3693"/>
      <c r="G3693"/>
      <c r="H3693"/>
      <c r="I3693" s="531"/>
    </row>
    <row r="3694" spans="1:9" x14ac:dyDescent="0.2">
      <c r="A3694"/>
      <c r="B3694"/>
      <c r="C3694"/>
      <c r="D3694"/>
      <c r="E3694"/>
      <c r="F3694"/>
      <c r="G3694"/>
      <c r="H3694"/>
      <c r="I3694" s="531"/>
    </row>
    <row r="3695" spans="1:9" x14ac:dyDescent="0.2">
      <c r="A3695"/>
      <c r="B3695"/>
      <c r="C3695"/>
      <c r="D3695"/>
      <c r="E3695"/>
      <c r="F3695"/>
      <c r="G3695"/>
      <c r="H3695"/>
      <c r="I3695" s="531"/>
    </row>
    <row r="3696" spans="1:9" x14ac:dyDescent="0.2">
      <c r="A3696"/>
      <c r="B3696"/>
      <c r="C3696"/>
      <c r="D3696"/>
      <c r="E3696"/>
      <c r="F3696"/>
      <c r="G3696"/>
      <c r="H3696"/>
      <c r="I3696" s="531"/>
    </row>
    <row r="3697" spans="1:9" x14ac:dyDescent="0.2">
      <c r="A3697"/>
      <c r="B3697"/>
      <c r="C3697"/>
      <c r="D3697"/>
      <c r="E3697"/>
      <c r="F3697"/>
      <c r="G3697"/>
      <c r="H3697"/>
      <c r="I3697" s="531"/>
    </row>
    <row r="3698" spans="1:9" x14ac:dyDescent="0.2">
      <c r="A3698"/>
      <c r="B3698"/>
      <c r="C3698"/>
      <c r="D3698"/>
      <c r="E3698"/>
      <c r="F3698"/>
      <c r="G3698"/>
      <c r="H3698"/>
      <c r="I3698" s="531"/>
    </row>
    <row r="3699" spans="1:9" x14ac:dyDescent="0.2">
      <c r="A3699"/>
      <c r="B3699"/>
      <c r="C3699"/>
      <c r="D3699"/>
      <c r="E3699"/>
      <c r="F3699"/>
      <c r="G3699"/>
      <c r="H3699"/>
      <c r="I3699" s="531"/>
    </row>
    <row r="3700" spans="1:9" x14ac:dyDescent="0.2">
      <c r="A3700"/>
      <c r="B3700"/>
      <c r="C3700"/>
      <c r="D3700"/>
      <c r="E3700"/>
      <c r="F3700"/>
      <c r="G3700"/>
      <c r="H3700"/>
      <c r="I3700" s="531"/>
    </row>
    <row r="3701" spans="1:9" x14ac:dyDescent="0.2">
      <c r="A3701"/>
      <c r="B3701"/>
      <c r="C3701"/>
      <c r="D3701"/>
      <c r="E3701"/>
      <c r="F3701"/>
      <c r="G3701"/>
      <c r="H3701"/>
      <c r="I3701" s="531"/>
    </row>
    <row r="3702" spans="1:9" x14ac:dyDescent="0.2">
      <c r="A3702"/>
      <c r="B3702"/>
      <c r="C3702"/>
      <c r="D3702"/>
      <c r="E3702"/>
      <c r="F3702"/>
      <c r="G3702"/>
      <c r="H3702"/>
      <c r="I3702" s="531"/>
    </row>
    <row r="3703" spans="1:9" x14ac:dyDescent="0.2">
      <c r="A3703"/>
      <c r="B3703"/>
      <c r="C3703"/>
      <c r="D3703"/>
      <c r="E3703"/>
      <c r="F3703"/>
      <c r="G3703"/>
      <c r="H3703"/>
      <c r="I3703" s="531"/>
    </row>
    <row r="3704" spans="1:9" x14ac:dyDescent="0.2">
      <c r="A3704"/>
      <c r="B3704"/>
      <c r="C3704"/>
      <c r="D3704"/>
      <c r="E3704"/>
      <c r="F3704"/>
      <c r="G3704"/>
      <c r="H3704"/>
      <c r="I3704" s="531"/>
    </row>
    <row r="3705" spans="1:9" x14ac:dyDescent="0.2">
      <c r="A3705"/>
      <c r="B3705"/>
      <c r="C3705"/>
      <c r="D3705"/>
      <c r="E3705"/>
      <c r="F3705"/>
      <c r="G3705"/>
      <c r="H3705"/>
      <c r="I3705" s="531"/>
    </row>
    <row r="3706" spans="1:9" x14ac:dyDescent="0.2">
      <c r="A3706"/>
      <c r="B3706"/>
      <c r="C3706"/>
      <c r="D3706"/>
      <c r="E3706"/>
      <c r="F3706"/>
      <c r="G3706"/>
      <c r="H3706"/>
      <c r="I3706" s="531"/>
    </row>
    <row r="3707" spans="1:9" x14ac:dyDescent="0.2">
      <c r="A3707"/>
      <c r="B3707"/>
      <c r="C3707"/>
      <c r="D3707"/>
      <c r="E3707"/>
      <c r="F3707"/>
      <c r="G3707"/>
      <c r="H3707"/>
      <c r="I3707" s="531"/>
    </row>
    <row r="3708" spans="1:9" x14ac:dyDescent="0.2">
      <c r="A3708"/>
      <c r="B3708"/>
      <c r="C3708"/>
      <c r="D3708"/>
      <c r="E3708"/>
      <c r="F3708"/>
      <c r="G3708"/>
      <c r="H3708"/>
      <c r="I3708" s="531"/>
    </row>
    <row r="3709" spans="1:9" x14ac:dyDescent="0.2">
      <c r="A3709"/>
      <c r="B3709"/>
      <c r="C3709"/>
      <c r="D3709"/>
      <c r="E3709"/>
      <c r="F3709"/>
      <c r="G3709"/>
      <c r="H3709"/>
      <c r="I3709" s="531"/>
    </row>
    <row r="3710" spans="1:9" x14ac:dyDescent="0.2">
      <c r="A3710"/>
      <c r="B3710"/>
      <c r="C3710"/>
      <c r="D3710"/>
      <c r="E3710"/>
      <c r="F3710"/>
      <c r="G3710"/>
      <c r="H3710"/>
      <c r="I3710" s="531"/>
    </row>
    <row r="3711" spans="1:9" x14ac:dyDescent="0.2">
      <c r="A3711"/>
      <c r="B3711"/>
      <c r="C3711"/>
      <c r="D3711"/>
      <c r="E3711"/>
      <c r="F3711"/>
      <c r="G3711"/>
      <c r="H3711"/>
      <c r="I3711" s="531"/>
    </row>
    <row r="3712" spans="1:9" x14ac:dyDescent="0.2">
      <c r="A3712"/>
      <c r="B3712"/>
      <c r="C3712"/>
      <c r="D3712"/>
      <c r="E3712"/>
      <c r="F3712"/>
      <c r="G3712"/>
      <c r="H3712"/>
      <c r="I3712" s="531"/>
    </row>
    <row r="3713" spans="1:9" x14ac:dyDescent="0.2">
      <c r="A3713"/>
      <c r="B3713"/>
      <c r="C3713"/>
      <c r="D3713"/>
      <c r="E3713"/>
      <c r="F3713"/>
      <c r="G3713"/>
      <c r="H3713"/>
      <c r="I3713" s="531"/>
    </row>
    <row r="3714" spans="1:9" x14ac:dyDescent="0.2">
      <c r="A3714"/>
      <c r="B3714"/>
      <c r="C3714"/>
      <c r="D3714"/>
      <c r="E3714"/>
      <c r="F3714"/>
      <c r="G3714"/>
      <c r="H3714"/>
      <c r="I3714" s="531"/>
    </row>
    <row r="3715" spans="1:9" x14ac:dyDescent="0.2">
      <c r="A3715"/>
      <c r="B3715"/>
      <c r="C3715"/>
      <c r="D3715"/>
      <c r="E3715"/>
      <c r="F3715"/>
      <c r="G3715"/>
      <c r="H3715"/>
      <c r="I3715" s="531"/>
    </row>
    <row r="3716" spans="1:9" x14ac:dyDescent="0.2">
      <c r="A3716"/>
      <c r="B3716"/>
      <c r="C3716"/>
      <c r="D3716"/>
      <c r="E3716"/>
      <c r="F3716"/>
      <c r="G3716"/>
      <c r="H3716"/>
      <c r="I3716" s="531"/>
    </row>
    <row r="3717" spans="1:9" x14ac:dyDescent="0.2">
      <c r="A3717"/>
      <c r="B3717"/>
      <c r="C3717"/>
      <c r="D3717"/>
      <c r="E3717"/>
      <c r="F3717"/>
      <c r="G3717"/>
      <c r="H3717"/>
      <c r="I3717" s="531"/>
    </row>
    <row r="3718" spans="1:9" x14ac:dyDescent="0.2">
      <c r="A3718"/>
      <c r="B3718"/>
      <c r="C3718"/>
      <c r="D3718"/>
      <c r="E3718"/>
      <c r="F3718"/>
      <c r="G3718"/>
      <c r="H3718"/>
      <c r="I3718" s="531"/>
    </row>
    <row r="3719" spans="1:9" x14ac:dyDescent="0.2">
      <c r="A3719"/>
      <c r="B3719"/>
      <c r="C3719"/>
      <c r="D3719"/>
      <c r="E3719"/>
      <c r="F3719"/>
      <c r="G3719"/>
      <c r="H3719"/>
      <c r="I3719" s="531"/>
    </row>
    <row r="3720" spans="1:9" x14ac:dyDescent="0.2">
      <c r="A3720"/>
      <c r="B3720"/>
      <c r="C3720"/>
      <c r="D3720"/>
      <c r="E3720"/>
      <c r="F3720"/>
      <c r="G3720"/>
      <c r="H3720"/>
      <c r="I3720" s="531"/>
    </row>
    <row r="3721" spans="1:9" x14ac:dyDescent="0.2">
      <c r="A3721"/>
      <c r="B3721"/>
      <c r="C3721"/>
      <c r="D3721"/>
      <c r="E3721"/>
      <c r="F3721"/>
      <c r="G3721"/>
      <c r="H3721"/>
      <c r="I3721" s="531"/>
    </row>
    <row r="3722" spans="1:9" x14ac:dyDescent="0.2">
      <c r="A3722"/>
      <c r="B3722"/>
      <c r="C3722"/>
      <c r="D3722"/>
      <c r="E3722"/>
      <c r="F3722"/>
      <c r="G3722"/>
      <c r="H3722"/>
      <c r="I3722" s="531"/>
    </row>
    <row r="3723" spans="1:9" x14ac:dyDescent="0.2">
      <c r="A3723"/>
      <c r="B3723"/>
      <c r="C3723"/>
      <c r="D3723"/>
      <c r="E3723"/>
      <c r="F3723"/>
      <c r="G3723"/>
      <c r="H3723"/>
      <c r="I3723" s="531"/>
    </row>
    <row r="3724" spans="1:9" x14ac:dyDescent="0.2">
      <c r="A3724"/>
      <c r="B3724"/>
      <c r="C3724"/>
      <c r="D3724"/>
      <c r="E3724"/>
      <c r="F3724"/>
      <c r="G3724"/>
      <c r="H3724"/>
      <c r="I3724" s="531"/>
    </row>
    <row r="3725" spans="1:9" x14ac:dyDescent="0.2">
      <c r="A3725"/>
      <c r="B3725"/>
      <c r="C3725"/>
      <c r="D3725"/>
      <c r="E3725"/>
      <c r="F3725"/>
      <c r="G3725"/>
      <c r="H3725"/>
      <c r="I3725" s="531"/>
    </row>
    <row r="3726" spans="1:9" x14ac:dyDescent="0.2">
      <c r="A3726"/>
      <c r="B3726"/>
      <c r="C3726"/>
      <c r="D3726"/>
      <c r="E3726"/>
      <c r="F3726"/>
      <c r="G3726"/>
      <c r="H3726"/>
      <c r="I3726" s="531"/>
    </row>
    <row r="3727" spans="1:9" x14ac:dyDescent="0.2">
      <c r="A3727"/>
      <c r="B3727"/>
      <c r="C3727"/>
      <c r="D3727"/>
      <c r="E3727"/>
      <c r="F3727"/>
      <c r="G3727"/>
      <c r="H3727"/>
      <c r="I3727" s="531"/>
    </row>
    <row r="3728" spans="1:9" x14ac:dyDescent="0.2">
      <c r="A3728"/>
      <c r="B3728"/>
      <c r="C3728"/>
      <c r="D3728"/>
      <c r="E3728"/>
      <c r="F3728"/>
      <c r="G3728"/>
      <c r="H3728"/>
      <c r="I3728" s="531"/>
    </row>
    <row r="3729" spans="1:9" x14ac:dyDescent="0.2">
      <c r="A3729"/>
      <c r="B3729"/>
      <c r="C3729"/>
      <c r="D3729"/>
      <c r="E3729"/>
      <c r="F3729"/>
      <c r="G3729"/>
      <c r="H3729"/>
      <c r="I3729" s="531"/>
    </row>
    <row r="3730" spans="1:9" x14ac:dyDescent="0.2">
      <c r="A3730"/>
      <c r="B3730"/>
      <c r="C3730"/>
      <c r="D3730"/>
      <c r="E3730"/>
      <c r="F3730"/>
      <c r="G3730"/>
      <c r="H3730"/>
      <c r="I3730" s="531"/>
    </row>
    <row r="3731" spans="1:9" x14ac:dyDescent="0.2">
      <c r="A3731"/>
      <c r="B3731"/>
      <c r="C3731"/>
      <c r="D3731"/>
      <c r="E3731"/>
      <c r="F3731"/>
      <c r="G3731"/>
      <c r="H3731"/>
      <c r="I3731" s="531"/>
    </row>
    <row r="3732" spans="1:9" x14ac:dyDescent="0.2">
      <c r="A3732"/>
      <c r="B3732"/>
      <c r="C3732"/>
      <c r="D3732"/>
      <c r="E3732"/>
      <c r="F3732"/>
      <c r="G3732"/>
      <c r="H3732"/>
      <c r="I3732" s="531"/>
    </row>
    <row r="3733" spans="1:9" x14ac:dyDescent="0.2">
      <c r="A3733"/>
      <c r="B3733"/>
      <c r="C3733"/>
      <c r="D3733"/>
      <c r="E3733"/>
      <c r="F3733"/>
      <c r="G3733"/>
      <c r="H3733"/>
      <c r="I3733" s="531"/>
    </row>
    <row r="3734" spans="1:9" x14ac:dyDescent="0.2">
      <c r="A3734"/>
      <c r="B3734"/>
      <c r="C3734"/>
      <c r="D3734"/>
      <c r="E3734"/>
      <c r="F3734"/>
      <c r="G3734"/>
      <c r="H3734"/>
      <c r="I3734" s="531"/>
    </row>
    <row r="3735" spans="1:9" x14ac:dyDescent="0.2">
      <c r="A3735"/>
      <c r="B3735"/>
      <c r="C3735"/>
      <c r="D3735"/>
      <c r="E3735"/>
      <c r="F3735"/>
      <c r="G3735"/>
      <c r="H3735"/>
      <c r="I3735" s="531"/>
    </row>
    <row r="3736" spans="1:9" x14ac:dyDescent="0.2">
      <c r="A3736"/>
      <c r="B3736"/>
      <c r="C3736"/>
      <c r="D3736"/>
      <c r="E3736"/>
      <c r="F3736"/>
      <c r="G3736"/>
      <c r="H3736"/>
      <c r="I3736" s="531"/>
    </row>
    <row r="3737" spans="1:9" x14ac:dyDescent="0.2">
      <c r="A3737"/>
      <c r="B3737"/>
      <c r="C3737"/>
      <c r="D3737"/>
      <c r="E3737"/>
      <c r="F3737"/>
      <c r="G3737"/>
      <c r="H3737"/>
      <c r="I3737" s="531"/>
    </row>
    <row r="3738" spans="1:9" x14ac:dyDescent="0.2">
      <c r="A3738"/>
      <c r="B3738"/>
      <c r="C3738"/>
      <c r="D3738"/>
      <c r="E3738"/>
      <c r="F3738"/>
      <c r="G3738"/>
      <c r="H3738"/>
      <c r="I3738" s="531"/>
    </row>
    <row r="3739" spans="1:9" x14ac:dyDescent="0.2">
      <c r="A3739"/>
      <c r="B3739"/>
      <c r="C3739"/>
      <c r="D3739"/>
      <c r="E3739"/>
      <c r="F3739"/>
      <c r="G3739"/>
      <c r="H3739"/>
      <c r="I3739" s="531"/>
    </row>
    <row r="3740" spans="1:9" x14ac:dyDescent="0.2">
      <c r="A3740"/>
      <c r="B3740"/>
      <c r="C3740"/>
      <c r="D3740"/>
      <c r="E3740"/>
      <c r="F3740"/>
      <c r="G3740"/>
      <c r="H3740"/>
      <c r="I3740" s="531"/>
    </row>
    <row r="3741" spans="1:9" x14ac:dyDescent="0.2">
      <c r="A3741"/>
      <c r="B3741"/>
      <c r="C3741"/>
      <c r="D3741"/>
      <c r="E3741"/>
      <c r="F3741"/>
      <c r="G3741"/>
      <c r="H3741"/>
      <c r="I3741" s="531"/>
    </row>
    <row r="3742" spans="1:9" x14ac:dyDescent="0.2">
      <c r="A3742"/>
      <c r="B3742"/>
      <c r="C3742"/>
      <c r="D3742"/>
      <c r="E3742"/>
      <c r="F3742"/>
      <c r="G3742"/>
      <c r="H3742"/>
      <c r="I3742" s="531"/>
    </row>
    <row r="3743" spans="1:9" x14ac:dyDescent="0.2">
      <c r="A3743"/>
      <c r="B3743"/>
      <c r="C3743"/>
      <c r="D3743"/>
      <c r="E3743"/>
      <c r="F3743"/>
      <c r="G3743"/>
      <c r="H3743"/>
      <c r="I3743" s="531"/>
    </row>
    <row r="3744" spans="1:9" x14ac:dyDescent="0.2">
      <c r="A3744"/>
      <c r="B3744"/>
      <c r="C3744"/>
      <c r="D3744"/>
      <c r="E3744"/>
      <c r="F3744"/>
      <c r="G3744"/>
      <c r="H3744"/>
      <c r="I3744" s="531"/>
    </row>
    <row r="3745" spans="1:9" x14ac:dyDescent="0.2">
      <c r="A3745"/>
      <c r="B3745"/>
      <c r="C3745"/>
      <c r="D3745"/>
      <c r="E3745"/>
      <c r="F3745"/>
      <c r="G3745"/>
      <c r="H3745"/>
      <c r="I3745" s="531"/>
    </row>
    <row r="3746" spans="1:9" x14ac:dyDescent="0.2">
      <c r="A3746"/>
      <c r="B3746"/>
      <c r="C3746"/>
      <c r="D3746"/>
      <c r="E3746"/>
      <c r="F3746"/>
      <c r="G3746"/>
      <c r="H3746"/>
      <c r="I3746" s="531"/>
    </row>
    <row r="3747" spans="1:9" x14ac:dyDescent="0.2">
      <c r="A3747"/>
      <c r="B3747"/>
      <c r="C3747"/>
      <c r="D3747"/>
      <c r="E3747"/>
      <c r="F3747"/>
      <c r="G3747"/>
      <c r="H3747"/>
      <c r="I3747" s="531"/>
    </row>
    <row r="3748" spans="1:9" x14ac:dyDescent="0.2">
      <c r="A3748"/>
      <c r="B3748"/>
      <c r="C3748"/>
      <c r="D3748"/>
      <c r="E3748"/>
      <c r="F3748"/>
      <c r="G3748"/>
      <c r="H3748"/>
      <c r="I3748" s="531"/>
    </row>
    <row r="3749" spans="1:9" x14ac:dyDescent="0.2">
      <c r="A3749"/>
      <c r="B3749"/>
      <c r="C3749"/>
      <c r="D3749"/>
      <c r="E3749"/>
      <c r="F3749"/>
      <c r="G3749"/>
      <c r="H3749"/>
      <c r="I3749" s="531"/>
    </row>
    <row r="3750" spans="1:9" x14ac:dyDescent="0.2">
      <c r="A3750"/>
      <c r="B3750"/>
      <c r="C3750"/>
      <c r="D3750"/>
      <c r="E3750"/>
      <c r="F3750"/>
      <c r="G3750"/>
      <c r="H3750"/>
      <c r="I3750" s="531"/>
    </row>
    <row r="3751" spans="1:9" x14ac:dyDescent="0.2">
      <c r="A3751"/>
      <c r="B3751"/>
      <c r="C3751"/>
      <c r="D3751"/>
      <c r="E3751"/>
      <c r="F3751"/>
      <c r="G3751"/>
      <c r="H3751"/>
      <c r="I3751" s="531"/>
    </row>
    <row r="3752" spans="1:9" x14ac:dyDescent="0.2">
      <c r="A3752"/>
      <c r="B3752"/>
      <c r="C3752"/>
      <c r="D3752"/>
      <c r="E3752"/>
      <c r="F3752"/>
      <c r="G3752"/>
      <c r="H3752"/>
      <c r="I3752" s="531"/>
    </row>
    <row r="3753" spans="1:9" x14ac:dyDescent="0.2">
      <c r="A3753"/>
      <c r="B3753"/>
      <c r="C3753"/>
      <c r="D3753"/>
      <c r="E3753"/>
      <c r="F3753"/>
      <c r="G3753"/>
      <c r="H3753"/>
      <c r="I3753" s="531"/>
    </row>
    <row r="3754" spans="1:9" x14ac:dyDescent="0.2">
      <c r="A3754"/>
      <c r="B3754"/>
      <c r="C3754"/>
      <c r="D3754"/>
      <c r="E3754"/>
      <c r="F3754"/>
      <c r="G3754"/>
      <c r="H3754"/>
      <c r="I3754" s="531"/>
    </row>
    <row r="3755" spans="1:9" x14ac:dyDescent="0.2">
      <c r="A3755"/>
      <c r="B3755"/>
      <c r="C3755"/>
      <c r="D3755"/>
      <c r="E3755"/>
      <c r="F3755"/>
      <c r="G3755"/>
      <c r="H3755"/>
      <c r="I3755" s="531"/>
    </row>
    <row r="3756" spans="1:9" x14ac:dyDescent="0.2">
      <c r="A3756"/>
      <c r="B3756"/>
      <c r="C3756"/>
      <c r="D3756"/>
      <c r="E3756"/>
      <c r="F3756"/>
      <c r="G3756"/>
      <c r="H3756"/>
      <c r="I3756" s="531"/>
    </row>
    <row r="3757" spans="1:9" x14ac:dyDescent="0.2">
      <c r="A3757"/>
      <c r="B3757"/>
      <c r="C3757"/>
      <c r="D3757"/>
      <c r="E3757"/>
      <c r="F3757"/>
      <c r="G3757"/>
      <c r="H3757"/>
      <c r="I3757" s="531"/>
    </row>
    <row r="3758" spans="1:9" x14ac:dyDescent="0.2">
      <c r="A3758"/>
      <c r="B3758"/>
      <c r="C3758"/>
      <c r="D3758"/>
      <c r="E3758"/>
      <c r="F3758"/>
      <c r="G3758"/>
      <c r="H3758"/>
      <c r="I3758" s="531"/>
    </row>
    <row r="3759" spans="1:9" x14ac:dyDescent="0.2">
      <c r="A3759"/>
      <c r="B3759"/>
      <c r="C3759"/>
      <c r="D3759"/>
      <c r="E3759"/>
      <c r="F3759"/>
      <c r="G3759"/>
      <c r="H3759"/>
      <c r="I3759" s="531"/>
    </row>
    <row r="3760" spans="1:9" x14ac:dyDescent="0.2">
      <c r="A3760"/>
      <c r="B3760"/>
      <c r="C3760"/>
      <c r="D3760"/>
      <c r="E3760"/>
      <c r="F3760"/>
      <c r="G3760"/>
      <c r="H3760"/>
      <c r="I3760" s="531"/>
    </row>
    <row r="3761" spans="1:9" x14ac:dyDescent="0.2">
      <c r="A3761"/>
      <c r="B3761"/>
      <c r="C3761"/>
      <c r="D3761"/>
      <c r="E3761"/>
      <c r="F3761"/>
      <c r="G3761"/>
      <c r="H3761"/>
      <c r="I3761" s="531"/>
    </row>
    <row r="3762" spans="1:9" x14ac:dyDescent="0.2">
      <c r="A3762"/>
      <c r="B3762"/>
      <c r="C3762"/>
      <c r="D3762"/>
      <c r="E3762"/>
      <c r="F3762"/>
      <c r="G3762"/>
      <c r="H3762"/>
      <c r="I3762" s="531"/>
    </row>
    <row r="3763" spans="1:9" x14ac:dyDescent="0.2">
      <c r="A3763"/>
      <c r="B3763"/>
      <c r="C3763"/>
      <c r="D3763"/>
      <c r="E3763"/>
      <c r="F3763"/>
      <c r="G3763"/>
      <c r="H3763"/>
      <c r="I3763" s="531"/>
    </row>
    <row r="3764" spans="1:9" x14ac:dyDescent="0.2">
      <c r="A3764"/>
      <c r="B3764"/>
      <c r="C3764"/>
      <c r="D3764"/>
      <c r="E3764"/>
      <c r="F3764"/>
      <c r="G3764"/>
      <c r="H3764"/>
      <c r="I3764" s="531"/>
    </row>
    <row r="3765" spans="1:9" x14ac:dyDescent="0.2">
      <c r="A3765"/>
      <c r="B3765"/>
      <c r="C3765"/>
      <c r="D3765"/>
      <c r="E3765"/>
      <c r="F3765"/>
      <c r="G3765"/>
      <c r="H3765"/>
      <c r="I3765" s="531"/>
    </row>
    <row r="3766" spans="1:9" x14ac:dyDescent="0.2">
      <c r="A3766"/>
      <c r="B3766"/>
      <c r="C3766"/>
      <c r="D3766"/>
      <c r="E3766"/>
      <c r="F3766"/>
      <c r="G3766"/>
      <c r="H3766"/>
      <c r="I3766" s="531"/>
    </row>
    <row r="3767" spans="1:9" x14ac:dyDescent="0.2">
      <c r="A3767"/>
      <c r="B3767"/>
      <c r="C3767"/>
      <c r="D3767"/>
      <c r="E3767"/>
      <c r="F3767"/>
      <c r="G3767"/>
      <c r="H3767"/>
      <c r="I3767" s="531"/>
    </row>
    <row r="3768" spans="1:9" x14ac:dyDescent="0.2">
      <c r="A3768"/>
      <c r="B3768"/>
      <c r="C3768"/>
      <c r="D3768"/>
      <c r="E3768"/>
      <c r="F3768"/>
      <c r="G3768"/>
      <c r="H3768"/>
      <c r="I3768" s="531"/>
    </row>
    <row r="3769" spans="1:9" x14ac:dyDescent="0.2">
      <c r="A3769"/>
      <c r="B3769"/>
      <c r="C3769"/>
      <c r="D3769"/>
      <c r="E3769"/>
      <c r="F3769"/>
      <c r="G3769"/>
      <c r="H3769"/>
      <c r="I3769" s="531"/>
    </row>
    <row r="3770" spans="1:9" x14ac:dyDescent="0.2">
      <c r="A3770"/>
      <c r="B3770"/>
      <c r="C3770"/>
      <c r="D3770"/>
      <c r="E3770"/>
      <c r="F3770"/>
      <c r="G3770"/>
      <c r="H3770"/>
      <c r="I3770" s="531"/>
    </row>
    <row r="3771" spans="1:9" x14ac:dyDescent="0.2">
      <c r="A3771"/>
      <c r="B3771"/>
      <c r="C3771"/>
      <c r="D3771"/>
      <c r="E3771"/>
      <c r="F3771"/>
      <c r="G3771"/>
      <c r="H3771"/>
      <c r="I3771" s="531"/>
    </row>
    <row r="3772" spans="1:9" x14ac:dyDescent="0.2">
      <c r="A3772"/>
      <c r="B3772"/>
      <c r="C3772"/>
      <c r="D3772"/>
      <c r="E3772"/>
      <c r="F3772"/>
      <c r="G3772"/>
      <c r="H3772"/>
      <c r="I3772" s="531"/>
    </row>
    <row r="3773" spans="1:9" x14ac:dyDescent="0.2">
      <c r="A3773"/>
      <c r="B3773"/>
      <c r="C3773"/>
      <c r="D3773"/>
      <c r="E3773"/>
      <c r="F3773"/>
      <c r="G3773"/>
      <c r="H3773"/>
      <c r="I3773" s="531"/>
    </row>
    <row r="3774" spans="1:9" x14ac:dyDescent="0.2">
      <c r="A3774"/>
      <c r="B3774"/>
      <c r="C3774"/>
      <c r="D3774"/>
      <c r="E3774"/>
      <c r="F3774"/>
      <c r="G3774"/>
      <c r="H3774"/>
      <c r="I3774" s="531"/>
    </row>
    <row r="3775" spans="1:9" x14ac:dyDescent="0.2">
      <c r="A3775"/>
      <c r="B3775"/>
      <c r="C3775"/>
      <c r="D3775"/>
      <c r="E3775"/>
      <c r="F3775"/>
      <c r="G3775"/>
      <c r="H3775"/>
      <c r="I3775" s="531"/>
    </row>
    <row r="3776" spans="1:9" x14ac:dyDescent="0.2">
      <c r="A3776"/>
      <c r="B3776"/>
      <c r="C3776"/>
      <c r="D3776"/>
      <c r="E3776"/>
      <c r="F3776"/>
      <c r="G3776"/>
      <c r="H3776"/>
      <c r="I3776" s="531"/>
    </row>
    <row r="3777" spans="1:9" x14ac:dyDescent="0.2">
      <c r="A3777"/>
      <c r="B3777"/>
      <c r="C3777"/>
      <c r="D3777"/>
      <c r="E3777"/>
      <c r="F3777"/>
      <c r="G3777"/>
      <c r="H3777"/>
      <c r="I3777" s="531"/>
    </row>
    <row r="3778" spans="1:9" x14ac:dyDescent="0.2">
      <c r="A3778"/>
      <c r="B3778"/>
      <c r="C3778"/>
      <c r="D3778"/>
      <c r="E3778"/>
      <c r="F3778"/>
      <c r="G3778"/>
      <c r="H3778"/>
      <c r="I3778" s="531"/>
    </row>
    <row r="3779" spans="1:9" x14ac:dyDescent="0.2">
      <c r="A3779"/>
      <c r="B3779"/>
      <c r="C3779"/>
      <c r="D3779"/>
      <c r="E3779"/>
      <c r="F3779"/>
      <c r="G3779"/>
      <c r="H3779"/>
      <c r="I3779" s="531"/>
    </row>
    <row r="3780" spans="1:9" x14ac:dyDescent="0.2">
      <c r="A3780"/>
      <c r="B3780"/>
      <c r="C3780"/>
      <c r="D3780"/>
      <c r="E3780"/>
      <c r="F3780"/>
      <c r="G3780"/>
      <c r="H3780"/>
      <c r="I3780" s="531"/>
    </row>
    <row r="3781" spans="1:9" x14ac:dyDescent="0.2">
      <c r="A3781"/>
      <c r="B3781"/>
      <c r="C3781"/>
      <c r="D3781"/>
      <c r="E3781"/>
      <c r="F3781"/>
      <c r="G3781"/>
      <c r="H3781"/>
      <c r="I3781" s="531"/>
    </row>
    <row r="3782" spans="1:9" x14ac:dyDescent="0.2">
      <c r="A3782"/>
      <c r="B3782"/>
      <c r="C3782"/>
      <c r="D3782"/>
      <c r="E3782"/>
      <c r="F3782"/>
      <c r="G3782"/>
      <c r="H3782"/>
      <c r="I3782" s="531"/>
    </row>
    <row r="3783" spans="1:9" x14ac:dyDescent="0.2">
      <c r="A3783"/>
      <c r="B3783"/>
      <c r="C3783"/>
      <c r="D3783"/>
      <c r="E3783"/>
      <c r="F3783"/>
      <c r="G3783"/>
      <c r="H3783"/>
      <c r="I3783" s="531"/>
    </row>
    <row r="3784" spans="1:9" x14ac:dyDescent="0.2">
      <c r="A3784"/>
      <c r="B3784"/>
      <c r="C3784"/>
      <c r="D3784"/>
      <c r="E3784"/>
      <c r="F3784"/>
      <c r="G3784"/>
      <c r="H3784"/>
      <c r="I3784" s="531"/>
    </row>
    <row r="3785" spans="1:9" x14ac:dyDescent="0.2">
      <c r="A3785"/>
      <c r="B3785"/>
      <c r="C3785"/>
      <c r="D3785"/>
      <c r="E3785"/>
      <c r="F3785"/>
      <c r="G3785"/>
      <c r="H3785"/>
      <c r="I3785" s="531"/>
    </row>
    <row r="3786" spans="1:9" x14ac:dyDescent="0.2">
      <c r="A3786"/>
      <c r="B3786"/>
      <c r="C3786"/>
      <c r="D3786"/>
      <c r="E3786"/>
      <c r="F3786"/>
      <c r="G3786"/>
      <c r="H3786"/>
      <c r="I3786" s="531"/>
    </row>
    <row r="3787" spans="1:9" x14ac:dyDescent="0.2">
      <c r="A3787"/>
      <c r="B3787"/>
      <c r="C3787"/>
      <c r="D3787"/>
      <c r="E3787"/>
      <c r="F3787"/>
      <c r="G3787"/>
      <c r="H3787"/>
      <c r="I3787" s="531"/>
    </row>
    <row r="3788" spans="1:9" x14ac:dyDescent="0.2">
      <c r="A3788"/>
      <c r="B3788"/>
      <c r="C3788"/>
      <c r="D3788"/>
      <c r="E3788"/>
      <c r="F3788"/>
      <c r="G3788"/>
      <c r="H3788"/>
      <c r="I3788" s="531"/>
    </row>
    <row r="3789" spans="1:9" x14ac:dyDescent="0.2">
      <c r="A3789"/>
      <c r="B3789"/>
      <c r="C3789"/>
      <c r="D3789"/>
      <c r="E3789"/>
      <c r="F3789"/>
      <c r="G3789"/>
      <c r="H3789"/>
      <c r="I3789" s="531"/>
    </row>
    <row r="3790" spans="1:9" x14ac:dyDescent="0.2">
      <c r="A3790"/>
      <c r="B3790"/>
      <c r="C3790"/>
      <c r="D3790"/>
      <c r="E3790"/>
      <c r="F3790"/>
      <c r="G3790"/>
      <c r="H3790"/>
      <c r="I3790" s="531"/>
    </row>
    <row r="3791" spans="1:9" x14ac:dyDescent="0.2">
      <c r="A3791"/>
      <c r="B3791"/>
      <c r="C3791"/>
      <c r="D3791"/>
      <c r="E3791"/>
      <c r="F3791"/>
      <c r="G3791"/>
      <c r="H3791"/>
      <c r="I3791" s="531"/>
    </row>
    <row r="3792" spans="1:9" x14ac:dyDescent="0.2">
      <c r="A3792"/>
      <c r="B3792"/>
      <c r="C3792"/>
      <c r="D3792"/>
      <c r="E3792"/>
      <c r="F3792"/>
      <c r="G3792"/>
      <c r="H3792"/>
      <c r="I3792" s="531"/>
    </row>
    <row r="3793" spans="1:9" x14ac:dyDescent="0.2">
      <c r="A3793"/>
      <c r="B3793"/>
      <c r="C3793"/>
      <c r="D3793"/>
      <c r="E3793"/>
      <c r="F3793"/>
      <c r="G3793"/>
      <c r="H3793"/>
      <c r="I3793" s="531"/>
    </row>
    <row r="3794" spans="1:9" x14ac:dyDescent="0.2">
      <c r="A3794"/>
      <c r="B3794"/>
      <c r="C3794"/>
      <c r="D3794"/>
      <c r="E3794"/>
      <c r="F3794"/>
      <c r="G3794"/>
      <c r="H3794"/>
      <c r="I3794" s="531"/>
    </row>
    <row r="3795" spans="1:9" x14ac:dyDescent="0.2">
      <c r="A3795"/>
      <c r="B3795"/>
      <c r="C3795"/>
      <c r="D3795"/>
      <c r="E3795"/>
      <c r="F3795"/>
      <c r="G3795"/>
      <c r="H3795"/>
      <c r="I3795" s="531"/>
    </row>
    <row r="3796" spans="1:9" x14ac:dyDescent="0.2">
      <c r="A3796"/>
      <c r="B3796"/>
      <c r="C3796"/>
      <c r="D3796"/>
      <c r="E3796"/>
      <c r="F3796"/>
      <c r="G3796"/>
      <c r="H3796"/>
      <c r="I3796" s="531"/>
    </row>
    <row r="3797" spans="1:9" x14ac:dyDescent="0.2">
      <c r="A3797"/>
      <c r="B3797"/>
      <c r="C3797"/>
      <c r="D3797"/>
      <c r="E3797"/>
      <c r="F3797"/>
      <c r="G3797"/>
      <c r="H3797"/>
      <c r="I3797" s="531"/>
    </row>
    <row r="3798" spans="1:9" x14ac:dyDescent="0.2">
      <c r="A3798"/>
      <c r="B3798"/>
      <c r="C3798"/>
      <c r="D3798"/>
      <c r="E3798"/>
      <c r="F3798"/>
      <c r="G3798"/>
      <c r="H3798"/>
      <c r="I3798" s="531"/>
    </row>
    <row r="3799" spans="1:9" x14ac:dyDescent="0.2">
      <c r="A3799"/>
      <c r="B3799"/>
      <c r="C3799"/>
      <c r="D3799"/>
      <c r="E3799"/>
      <c r="F3799"/>
      <c r="G3799"/>
      <c r="H3799"/>
      <c r="I3799" s="531"/>
    </row>
    <row r="3800" spans="1:9" x14ac:dyDescent="0.2">
      <c r="A3800"/>
      <c r="B3800"/>
      <c r="C3800"/>
      <c r="D3800"/>
      <c r="E3800"/>
      <c r="F3800"/>
      <c r="G3800"/>
      <c r="H3800"/>
      <c r="I3800" s="531"/>
    </row>
    <row r="3801" spans="1:9" x14ac:dyDescent="0.2">
      <c r="A3801"/>
      <c r="B3801"/>
      <c r="C3801"/>
      <c r="D3801"/>
      <c r="E3801"/>
      <c r="F3801"/>
      <c r="G3801"/>
      <c r="H3801"/>
      <c r="I3801" s="531"/>
    </row>
    <row r="3802" spans="1:9" x14ac:dyDescent="0.2">
      <c r="A3802"/>
      <c r="B3802"/>
      <c r="C3802"/>
      <c r="D3802"/>
      <c r="E3802"/>
      <c r="F3802"/>
      <c r="G3802"/>
      <c r="H3802"/>
      <c r="I3802" s="531"/>
    </row>
    <row r="3803" spans="1:9" x14ac:dyDescent="0.2">
      <c r="A3803"/>
      <c r="B3803"/>
      <c r="C3803"/>
      <c r="D3803"/>
      <c r="E3803"/>
      <c r="F3803"/>
      <c r="G3803"/>
      <c r="H3803"/>
      <c r="I3803" s="531"/>
    </row>
    <row r="3804" spans="1:9" x14ac:dyDescent="0.2">
      <c r="A3804"/>
      <c r="B3804"/>
      <c r="C3804"/>
      <c r="D3804"/>
      <c r="E3804"/>
      <c r="F3804"/>
      <c r="G3804"/>
      <c r="H3804"/>
      <c r="I3804" s="531"/>
    </row>
    <row r="3805" spans="1:9" x14ac:dyDescent="0.2">
      <c r="A3805"/>
      <c r="B3805"/>
      <c r="C3805"/>
      <c r="D3805"/>
      <c r="E3805"/>
      <c r="F3805"/>
      <c r="G3805"/>
      <c r="H3805"/>
      <c r="I3805" s="531"/>
    </row>
    <row r="3806" spans="1:9" x14ac:dyDescent="0.2">
      <c r="A3806"/>
      <c r="B3806"/>
      <c r="C3806"/>
      <c r="D3806"/>
      <c r="E3806"/>
      <c r="F3806"/>
      <c r="G3806"/>
      <c r="H3806"/>
      <c r="I3806" s="531"/>
    </row>
    <row r="3807" spans="1:9" x14ac:dyDescent="0.2">
      <c r="A3807"/>
      <c r="B3807"/>
      <c r="C3807"/>
      <c r="D3807"/>
      <c r="E3807"/>
      <c r="F3807"/>
      <c r="G3807"/>
      <c r="H3807"/>
      <c r="I3807" s="531"/>
    </row>
    <row r="3808" spans="1:9" x14ac:dyDescent="0.2">
      <c r="A3808"/>
      <c r="B3808"/>
      <c r="C3808"/>
      <c r="D3808"/>
      <c r="E3808"/>
      <c r="F3808"/>
      <c r="G3808"/>
      <c r="H3808"/>
      <c r="I3808" s="531"/>
    </row>
    <row r="3809" spans="1:9" x14ac:dyDescent="0.2">
      <c r="A3809"/>
      <c r="B3809"/>
      <c r="C3809"/>
      <c r="D3809"/>
      <c r="E3809"/>
      <c r="F3809"/>
      <c r="G3809"/>
      <c r="H3809"/>
      <c r="I3809" s="531"/>
    </row>
    <row r="3810" spans="1:9" x14ac:dyDescent="0.2">
      <c r="A3810"/>
      <c r="B3810"/>
      <c r="C3810"/>
      <c r="D3810"/>
      <c r="E3810"/>
      <c r="F3810"/>
      <c r="G3810"/>
      <c r="H3810"/>
      <c r="I3810" s="531"/>
    </row>
    <row r="3811" spans="1:9" x14ac:dyDescent="0.2">
      <c r="A3811"/>
      <c r="B3811"/>
      <c r="C3811"/>
      <c r="D3811"/>
      <c r="E3811"/>
      <c r="F3811"/>
      <c r="G3811"/>
      <c r="H3811"/>
      <c r="I3811" s="531"/>
    </row>
    <row r="3812" spans="1:9" x14ac:dyDescent="0.2">
      <c r="A3812"/>
      <c r="B3812"/>
      <c r="C3812"/>
      <c r="D3812"/>
      <c r="E3812"/>
      <c r="F3812"/>
      <c r="G3812"/>
      <c r="H3812"/>
      <c r="I3812" s="531"/>
    </row>
    <row r="3813" spans="1:9" x14ac:dyDescent="0.2">
      <c r="A3813"/>
      <c r="B3813"/>
      <c r="C3813"/>
      <c r="D3813"/>
      <c r="E3813"/>
      <c r="F3813"/>
      <c r="G3813"/>
      <c r="H3813"/>
      <c r="I3813" s="531"/>
    </row>
    <row r="3814" spans="1:9" x14ac:dyDescent="0.2">
      <c r="A3814"/>
      <c r="B3814"/>
      <c r="C3814"/>
      <c r="D3814"/>
      <c r="E3814"/>
      <c r="F3814"/>
      <c r="G3814"/>
      <c r="H3814"/>
      <c r="I3814" s="531"/>
    </row>
    <row r="3815" spans="1:9" x14ac:dyDescent="0.2">
      <c r="A3815"/>
      <c r="B3815"/>
      <c r="C3815"/>
      <c r="D3815"/>
      <c r="E3815"/>
      <c r="F3815"/>
      <c r="G3815"/>
      <c r="H3815"/>
      <c r="I3815" s="531"/>
    </row>
    <row r="3816" spans="1:9" x14ac:dyDescent="0.2">
      <c r="A3816"/>
      <c r="B3816"/>
      <c r="C3816"/>
      <c r="D3816"/>
      <c r="E3816"/>
      <c r="F3816"/>
      <c r="G3816"/>
      <c r="H3816"/>
      <c r="I3816" s="531"/>
    </row>
    <row r="3817" spans="1:9" x14ac:dyDescent="0.2">
      <c r="A3817"/>
      <c r="B3817"/>
      <c r="C3817"/>
      <c r="D3817"/>
      <c r="E3817"/>
      <c r="F3817"/>
      <c r="G3817"/>
      <c r="H3817"/>
      <c r="I3817" s="531"/>
    </row>
    <row r="3818" spans="1:9" x14ac:dyDescent="0.2">
      <c r="A3818"/>
      <c r="B3818"/>
      <c r="C3818"/>
      <c r="D3818"/>
      <c r="E3818"/>
      <c r="F3818"/>
      <c r="G3818"/>
      <c r="H3818"/>
      <c r="I3818" s="531"/>
    </row>
    <row r="3819" spans="1:9" x14ac:dyDescent="0.2">
      <c r="A3819"/>
      <c r="B3819"/>
      <c r="C3819"/>
      <c r="D3819"/>
      <c r="E3819"/>
      <c r="F3819"/>
      <c r="G3819"/>
      <c r="H3819"/>
      <c r="I3819" s="531"/>
    </row>
    <row r="3820" spans="1:9" x14ac:dyDescent="0.2">
      <c r="A3820"/>
      <c r="B3820"/>
      <c r="C3820"/>
      <c r="D3820"/>
      <c r="E3820"/>
      <c r="F3820"/>
      <c r="G3820"/>
      <c r="H3820"/>
      <c r="I3820" s="531"/>
    </row>
    <row r="3821" spans="1:9" x14ac:dyDescent="0.2">
      <c r="A3821"/>
      <c r="B3821"/>
      <c r="C3821"/>
      <c r="D3821"/>
      <c r="E3821"/>
      <c r="F3821"/>
      <c r="G3821"/>
      <c r="H3821"/>
      <c r="I3821" s="531"/>
    </row>
    <row r="3822" spans="1:9" x14ac:dyDescent="0.2">
      <c r="A3822"/>
      <c r="B3822"/>
      <c r="C3822"/>
      <c r="D3822"/>
      <c r="E3822"/>
      <c r="F3822"/>
      <c r="G3822"/>
      <c r="H3822"/>
      <c r="I3822" s="531"/>
    </row>
    <row r="3823" spans="1:9" x14ac:dyDescent="0.2">
      <c r="A3823"/>
      <c r="B3823"/>
      <c r="C3823"/>
      <c r="D3823"/>
      <c r="E3823"/>
      <c r="F3823"/>
      <c r="G3823"/>
      <c r="H3823"/>
      <c r="I3823" s="531"/>
    </row>
    <row r="3824" spans="1:9" x14ac:dyDescent="0.2">
      <c r="A3824"/>
      <c r="B3824"/>
      <c r="C3824"/>
      <c r="D3824"/>
      <c r="E3824"/>
      <c r="F3824"/>
      <c r="G3824"/>
      <c r="H3824"/>
      <c r="I3824" s="531"/>
    </row>
    <row r="3825" spans="1:9" x14ac:dyDescent="0.2">
      <c r="A3825"/>
      <c r="B3825"/>
      <c r="C3825"/>
      <c r="D3825"/>
      <c r="E3825"/>
      <c r="F3825"/>
      <c r="G3825"/>
      <c r="H3825"/>
      <c r="I3825" s="531"/>
    </row>
    <row r="3826" spans="1:9" x14ac:dyDescent="0.2">
      <c r="A3826"/>
      <c r="B3826"/>
      <c r="C3826"/>
      <c r="D3826"/>
      <c r="E3826"/>
      <c r="F3826"/>
      <c r="G3826"/>
      <c r="H3826"/>
      <c r="I3826" s="531"/>
    </row>
    <row r="3827" spans="1:9" x14ac:dyDescent="0.2">
      <c r="A3827"/>
      <c r="B3827"/>
      <c r="C3827"/>
      <c r="D3827"/>
      <c r="E3827"/>
      <c r="F3827"/>
      <c r="G3827"/>
      <c r="H3827"/>
      <c r="I3827" s="531"/>
    </row>
    <row r="3828" spans="1:9" x14ac:dyDescent="0.2">
      <c r="A3828"/>
      <c r="B3828"/>
      <c r="C3828"/>
      <c r="D3828"/>
      <c r="E3828"/>
      <c r="F3828"/>
      <c r="G3828"/>
      <c r="H3828"/>
      <c r="I3828" s="531"/>
    </row>
    <row r="3829" spans="1:9" x14ac:dyDescent="0.2">
      <c r="A3829"/>
      <c r="B3829"/>
      <c r="C3829"/>
      <c r="D3829"/>
      <c r="E3829"/>
      <c r="F3829"/>
      <c r="G3829"/>
      <c r="H3829"/>
      <c r="I3829" s="531"/>
    </row>
    <row r="3830" spans="1:9" x14ac:dyDescent="0.2">
      <c r="A3830"/>
      <c r="B3830"/>
      <c r="C3830"/>
      <c r="D3830"/>
      <c r="E3830"/>
      <c r="F3830"/>
      <c r="G3830"/>
      <c r="H3830"/>
      <c r="I3830" s="531"/>
    </row>
    <row r="3831" spans="1:9" x14ac:dyDescent="0.2">
      <c r="A3831"/>
      <c r="B3831"/>
      <c r="C3831"/>
      <c r="D3831"/>
      <c r="E3831"/>
      <c r="F3831"/>
      <c r="G3831"/>
      <c r="H3831"/>
      <c r="I3831" s="531"/>
    </row>
    <row r="3832" spans="1:9" x14ac:dyDescent="0.2">
      <c r="A3832"/>
      <c r="B3832"/>
      <c r="C3832"/>
      <c r="D3832"/>
      <c r="E3832"/>
      <c r="F3832"/>
      <c r="G3832"/>
      <c r="H3832"/>
      <c r="I3832" s="531"/>
    </row>
    <row r="3833" spans="1:9" x14ac:dyDescent="0.2">
      <c r="A3833"/>
      <c r="B3833"/>
      <c r="C3833"/>
      <c r="D3833"/>
      <c r="E3833"/>
      <c r="F3833"/>
      <c r="G3833"/>
      <c r="H3833"/>
      <c r="I3833" s="531"/>
    </row>
    <row r="3834" spans="1:9" x14ac:dyDescent="0.2">
      <c r="A3834"/>
      <c r="B3834"/>
      <c r="C3834"/>
      <c r="D3834"/>
      <c r="E3834"/>
      <c r="F3834"/>
      <c r="G3834"/>
      <c r="H3834"/>
      <c r="I3834" s="531"/>
    </row>
    <row r="3835" spans="1:9" x14ac:dyDescent="0.2">
      <c r="A3835"/>
      <c r="B3835"/>
      <c r="C3835"/>
      <c r="D3835"/>
      <c r="E3835"/>
      <c r="F3835"/>
      <c r="G3835"/>
      <c r="H3835"/>
      <c r="I3835" s="531"/>
    </row>
    <row r="3836" spans="1:9" x14ac:dyDescent="0.2">
      <c r="A3836"/>
      <c r="B3836"/>
      <c r="C3836"/>
      <c r="D3836"/>
      <c r="E3836"/>
      <c r="F3836"/>
      <c r="G3836"/>
      <c r="H3836"/>
      <c r="I3836" s="531"/>
    </row>
    <row r="3837" spans="1:9" x14ac:dyDescent="0.2">
      <c r="A3837"/>
      <c r="B3837"/>
      <c r="C3837"/>
      <c r="D3837"/>
      <c r="E3837"/>
      <c r="F3837"/>
      <c r="G3837"/>
      <c r="H3837"/>
      <c r="I3837" s="531"/>
    </row>
    <row r="3838" spans="1:9" x14ac:dyDescent="0.2">
      <c r="A3838"/>
      <c r="B3838"/>
      <c r="C3838"/>
      <c r="D3838"/>
      <c r="E3838"/>
      <c r="F3838"/>
      <c r="G3838"/>
      <c r="H3838"/>
      <c r="I3838" s="531"/>
    </row>
    <row r="3839" spans="1:9" x14ac:dyDescent="0.2">
      <c r="A3839"/>
      <c r="B3839"/>
      <c r="C3839"/>
      <c r="D3839"/>
      <c r="E3839"/>
      <c r="F3839"/>
      <c r="G3839"/>
      <c r="H3839"/>
      <c r="I3839" s="531"/>
    </row>
    <row r="3840" spans="1:9" x14ac:dyDescent="0.2">
      <c r="A3840"/>
      <c r="B3840"/>
      <c r="C3840"/>
      <c r="D3840"/>
      <c r="E3840"/>
      <c r="F3840"/>
      <c r="G3840"/>
      <c r="H3840"/>
      <c r="I3840" s="531"/>
    </row>
    <row r="3841" spans="1:9" x14ac:dyDescent="0.2">
      <c r="A3841"/>
      <c r="B3841"/>
      <c r="C3841"/>
      <c r="D3841"/>
      <c r="E3841"/>
      <c r="F3841"/>
      <c r="G3841"/>
      <c r="H3841"/>
      <c r="I3841" s="531"/>
    </row>
    <row r="3842" spans="1:9" x14ac:dyDescent="0.2">
      <c r="A3842"/>
      <c r="B3842"/>
      <c r="C3842"/>
      <c r="D3842"/>
      <c r="E3842"/>
      <c r="F3842"/>
      <c r="G3842"/>
      <c r="H3842"/>
      <c r="I3842" s="531"/>
    </row>
    <row r="3843" spans="1:9" x14ac:dyDescent="0.2">
      <c r="A3843"/>
      <c r="B3843"/>
      <c r="C3843"/>
      <c r="D3843"/>
      <c r="E3843"/>
      <c r="F3843"/>
      <c r="G3843"/>
      <c r="H3843"/>
      <c r="I3843" s="531"/>
    </row>
    <row r="3844" spans="1:9" x14ac:dyDescent="0.2">
      <c r="A3844"/>
      <c r="B3844"/>
      <c r="C3844"/>
      <c r="D3844"/>
      <c r="E3844"/>
      <c r="F3844"/>
      <c r="G3844"/>
      <c r="H3844"/>
      <c r="I3844" s="531"/>
    </row>
    <row r="3845" spans="1:9" x14ac:dyDescent="0.2">
      <c r="A3845"/>
      <c r="B3845"/>
      <c r="C3845"/>
      <c r="D3845"/>
      <c r="E3845"/>
      <c r="F3845"/>
      <c r="G3845"/>
      <c r="H3845"/>
      <c r="I3845" s="531"/>
    </row>
    <row r="3846" spans="1:9" x14ac:dyDescent="0.2">
      <c r="A3846"/>
      <c r="B3846"/>
      <c r="C3846"/>
      <c r="D3846"/>
      <c r="E3846"/>
      <c r="F3846"/>
      <c r="G3846"/>
      <c r="H3846"/>
      <c r="I3846" s="531"/>
    </row>
    <row r="3847" spans="1:9" x14ac:dyDescent="0.2">
      <c r="A3847"/>
      <c r="B3847"/>
      <c r="C3847"/>
      <c r="D3847"/>
      <c r="E3847"/>
      <c r="F3847"/>
      <c r="G3847"/>
      <c r="H3847"/>
      <c r="I3847" s="531"/>
    </row>
    <row r="3848" spans="1:9" x14ac:dyDescent="0.2">
      <c r="A3848"/>
      <c r="B3848"/>
      <c r="C3848"/>
      <c r="D3848"/>
      <c r="E3848"/>
      <c r="F3848"/>
      <c r="G3848"/>
      <c r="H3848"/>
      <c r="I3848" s="531"/>
    </row>
    <row r="3849" spans="1:9" x14ac:dyDescent="0.2">
      <c r="A3849"/>
      <c r="B3849"/>
      <c r="C3849"/>
      <c r="D3849"/>
      <c r="E3849"/>
      <c r="F3849"/>
      <c r="G3849"/>
      <c r="H3849"/>
      <c r="I3849" s="531"/>
    </row>
    <row r="3850" spans="1:9" x14ac:dyDescent="0.2">
      <c r="A3850"/>
      <c r="B3850"/>
      <c r="C3850"/>
      <c r="D3850"/>
      <c r="E3850"/>
      <c r="F3850"/>
      <c r="G3850"/>
      <c r="H3850"/>
      <c r="I3850" s="531"/>
    </row>
    <row r="3851" spans="1:9" x14ac:dyDescent="0.2">
      <c r="A3851"/>
      <c r="B3851"/>
      <c r="C3851"/>
      <c r="D3851"/>
      <c r="E3851"/>
      <c r="F3851"/>
      <c r="G3851"/>
      <c r="H3851"/>
      <c r="I3851" s="531"/>
    </row>
    <row r="3852" spans="1:9" x14ac:dyDescent="0.2">
      <c r="A3852"/>
      <c r="B3852"/>
      <c r="C3852"/>
      <c r="D3852"/>
      <c r="E3852"/>
      <c r="F3852"/>
      <c r="G3852"/>
      <c r="H3852"/>
      <c r="I3852" s="531"/>
    </row>
    <row r="3853" spans="1:9" x14ac:dyDescent="0.2">
      <c r="A3853"/>
      <c r="B3853"/>
      <c r="C3853"/>
      <c r="D3853"/>
      <c r="E3853"/>
      <c r="F3853"/>
      <c r="G3853"/>
      <c r="H3853"/>
      <c r="I3853" s="531"/>
    </row>
    <row r="3854" spans="1:9" x14ac:dyDescent="0.2">
      <c r="A3854"/>
      <c r="B3854"/>
      <c r="C3854"/>
      <c r="D3854"/>
      <c r="E3854"/>
      <c r="F3854"/>
      <c r="G3854"/>
      <c r="H3854"/>
      <c r="I3854" s="531"/>
    </row>
    <row r="3855" spans="1:9" x14ac:dyDescent="0.2">
      <c r="A3855"/>
      <c r="B3855"/>
      <c r="C3855"/>
      <c r="D3855"/>
      <c r="E3855"/>
      <c r="F3855"/>
      <c r="G3855"/>
      <c r="H3855"/>
      <c r="I3855" s="531"/>
    </row>
    <row r="3856" spans="1:9" x14ac:dyDescent="0.2">
      <c r="A3856"/>
      <c r="B3856"/>
      <c r="C3856"/>
      <c r="D3856"/>
      <c r="E3856"/>
      <c r="F3856"/>
      <c r="G3856"/>
      <c r="H3856"/>
      <c r="I3856" s="531"/>
    </row>
    <row r="3857" spans="1:9" x14ac:dyDescent="0.2">
      <c r="A3857"/>
      <c r="B3857"/>
      <c r="C3857"/>
      <c r="D3857"/>
      <c r="E3857"/>
      <c r="F3857"/>
      <c r="G3857"/>
      <c r="H3857"/>
      <c r="I3857" s="531"/>
    </row>
    <row r="3858" spans="1:9" x14ac:dyDescent="0.2">
      <c r="A3858"/>
      <c r="B3858"/>
      <c r="C3858"/>
      <c r="D3858"/>
      <c r="E3858"/>
      <c r="F3858"/>
      <c r="G3858"/>
      <c r="H3858"/>
      <c r="I3858" s="531"/>
    </row>
    <row r="3859" spans="1:9" x14ac:dyDescent="0.2">
      <c r="A3859"/>
      <c r="B3859"/>
      <c r="C3859"/>
      <c r="D3859"/>
      <c r="E3859"/>
      <c r="F3859"/>
      <c r="G3859"/>
      <c r="H3859"/>
      <c r="I3859" s="531"/>
    </row>
    <row r="3860" spans="1:9" x14ac:dyDescent="0.2">
      <c r="A3860"/>
      <c r="B3860"/>
      <c r="C3860"/>
      <c r="D3860"/>
      <c r="E3860"/>
      <c r="F3860"/>
      <c r="G3860"/>
      <c r="H3860"/>
      <c r="I3860" s="531"/>
    </row>
    <row r="3861" spans="1:9" x14ac:dyDescent="0.2">
      <c r="A3861"/>
      <c r="B3861"/>
      <c r="C3861"/>
      <c r="D3861"/>
      <c r="E3861"/>
      <c r="F3861"/>
      <c r="G3861"/>
      <c r="H3861"/>
      <c r="I3861" s="531"/>
    </row>
    <row r="3862" spans="1:9" x14ac:dyDescent="0.2">
      <c r="A3862"/>
      <c r="B3862"/>
      <c r="C3862"/>
      <c r="D3862"/>
      <c r="E3862"/>
      <c r="F3862"/>
      <c r="G3862"/>
      <c r="H3862"/>
      <c r="I3862" s="531"/>
    </row>
    <row r="3863" spans="1:9" x14ac:dyDescent="0.2">
      <c r="A3863"/>
      <c r="B3863"/>
      <c r="C3863"/>
      <c r="D3863"/>
      <c r="E3863"/>
      <c r="F3863"/>
      <c r="G3863"/>
      <c r="H3863"/>
      <c r="I3863" s="531"/>
    </row>
    <row r="3864" spans="1:9" x14ac:dyDescent="0.2">
      <c r="A3864"/>
      <c r="B3864"/>
      <c r="C3864"/>
      <c r="D3864"/>
      <c r="E3864"/>
      <c r="F3864"/>
      <c r="G3864"/>
      <c r="H3864"/>
      <c r="I3864" s="531"/>
    </row>
    <row r="3865" spans="1:9" x14ac:dyDescent="0.2">
      <c r="A3865"/>
      <c r="B3865"/>
      <c r="C3865"/>
      <c r="D3865"/>
      <c r="E3865"/>
      <c r="F3865"/>
      <c r="G3865"/>
      <c r="H3865"/>
      <c r="I3865" s="531"/>
    </row>
    <row r="3866" spans="1:9" x14ac:dyDescent="0.2">
      <c r="A3866"/>
      <c r="B3866"/>
      <c r="C3866"/>
      <c r="D3866"/>
      <c r="E3866"/>
      <c r="F3866"/>
      <c r="G3866"/>
      <c r="H3866"/>
      <c r="I3866" s="531"/>
    </row>
    <row r="3867" spans="1:9" x14ac:dyDescent="0.2">
      <c r="A3867"/>
      <c r="B3867"/>
      <c r="C3867"/>
      <c r="D3867"/>
      <c r="E3867"/>
      <c r="F3867"/>
      <c r="G3867"/>
      <c r="H3867"/>
      <c r="I3867" s="531"/>
    </row>
    <row r="3868" spans="1:9" x14ac:dyDescent="0.2">
      <c r="A3868"/>
      <c r="B3868"/>
      <c r="C3868"/>
      <c r="D3868"/>
      <c r="E3868"/>
      <c r="F3868"/>
      <c r="G3868"/>
      <c r="H3868"/>
      <c r="I3868" s="531"/>
    </row>
    <row r="3869" spans="1:9" x14ac:dyDescent="0.2">
      <c r="A3869"/>
      <c r="B3869"/>
      <c r="C3869"/>
      <c r="D3869"/>
      <c r="E3869"/>
      <c r="F3869"/>
      <c r="G3869"/>
      <c r="H3869"/>
      <c r="I3869" s="531"/>
    </row>
    <row r="3870" spans="1:9" x14ac:dyDescent="0.2">
      <c r="A3870"/>
      <c r="B3870"/>
      <c r="C3870"/>
      <c r="D3870"/>
      <c r="E3870"/>
      <c r="F3870"/>
      <c r="G3870"/>
      <c r="H3870"/>
      <c r="I3870" s="531"/>
    </row>
    <row r="3871" spans="1:9" x14ac:dyDescent="0.2">
      <c r="A3871"/>
      <c r="B3871"/>
      <c r="C3871"/>
      <c r="D3871"/>
      <c r="E3871"/>
      <c r="F3871"/>
      <c r="G3871"/>
      <c r="H3871"/>
      <c r="I3871" s="531"/>
    </row>
    <row r="3872" spans="1:9" x14ac:dyDescent="0.2">
      <c r="A3872"/>
      <c r="B3872"/>
      <c r="C3872"/>
      <c r="D3872"/>
      <c r="E3872"/>
      <c r="F3872"/>
      <c r="G3872"/>
      <c r="H3872"/>
      <c r="I3872" s="531"/>
    </row>
    <row r="3873" spans="1:9" x14ac:dyDescent="0.2">
      <c r="A3873"/>
      <c r="B3873"/>
      <c r="C3873"/>
      <c r="D3873"/>
      <c r="E3873"/>
      <c r="F3873"/>
      <c r="G3873"/>
      <c r="H3873"/>
      <c r="I3873" s="531"/>
    </row>
    <row r="3874" spans="1:9" x14ac:dyDescent="0.2">
      <c r="A3874"/>
      <c r="B3874"/>
      <c r="C3874"/>
      <c r="D3874"/>
      <c r="E3874"/>
      <c r="F3874"/>
      <c r="G3874"/>
      <c r="H3874"/>
      <c r="I3874" s="531"/>
    </row>
    <row r="3875" spans="1:9" x14ac:dyDescent="0.2">
      <c r="A3875"/>
      <c r="B3875"/>
      <c r="C3875"/>
      <c r="D3875"/>
      <c r="E3875"/>
      <c r="F3875"/>
      <c r="G3875"/>
      <c r="H3875"/>
      <c r="I3875" s="531"/>
    </row>
    <row r="3876" spans="1:9" x14ac:dyDescent="0.2">
      <c r="A3876"/>
      <c r="B3876"/>
      <c r="C3876"/>
      <c r="D3876"/>
      <c r="E3876"/>
      <c r="F3876"/>
      <c r="G3876"/>
      <c r="H3876"/>
      <c r="I3876" s="531"/>
    </row>
    <row r="3877" spans="1:9" x14ac:dyDescent="0.2">
      <c r="A3877"/>
      <c r="B3877"/>
      <c r="C3877"/>
      <c r="D3877"/>
      <c r="E3877"/>
      <c r="F3877"/>
      <c r="G3877"/>
      <c r="H3877"/>
      <c r="I3877" s="531"/>
    </row>
    <row r="3878" spans="1:9" x14ac:dyDescent="0.2">
      <c r="A3878"/>
      <c r="B3878"/>
      <c r="C3878"/>
      <c r="D3878"/>
      <c r="E3878"/>
      <c r="F3878"/>
      <c r="G3878"/>
      <c r="H3878"/>
      <c r="I3878" s="531"/>
    </row>
    <row r="3879" spans="1:9" x14ac:dyDescent="0.2">
      <c r="A3879"/>
      <c r="B3879"/>
      <c r="C3879"/>
      <c r="D3879"/>
      <c r="E3879"/>
      <c r="F3879"/>
      <c r="G3879"/>
      <c r="H3879"/>
      <c r="I3879" s="531"/>
    </row>
    <row r="3880" spans="1:9" x14ac:dyDescent="0.2">
      <c r="A3880"/>
      <c r="B3880"/>
      <c r="C3880"/>
      <c r="D3880"/>
      <c r="E3880"/>
      <c r="F3880"/>
      <c r="G3880"/>
      <c r="H3880"/>
      <c r="I3880" s="531"/>
    </row>
    <row r="3881" spans="1:9" x14ac:dyDescent="0.2">
      <c r="A3881"/>
      <c r="B3881"/>
      <c r="C3881"/>
      <c r="D3881"/>
      <c r="E3881"/>
      <c r="F3881"/>
      <c r="G3881"/>
      <c r="H3881"/>
      <c r="I3881" s="531"/>
    </row>
    <row r="3882" spans="1:9" x14ac:dyDescent="0.2">
      <c r="A3882"/>
      <c r="B3882"/>
      <c r="C3882"/>
      <c r="D3882"/>
      <c r="E3882"/>
      <c r="F3882"/>
      <c r="G3882"/>
      <c r="H3882"/>
      <c r="I3882" s="531"/>
    </row>
    <row r="3883" spans="1:9" x14ac:dyDescent="0.2">
      <c r="A3883"/>
      <c r="B3883"/>
      <c r="C3883"/>
      <c r="D3883"/>
      <c r="E3883"/>
      <c r="F3883"/>
      <c r="G3883"/>
      <c r="H3883"/>
      <c r="I3883" s="531"/>
    </row>
    <row r="3884" spans="1:9" x14ac:dyDescent="0.2">
      <c r="A3884"/>
      <c r="B3884"/>
      <c r="C3884"/>
      <c r="D3884"/>
      <c r="E3884"/>
      <c r="F3884"/>
      <c r="G3884"/>
      <c r="H3884"/>
      <c r="I3884" s="531"/>
    </row>
    <row r="3885" spans="1:9" x14ac:dyDescent="0.2">
      <c r="A3885"/>
      <c r="B3885"/>
      <c r="C3885"/>
      <c r="D3885"/>
      <c r="E3885"/>
      <c r="F3885"/>
      <c r="G3885"/>
      <c r="H3885"/>
      <c r="I3885" s="531"/>
    </row>
    <row r="3886" spans="1:9" x14ac:dyDescent="0.2">
      <c r="A3886"/>
      <c r="B3886"/>
      <c r="C3886"/>
      <c r="D3886"/>
      <c r="E3886"/>
      <c r="F3886"/>
      <c r="G3886"/>
      <c r="H3886"/>
      <c r="I3886" s="531"/>
    </row>
    <row r="3887" spans="1:9" x14ac:dyDescent="0.2">
      <c r="A3887"/>
      <c r="B3887"/>
      <c r="C3887"/>
      <c r="D3887"/>
      <c r="E3887"/>
      <c r="F3887"/>
      <c r="G3887"/>
      <c r="H3887"/>
      <c r="I3887" s="531"/>
    </row>
    <row r="3888" spans="1:9" x14ac:dyDescent="0.2">
      <c r="A3888"/>
      <c r="B3888"/>
      <c r="C3888"/>
      <c r="D3888"/>
      <c r="E3888"/>
      <c r="F3888"/>
      <c r="G3888"/>
      <c r="H3888"/>
      <c r="I3888" s="531"/>
    </row>
    <row r="3889" spans="1:9" x14ac:dyDescent="0.2">
      <c r="A3889"/>
      <c r="B3889"/>
      <c r="C3889"/>
      <c r="D3889"/>
      <c r="E3889"/>
      <c r="F3889"/>
      <c r="G3889"/>
      <c r="H3889"/>
      <c r="I3889" s="531"/>
    </row>
    <row r="3890" spans="1:9" x14ac:dyDescent="0.2">
      <c r="A3890"/>
      <c r="B3890"/>
      <c r="C3890"/>
      <c r="D3890"/>
      <c r="E3890"/>
      <c r="F3890"/>
      <c r="G3890"/>
      <c r="H3890"/>
      <c r="I3890" s="531"/>
    </row>
    <row r="3891" spans="1:9" x14ac:dyDescent="0.2">
      <c r="A3891"/>
      <c r="B3891"/>
      <c r="C3891"/>
      <c r="D3891"/>
      <c r="E3891"/>
      <c r="F3891"/>
      <c r="G3891"/>
      <c r="H3891"/>
      <c r="I3891" s="531"/>
    </row>
    <row r="3892" spans="1:9" x14ac:dyDescent="0.2">
      <c r="A3892"/>
      <c r="B3892"/>
      <c r="C3892"/>
      <c r="D3892"/>
      <c r="E3892"/>
      <c r="F3892"/>
      <c r="G3892"/>
      <c r="H3892"/>
      <c r="I3892" s="531"/>
    </row>
    <row r="3893" spans="1:9" x14ac:dyDescent="0.2">
      <c r="A3893"/>
      <c r="B3893"/>
      <c r="C3893"/>
      <c r="D3893"/>
      <c r="E3893"/>
      <c r="F3893"/>
      <c r="G3893"/>
      <c r="H3893"/>
      <c r="I3893" s="531"/>
    </row>
    <row r="3894" spans="1:9" x14ac:dyDescent="0.2">
      <c r="A3894"/>
      <c r="B3894"/>
      <c r="C3894"/>
      <c r="D3894"/>
      <c r="E3894"/>
      <c r="F3894"/>
      <c r="G3894"/>
      <c r="H3894"/>
      <c r="I3894" s="531"/>
    </row>
    <row r="3895" spans="1:9" x14ac:dyDescent="0.2">
      <c r="A3895"/>
      <c r="B3895"/>
      <c r="C3895"/>
      <c r="D3895"/>
      <c r="E3895"/>
      <c r="F3895"/>
      <c r="G3895"/>
      <c r="H3895"/>
      <c r="I3895" s="531"/>
    </row>
    <row r="3896" spans="1:9" x14ac:dyDescent="0.2">
      <c r="A3896"/>
      <c r="B3896"/>
      <c r="C3896"/>
      <c r="D3896"/>
      <c r="E3896"/>
      <c r="F3896"/>
      <c r="G3896"/>
      <c r="H3896"/>
      <c r="I3896" s="531"/>
    </row>
    <row r="3897" spans="1:9" x14ac:dyDescent="0.2">
      <c r="A3897"/>
      <c r="B3897"/>
      <c r="C3897"/>
      <c r="D3897"/>
      <c r="E3897"/>
      <c r="F3897"/>
      <c r="G3897"/>
      <c r="H3897"/>
      <c r="I3897" s="531"/>
    </row>
    <row r="3898" spans="1:9" x14ac:dyDescent="0.2">
      <c r="A3898"/>
      <c r="B3898"/>
      <c r="C3898"/>
      <c r="D3898"/>
      <c r="E3898"/>
      <c r="F3898"/>
      <c r="G3898"/>
      <c r="H3898"/>
      <c r="I3898" s="531"/>
    </row>
    <row r="3899" spans="1:9" x14ac:dyDescent="0.2">
      <c r="A3899"/>
      <c r="B3899"/>
      <c r="C3899"/>
      <c r="D3899"/>
      <c r="E3899"/>
      <c r="F3899"/>
      <c r="G3899"/>
      <c r="H3899"/>
      <c r="I3899" s="531"/>
    </row>
    <row r="3900" spans="1:9" x14ac:dyDescent="0.2">
      <c r="A3900"/>
      <c r="B3900"/>
      <c r="C3900"/>
      <c r="D3900"/>
      <c r="E3900"/>
      <c r="F3900"/>
      <c r="G3900"/>
      <c r="H3900"/>
      <c r="I3900" s="531"/>
    </row>
    <row r="3901" spans="1:9" x14ac:dyDescent="0.2">
      <c r="A3901"/>
      <c r="B3901"/>
      <c r="C3901"/>
      <c r="D3901"/>
      <c r="E3901"/>
      <c r="F3901"/>
      <c r="G3901"/>
      <c r="H3901"/>
      <c r="I3901" s="531"/>
    </row>
    <row r="3902" spans="1:9" x14ac:dyDescent="0.2">
      <c r="A3902"/>
      <c r="B3902"/>
      <c r="C3902"/>
      <c r="D3902"/>
      <c r="E3902"/>
      <c r="F3902"/>
      <c r="G3902"/>
      <c r="H3902"/>
      <c r="I3902" s="531"/>
    </row>
    <row r="3903" spans="1:9" x14ac:dyDescent="0.2">
      <c r="A3903"/>
      <c r="B3903"/>
      <c r="C3903"/>
      <c r="D3903"/>
      <c r="E3903"/>
      <c r="F3903"/>
      <c r="G3903"/>
      <c r="H3903"/>
      <c r="I3903" s="531"/>
    </row>
    <row r="3904" spans="1:9" x14ac:dyDescent="0.2">
      <c r="A3904"/>
      <c r="B3904"/>
      <c r="C3904"/>
      <c r="D3904"/>
      <c r="E3904"/>
      <c r="F3904"/>
      <c r="G3904"/>
      <c r="H3904"/>
      <c r="I3904" s="531"/>
    </row>
    <row r="3905" spans="1:9" x14ac:dyDescent="0.2">
      <c r="A3905"/>
      <c r="B3905"/>
      <c r="C3905"/>
      <c r="D3905"/>
      <c r="E3905"/>
      <c r="F3905"/>
      <c r="G3905"/>
      <c r="H3905"/>
      <c r="I3905" s="531"/>
    </row>
    <row r="3906" spans="1:9" x14ac:dyDescent="0.2">
      <c r="A3906"/>
      <c r="B3906"/>
      <c r="C3906"/>
      <c r="D3906"/>
      <c r="E3906"/>
      <c r="F3906"/>
      <c r="G3906"/>
      <c r="H3906"/>
      <c r="I3906" s="531"/>
    </row>
    <row r="3907" spans="1:9" x14ac:dyDescent="0.2">
      <c r="A3907"/>
      <c r="B3907"/>
      <c r="C3907"/>
      <c r="D3907"/>
      <c r="E3907"/>
      <c r="F3907"/>
      <c r="G3907"/>
      <c r="H3907"/>
      <c r="I3907" s="531"/>
    </row>
    <row r="3908" spans="1:9" x14ac:dyDescent="0.2">
      <c r="A3908"/>
      <c r="B3908"/>
      <c r="C3908"/>
      <c r="D3908"/>
      <c r="E3908"/>
      <c r="F3908"/>
      <c r="G3908"/>
      <c r="H3908"/>
      <c r="I3908" s="531"/>
    </row>
    <row r="3909" spans="1:9" x14ac:dyDescent="0.2">
      <c r="A3909"/>
      <c r="B3909"/>
      <c r="C3909"/>
      <c r="D3909"/>
      <c r="E3909"/>
      <c r="F3909"/>
      <c r="G3909"/>
      <c r="H3909"/>
      <c r="I3909" s="531"/>
    </row>
    <row r="3910" spans="1:9" x14ac:dyDescent="0.2">
      <c r="A3910"/>
      <c r="B3910"/>
      <c r="C3910"/>
      <c r="D3910"/>
      <c r="E3910"/>
      <c r="F3910"/>
      <c r="G3910"/>
      <c r="H3910"/>
      <c r="I3910" s="531"/>
    </row>
    <row r="3911" spans="1:9" x14ac:dyDescent="0.2">
      <c r="A3911"/>
      <c r="B3911"/>
      <c r="C3911"/>
      <c r="D3911"/>
      <c r="E3911"/>
      <c r="F3911"/>
      <c r="G3911"/>
      <c r="H3911"/>
      <c r="I3911" s="531"/>
    </row>
    <row r="3912" spans="1:9" x14ac:dyDescent="0.2">
      <c r="A3912"/>
      <c r="B3912"/>
      <c r="C3912"/>
      <c r="D3912"/>
      <c r="E3912"/>
      <c r="F3912"/>
      <c r="G3912"/>
      <c r="H3912"/>
      <c r="I3912" s="531"/>
    </row>
    <row r="3913" spans="1:9" x14ac:dyDescent="0.2">
      <c r="A3913"/>
      <c r="B3913"/>
      <c r="C3913"/>
      <c r="D3913"/>
      <c r="E3913"/>
      <c r="F3913"/>
      <c r="G3913"/>
      <c r="H3913"/>
      <c r="I3913" s="531"/>
    </row>
    <row r="3914" spans="1:9" x14ac:dyDescent="0.2">
      <c r="A3914"/>
      <c r="B3914"/>
      <c r="C3914"/>
      <c r="D3914"/>
      <c r="E3914"/>
      <c r="F3914"/>
      <c r="G3914"/>
      <c r="H3914"/>
      <c r="I3914" s="531"/>
    </row>
    <row r="3915" spans="1:9" x14ac:dyDescent="0.2">
      <c r="A3915"/>
      <c r="B3915"/>
      <c r="C3915"/>
      <c r="D3915"/>
      <c r="E3915"/>
      <c r="F3915"/>
      <c r="G3915"/>
      <c r="H3915"/>
      <c r="I3915" s="531"/>
    </row>
    <row r="3916" spans="1:9" x14ac:dyDescent="0.2">
      <c r="A3916"/>
      <c r="B3916"/>
      <c r="C3916"/>
      <c r="D3916"/>
      <c r="E3916"/>
      <c r="F3916"/>
      <c r="G3916"/>
      <c r="H3916"/>
      <c r="I3916" s="531"/>
    </row>
    <row r="3917" spans="1:9" x14ac:dyDescent="0.2">
      <c r="A3917"/>
      <c r="B3917"/>
      <c r="C3917"/>
      <c r="D3917"/>
      <c r="E3917"/>
      <c r="F3917"/>
      <c r="G3917"/>
      <c r="H3917"/>
      <c r="I3917" s="531"/>
    </row>
    <row r="3918" spans="1:9" x14ac:dyDescent="0.2">
      <c r="A3918"/>
      <c r="B3918"/>
      <c r="C3918"/>
      <c r="D3918"/>
      <c r="E3918"/>
      <c r="F3918"/>
      <c r="G3918"/>
      <c r="H3918"/>
      <c r="I3918" s="531"/>
    </row>
    <row r="3919" spans="1:9" x14ac:dyDescent="0.2">
      <c r="A3919"/>
      <c r="B3919"/>
      <c r="C3919"/>
      <c r="D3919"/>
      <c r="E3919"/>
      <c r="F3919"/>
      <c r="G3919"/>
      <c r="H3919"/>
      <c r="I3919" s="531"/>
    </row>
    <row r="3920" spans="1:9" x14ac:dyDescent="0.2">
      <c r="A3920"/>
      <c r="B3920"/>
      <c r="C3920"/>
      <c r="D3920"/>
      <c r="E3920"/>
      <c r="F3920"/>
      <c r="G3920"/>
      <c r="H3920"/>
      <c r="I3920" s="531"/>
    </row>
    <row r="3921" spans="1:9" x14ac:dyDescent="0.2">
      <c r="A3921"/>
      <c r="B3921"/>
      <c r="C3921"/>
      <c r="D3921"/>
      <c r="E3921"/>
      <c r="F3921"/>
      <c r="G3921"/>
      <c r="H3921"/>
      <c r="I3921" s="531"/>
    </row>
    <row r="3922" spans="1:9" x14ac:dyDescent="0.2">
      <c r="A3922"/>
      <c r="B3922"/>
      <c r="C3922"/>
      <c r="D3922"/>
      <c r="E3922"/>
      <c r="F3922"/>
      <c r="G3922"/>
      <c r="H3922"/>
      <c r="I3922" s="531"/>
    </row>
    <row r="3923" spans="1:9" x14ac:dyDescent="0.2">
      <c r="A3923"/>
      <c r="B3923"/>
      <c r="C3923"/>
      <c r="D3923"/>
      <c r="E3923"/>
      <c r="F3923"/>
      <c r="G3923"/>
      <c r="H3923"/>
      <c r="I3923" s="531"/>
    </row>
    <row r="3924" spans="1:9" x14ac:dyDescent="0.2">
      <c r="A3924"/>
      <c r="B3924"/>
      <c r="C3924"/>
      <c r="D3924"/>
      <c r="E3924"/>
      <c r="F3924"/>
      <c r="G3924"/>
      <c r="H3924"/>
      <c r="I3924" s="531"/>
    </row>
    <row r="3925" spans="1:9" x14ac:dyDescent="0.2">
      <c r="A3925"/>
      <c r="B3925"/>
      <c r="C3925"/>
      <c r="D3925"/>
      <c r="E3925"/>
      <c r="F3925"/>
      <c r="G3925"/>
      <c r="H3925"/>
      <c r="I3925" s="531"/>
    </row>
    <row r="3926" spans="1:9" x14ac:dyDescent="0.2">
      <c r="A3926"/>
      <c r="B3926"/>
      <c r="C3926"/>
      <c r="D3926"/>
      <c r="E3926"/>
      <c r="F3926"/>
      <c r="G3926"/>
      <c r="H3926"/>
      <c r="I3926" s="531"/>
    </row>
    <row r="3927" spans="1:9" x14ac:dyDescent="0.2">
      <c r="A3927"/>
      <c r="B3927"/>
      <c r="C3927"/>
      <c r="D3927"/>
      <c r="E3927"/>
      <c r="F3927"/>
      <c r="G3927"/>
      <c r="H3927"/>
      <c r="I3927" s="531"/>
    </row>
    <row r="3928" spans="1:9" x14ac:dyDescent="0.2">
      <c r="A3928"/>
      <c r="B3928"/>
      <c r="C3928"/>
      <c r="D3928"/>
      <c r="E3928"/>
      <c r="F3928"/>
      <c r="G3928"/>
      <c r="H3928"/>
      <c r="I3928" s="531"/>
    </row>
    <row r="3929" spans="1:9" x14ac:dyDescent="0.2">
      <c r="A3929"/>
      <c r="B3929"/>
      <c r="C3929"/>
      <c r="D3929"/>
      <c r="E3929"/>
      <c r="F3929"/>
      <c r="G3929"/>
      <c r="H3929"/>
      <c r="I3929" s="531"/>
    </row>
    <row r="3930" spans="1:9" x14ac:dyDescent="0.2">
      <c r="A3930"/>
      <c r="B3930"/>
      <c r="C3930"/>
      <c r="D3930"/>
      <c r="E3930"/>
      <c r="F3930"/>
      <c r="G3930"/>
      <c r="H3930"/>
      <c r="I3930" s="531"/>
    </row>
    <row r="3931" spans="1:9" x14ac:dyDescent="0.2">
      <c r="A3931"/>
      <c r="B3931"/>
      <c r="C3931"/>
      <c r="D3931"/>
      <c r="E3931"/>
      <c r="F3931"/>
      <c r="G3931"/>
      <c r="H3931"/>
      <c r="I3931" s="531"/>
    </row>
    <row r="3932" spans="1:9" x14ac:dyDescent="0.2">
      <c r="A3932"/>
      <c r="B3932"/>
      <c r="C3932"/>
      <c r="D3932"/>
      <c r="E3932"/>
      <c r="F3932"/>
      <c r="G3932"/>
      <c r="H3932"/>
      <c r="I3932" s="531"/>
    </row>
    <row r="3933" spans="1:9" x14ac:dyDescent="0.2">
      <c r="A3933"/>
      <c r="B3933"/>
      <c r="C3933"/>
      <c r="D3933"/>
      <c r="E3933"/>
      <c r="F3933"/>
      <c r="G3933"/>
      <c r="H3933"/>
      <c r="I3933" s="531"/>
    </row>
    <row r="3934" spans="1:9" x14ac:dyDescent="0.2">
      <c r="A3934"/>
      <c r="B3934"/>
      <c r="C3934"/>
      <c r="D3934"/>
      <c r="E3934"/>
      <c r="F3934"/>
      <c r="G3934"/>
      <c r="H3934"/>
      <c r="I3934" s="531"/>
    </row>
    <row r="3935" spans="1:9" x14ac:dyDescent="0.2">
      <c r="A3935"/>
      <c r="B3935"/>
      <c r="C3935"/>
      <c r="D3935"/>
      <c r="E3935"/>
      <c r="F3935"/>
      <c r="G3935"/>
      <c r="H3935"/>
      <c r="I3935" s="531"/>
    </row>
    <row r="3936" spans="1:9" x14ac:dyDescent="0.2">
      <c r="A3936"/>
      <c r="B3936"/>
      <c r="C3936"/>
      <c r="D3936"/>
      <c r="E3936"/>
      <c r="F3936"/>
      <c r="G3936"/>
      <c r="H3936"/>
      <c r="I3936" s="531"/>
    </row>
    <row r="3937" spans="1:9" x14ac:dyDescent="0.2">
      <c r="A3937"/>
      <c r="B3937"/>
      <c r="C3937"/>
      <c r="D3937"/>
      <c r="E3937"/>
      <c r="F3937"/>
      <c r="G3937"/>
      <c r="H3937"/>
      <c r="I3937" s="531"/>
    </row>
    <row r="3938" spans="1:9" x14ac:dyDescent="0.2">
      <c r="A3938"/>
      <c r="B3938"/>
      <c r="C3938"/>
      <c r="D3938"/>
      <c r="E3938"/>
      <c r="F3938"/>
      <c r="G3938"/>
      <c r="H3938"/>
      <c r="I3938" s="531"/>
    </row>
    <row r="3939" spans="1:9" x14ac:dyDescent="0.2">
      <c r="A3939"/>
      <c r="B3939"/>
      <c r="C3939"/>
      <c r="D3939"/>
      <c r="E3939"/>
      <c r="F3939"/>
      <c r="G3939"/>
      <c r="H3939"/>
      <c r="I3939" s="531"/>
    </row>
    <row r="3940" spans="1:9" x14ac:dyDescent="0.2">
      <c r="A3940"/>
      <c r="B3940"/>
      <c r="C3940"/>
      <c r="D3940"/>
      <c r="E3940"/>
      <c r="F3940"/>
      <c r="G3940"/>
      <c r="H3940"/>
      <c r="I3940" s="531"/>
    </row>
    <row r="3941" spans="1:9" x14ac:dyDescent="0.2">
      <c r="A3941"/>
      <c r="B3941"/>
      <c r="C3941"/>
      <c r="D3941"/>
      <c r="E3941"/>
      <c r="F3941"/>
      <c r="G3941"/>
      <c r="H3941"/>
      <c r="I3941" s="531"/>
    </row>
    <row r="3942" spans="1:9" x14ac:dyDescent="0.2">
      <c r="A3942"/>
      <c r="B3942"/>
      <c r="C3942"/>
      <c r="D3942"/>
      <c r="E3942"/>
      <c r="F3942"/>
      <c r="G3942"/>
      <c r="H3942"/>
      <c r="I3942" s="531"/>
    </row>
    <row r="3943" spans="1:9" x14ac:dyDescent="0.2">
      <c r="A3943"/>
      <c r="B3943"/>
      <c r="C3943"/>
      <c r="D3943"/>
      <c r="E3943"/>
      <c r="F3943"/>
      <c r="G3943"/>
      <c r="H3943"/>
      <c r="I3943" s="531"/>
    </row>
    <row r="3944" spans="1:9" x14ac:dyDescent="0.2">
      <c r="A3944"/>
      <c r="B3944"/>
      <c r="C3944"/>
      <c r="D3944"/>
      <c r="E3944"/>
      <c r="F3944"/>
      <c r="G3944"/>
      <c r="H3944"/>
      <c r="I3944" s="531"/>
    </row>
    <row r="3945" spans="1:9" x14ac:dyDescent="0.2">
      <c r="A3945"/>
      <c r="B3945"/>
      <c r="C3945"/>
      <c r="D3945"/>
      <c r="E3945"/>
      <c r="F3945"/>
      <c r="G3945"/>
      <c r="H3945"/>
      <c r="I3945" s="531"/>
    </row>
    <row r="3946" spans="1:9" x14ac:dyDescent="0.2">
      <c r="A3946"/>
      <c r="B3946"/>
      <c r="C3946"/>
      <c r="D3946"/>
      <c r="E3946"/>
      <c r="F3946"/>
      <c r="G3946"/>
      <c r="H3946"/>
      <c r="I3946" s="531"/>
    </row>
    <row r="3947" spans="1:9" x14ac:dyDescent="0.2">
      <c r="A3947"/>
      <c r="B3947"/>
      <c r="C3947"/>
      <c r="D3947"/>
      <c r="E3947"/>
      <c r="F3947"/>
      <c r="G3947"/>
      <c r="H3947"/>
      <c r="I3947" s="531"/>
    </row>
    <row r="3948" spans="1:9" x14ac:dyDescent="0.2">
      <c r="A3948"/>
      <c r="B3948"/>
      <c r="C3948"/>
      <c r="D3948"/>
      <c r="E3948"/>
      <c r="F3948"/>
      <c r="G3948"/>
      <c r="H3948"/>
      <c r="I3948" s="531"/>
    </row>
    <row r="3949" spans="1:9" x14ac:dyDescent="0.2">
      <c r="A3949"/>
      <c r="B3949"/>
      <c r="C3949"/>
      <c r="D3949"/>
      <c r="E3949"/>
      <c r="F3949"/>
      <c r="G3949"/>
      <c r="H3949"/>
      <c r="I3949" s="531"/>
    </row>
    <row r="3950" spans="1:9" x14ac:dyDescent="0.2">
      <c r="A3950"/>
      <c r="B3950"/>
      <c r="C3950"/>
      <c r="D3950"/>
      <c r="E3950"/>
      <c r="F3950"/>
      <c r="G3950"/>
      <c r="H3950"/>
      <c r="I3950" s="531"/>
    </row>
    <row r="3951" spans="1:9" x14ac:dyDescent="0.2">
      <c r="A3951"/>
      <c r="B3951"/>
      <c r="C3951"/>
      <c r="D3951"/>
      <c r="E3951"/>
      <c r="F3951"/>
      <c r="G3951"/>
      <c r="H3951"/>
      <c r="I3951" s="531"/>
    </row>
    <row r="3952" spans="1:9" x14ac:dyDescent="0.2">
      <c r="A3952"/>
      <c r="B3952"/>
      <c r="C3952"/>
      <c r="D3952"/>
      <c r="E3952"/>
      <c r="F3952"/>
      <c r="G3952"/>
      <c r="H3952"/>
      <c r="I3952" s="531"/>
    </row>
    <row r="3953" spans="1:9" x14ac:dyDescent="0.2">
      <c r="A3953"/>
      <c r="B3953"/>
      <c r="C3953"/>
      <c r="D3953"/>
      <c r="E3953"/>
      <c r="F3953"/>
      <c r="G3953"/>
      <c r="H3953"/>
      <c r="I3953" s="531"/>
    </row>
    <row r="3954" spans="1:9" x14ac:dyDescent="0.2">
      <c r="A3954"/>
      <c r="B3954"/>
      <c r="C3954"/>
      <c r="D3954"/>
      <c r="E3954"/>
      <c r="F3954"/>
      <c r="G3954"/>
      <c r="H3954"/>
      <c r="I3954" s="531"/>
    </row>
    <row r="3955" spans="1:9" x14ac:dyDescent="0.2">
      <c r="A3955"/>
      <c r="B3955"/>
      <c r="C3955"/>
      <c r="D3955"/>
      <c r="E3955"/>
      <c r="F3955"/>
      <c r="G3955"/>
      <c r="H3955"/>
      <c r="I3955" s="531"/>
    </row>
    <row r="3956" spans="1:9" x14ac:dyDescent="0.2">
      <c r="A3956"/>
      <c r="B3956"/>
      <c r="C3956"/>
      <c r="D3956"/>
      <c r="E3956"/>
      <c r="F3956"/>
      <c r="G3956"/>
      <c r="H3956"/>
      <c r="I3956" s="531"/>
    </row>
    <row r="3957" spans="1:9" x14ac:dyDescent="0.2">
      <c r="A3957"/>
      <c r="B3957"/>
      <c r="C3957"/>
      <c r="D3957"/>
      <c r="E3957"/>
      <c r="F3957"/>
      <c r="G3957"/>
      <c r="H3957"/>
      <c r="I3957" s="531"/>
    </row>
    <row r="3958" spans="1:9" x14ac:dyDescent="0.2">
      <c r="A3958"/>
      <c r="B3958"/>
      <c r="C3958"/>
      <c r="D3958"/>
      <c r="E3958"/>
      <c r="F3958"/>
      <c r="G3958"/>
      <c r="H3958"/>
      <c r="I3958" s="531"/>
    </row>
    <row r="3959" spans="1:9" x14ac:dyDescent="0.2">
      <c r="A3959"/>
      <c r="B3959"/>
      <c r="C3959"/>
      <c r="D3959"/>
      <c r="E3959"/>
      <c r="F3959"/>
      <c r="G3959"/>
      <c r="H3959"/>
      <c r="I3959" s="531"/>
    </row>
    <row r="3960" spans="1:9" x14ac:dyDescent="0.2">
      <c r="A3960"/>
      <c r="B3960"/>
      <c r="C3960"/>
      <c r="D3960"/>
      <c r="E3960"/>
      <c r="F3960"/>
      <c r="G3960"/>
      <c r="H3960"/>
      <c r="I3960" s="531"/>
    </row>
    <row r="3961" spans="1:9" x14ac:dyDescent="0.2">
      <c r="A3961"/>
      <c r="B3961"/>
      <c r="C3961"/>
      <c r="D3961"/>
      <c r="E3961"/>
      <c r="F3961"/>
      <c r="G3961"/>
      <c r="H3961"/>
      <c r="I3961" s="531"/>
    </row>
    <row r="3962" spans="1:9" x14ac:dyDescent="0.2">
      <c r="A3962"/>
      <c r="B3962"/>
      <c r="C3962"/>
      <c r="D3962"/>
      <c r="E3962"/>
      <c r="F3962"/>
      <c r="G3962"/>
      <c r="H3962"/>
      <c r="I3962" s="531"/>
    </row>
    <row r="3963" spans="1:9" x14ac:dyDescent="0.2">
      <c r="A3963"/>
      <c r="B3963"/>
      <c r="C3963"/>
      <c r="D3963"/>
      <c r="E3963"/>
      <c r="F3963"/>
      <c r="G3963"/>
      <c r="H3963"/>
      <c r="I3963" s="531"/>
    </row>
    <row r="3964" spans="1:9" x14ac:dyDescent="0.2">
      <c r="A3964"/>
      <c r="B3964"/>
      <c r="C3964"/>
      <c r="D3964"/>
      <c r="E3964"/>
      <c r="F3964"/>
      <c r="G3964"/>
      <c r="H3964"/>
      <c r="I3964" s="531"/>
    </row>
    <row r="3965" spans="1:9" x14ac:dyDescent="0.2">
      <c r="A3965"/>
      <c r="B3965"/>
      <c r="C3965"/>
      <c r="D3965"/>
      <c r="E3965"/>
      <c r="F3965"/>
      <c r="G3965"/>
      <c r="H3965"/>
      <c r="I3965" s="531"/>
    </row>
    <row r="3966" spans="1:9" x14ac:dyDescent="0.2">
      <c r="A3966"/>
      <c r="B3966"/>
      <c r="C3966"/>
      <c r="D3966"/>
      <c r="E3966"/>
      <c r="F3966"/>
      <c r="G3966"/>
      <c r="H3966"/>
      <c r="I3966" s="531"/>
    </row>
    <row r="3967" spans="1:9" x14ac:dyDescent="0.2">
      <c r="A3967"/>
      <c r="B3967"/>
      <c r="C3967"/>
      <c r="D3967"/>
      <c r="E3967"/>
      <c r="F3967"/>
      <c r="G3967"/>
      <c r="H3967"/>
      <c r="I3967" s="531"/>
    </row>
    <row r="3968" spans="1:9" x14ac:dyDescent="0.2">
      <c r="A3968"/>
      <c r="B3968"/>
      <c r="C3968"/>
      <c r="D3968"/>
      <c r="E3968"/>
      <c r="F3968"/>
      <c r="G3968"/>
      <c r="H3968"/>
      <c r="I3968" s="531"/>
    </row>
    <row r="3969" spans="1:9" x14ac:dyDescent="0.2">
      <c r="A3969"/>
      <c r="B3969"/>
      <c r="C3969"/>
      <c r="D3969"/>
      <c r="E3969"/>
      <c r="F3969"/>
      <c r="G3969"/>
      <c r="H3969"/>
      <c r="I3969" s="531"/>
    </row>
    <row r="3970" spans="1:9" x14ac:dyDescent="0.2">
      <c r="A3970"/>
      <c r="B3970"/>
      <c r="C3970"/>
      <c r="D3970"/>
      <c r="E3970"/>
      <c r="F3970"/>
      <c r="G3970"/>
      <c r="H3970"/>
      <c r="I3970" s="531"/>
    </row>
    <row r="3971" spans="1:9" x14ac:dyDescent="0.2">
      <c r="A3971"/>
      <c r="B3971"/>
      <c r="C3971"/>
      <c r="D3971"/>
      <c r="E3971"/>
      <c r="F3971"/>
      <c r="G3971"/>
      <c r="H3971"/>
      <c r="I3971" s="531"/>
    </row>
    <row r="3972" spans="1:9" x14ac:dyDescent="0.2">
      <c r="A3972"/>
      <c r="B3972"/>
      <c r="C3972"/>
      <c r="D3972"/>
      <c r="E3972"/>
      <c r="F3972"/>
      <c r="G3972"/>
      <c r="H3972"/>
      <c r="I3972" s="531"/>
    </row>
    <row r="3973" spans="1:9" x14ac:dyDescent="0.2">
      <c r="A3973"/>
      <c r="B3973"/>
      <c r="C3973"/>
      <c r="D3973"/>
      <c r="E3973"/>
      <c r="F3973"/>
      <c r="G3973"/>
      <c r="H3973"/>
      <c r="I3973" s="531"/>
    </row>
    <row r="3974" spans="1:9" x14ac:dyDescent="0.2">
      <c r="A3974"/>
      <c r="B3974"/>
      <c r="C3974"/>
      <c r="D3974"/>
      <c r="E3974"/>
      <c r="F3974"/>
      <c r="G3974"/>
      <c r="H3974"/>
      <c r="I3974" s="531"/>
    </row>
    <row r="3975" spans="1:9" x14ac:dyDescent="0.2">
      <c r="A3975"/>
      <c r="B3975"/>
      <c r="C3975"/>
      <c r="D3975"/>
      <c r="E3975"/>
      <c r="F3975"/>
      <c r="G3975"/>
      <c r="H3975"/>
      <c r="I3975" s="531"/>
    </row>
    <row r="3976" spans="1:9" x14ac:dyDescent="0.2">
      <c r="A3976"/>
      <c r="B3976"/>
      <c r="C3976"/>
      <c r="D3976"/>
      <c r="E3976"/>
      <c r="F3976"/>
      <c r="G3976"/>
      <c r="H3976"/>
      <c r="I3976" s="531"/>
    </row>
    <row r="3977" spans="1:9" x14ac:dyDescent="0.2">
      <c r="A3977"/>
      <c r="B3977"/>
      <c r="C3977"/>
      <c r="D3977"/>
      <c r="E3977"/>
      <c r="F3977"/>
      <c r="G3977"/>
      <c r="H3977"/>
      <c r="I3977" s="531"/>
    </row>
    <row r="3978" spans="1:9" x14ac:dyDescent="0.2">
      <c r="A3978"/>
      <c r="B3978"/>
      <c r="C3978"/>
      <c r="D3978"/>
      <c r="E3978"/>
      <c r="F3978"/>
      <c r="G3978"/>
      <c r="H3978"/>
      <c r="I3978" s="531"/>
    </row>
    <row r="3979" spans="1:9" x14ac:dyDescent="0.2">
      <c r="A3979"/>
      <c r="B3979"/>
      <c r="C3979"/>
      <c r="D3979"/>
      <c r="E3979"/>
      <c r="F3979"/>
      <c r="G3979"/>
      <c r="H3979"/>
      <c r="I3979" s="531"/>
    </row>
    <row r="3980" spans="1:9" x14ac:dyDescent="0.2">
      <c r="A3980"/>
      <c r="B3980"/>
      <c r="C3980"/>
      <c r="D3980"/>
      <c r="E3980"/>
      <c r="F3980"/>
      <c r="G3980"/>
      <c r="H3980"/>
      <c r="I3980" s="531"/>
    </row>
    <row r="3981" spans="1:9" x14ac:dyDescent="0.2">
      <c r="A3981"/>
      <c r="B3981"/>
      <c r="C3981"/>
      <c r="D3981"/>
      <c r="E3981"/>
      <c r="F3981"/>
      <c r="G3981"/>
      <c r="H3981"/>
      <c r="I3981" s="531"/>
    </row>
    <row r="3982" spans="1:9" x14ac:dyDescent="0.2">
      <c r="A3982"/>
      <c r="B3982"/>
      <c r="C3982"/>
      <c r="D3982"/>
      <c r="E3982"/>
      <c r="F3982"/>
      <c r="G3982"/>
      <c r="H3982"/>
      <c r="I3982" s="531"/>
    </row>
    <row r="3983" spans="1:9" x14ac:dyDescent="0.2">
      <c r="A3983"/>
      <c r="B3983"/>
      <c r="C3983"/>
      <c r="D3983"/>
      <c r="E3983"/>
      <c r="F3983"/>
      <c r="G3983"/>
      <c r="H3983"/>
      <c r="I3983" s="531"/>
    </row>
    <row r="3984" spans="1:9" x14ac:dyDescent="0.2">
      <c r="A3984"/>
      <c r="B3984"/>
      <c r="C3984"/>
      <c r="D3984"/>
      <c r="E3984"/>
      <c r="F3984"/>
      <c r="G3984"/>
      <c r="H3984"/>
      <c r="I3984" s="531"/>
    </row>
    <row r="3985" spans="1:9" x14ac:dyDescent="0.2">
      <c r="A3985"/>
      <c r="B3985"/>
      <c r="C3985"/>
      <c r="D3985"/>
      <c r="E3985"/>
      <c r="F3985"/>
      <c r="G3985"/>
      <c r="H3985"/>
      <c r="I3985" s="531"/>
    </row>
    <row r="3986" spans="1:9" x14ac:dyDescent="0.2">
      <c r="A3986"/>
      <c r="B3986"/>
      <c r="C3986"/>
      <c r="D3986"/>
      <c r="E3986"/>
      <c r="F3986"/>
      <c r="G3986"/>
      <c r="H3986"/>
      <c r="I3986" s="531"/>
    </row>
    <row r="3987" spans="1:9" x14ac:dyDescent="0.2">
      <c r="A3987"/>
      <c r="B3987"/>
      <c r="C3987"/>
      <c r="D3987"/>
      <c r="E3987"/>
      <c r="F3987"/>
      <c r="G3987"/>
      <c r="H3987"/>
      <c r="I3987" s="531"/>
    </row>
    <row r="3988" spans="1:9" x14ac:dyDescent="0.2">
      <c r="A3988"/>
      <c r="B3988"/>
      <c r="C3988"/>
      <c r="D3988"/>
      <c r="E3988"/>
      <c r="F3988"/>
      <c r="G3988"/>
      <c r="H3988"/>
      <c r="I3988" s="531"/>
    </row>
    <row r="3989" spans="1:9" x14ac:dyDescent="0.2">
      <c r="A3989"/>
      <c r="B3989"/>
      <c r="C3989"/>
      <c r="D3989"/>
      <c r="E3989"/>
      <c r="F3989"/>
      <c r="G3989"/>
      <c r="H3989"/>
      <c r="I3989" s="531"/>
    </row>
    <row r="3990" spans="1:9" x14ac:dyDescent="0.2">
      <c r="A3990"/>
      <c r="B3990"/>
      <c r="C3990"/>
      <c r="D3990"/>
      <c r="E3990"/>
      <c r="F3990"/>
      <c r="G3990"/>
      <c r="H3990"/>
      <c r="I3990" s="531"/>
    </row>
    <row r="3991" spans="1:9" x14ac:dyDescent="0.2">
      <c r="A3991"/>
      <c r="B3991"/>
      <c r="C3991"/>
      <c r="D3991"/>
      <c r="E3991"/>
      <c r="F3991"/>
      <c r="G3991"/>
      <c r="H3991"/>
      <c r="I3991" s="531"/>
    </row>
    <row r="3992" spans="1:9" x14ac:dyDescent="0.2">
      <c r="A3992"/>
      <c r="B3992"/>
      <c r="C3992"/>
      <c r="D3992"/>
      <c r="E3992"/>
      <c r="F3992"/>
      <c r="G3992"/>
      <c r="H3992"/>
      <c r="I3992" s="531"/>
    </row>
    <row r="3993" spans="1:9" x14ac:dyDescent="0.2">
      <c r="A3993"/>
      <c r="B3993"/>
      <c r="C3993"/>
      <c r="D3993"/>
      <c r="E3993"/>
      <c r="F3993"/>
      <c r="G3993"/>
      <c r="H3993"/>
      <c r="I3993" s="531"/>
    </row>
    <row r="3994" spans="1:9" x14ac:dyDescent="0.2">
      <c r="A3994"/>
      <c r="B3994"/>
      <c r="C3994"/>
      <c r="D3994"/>
      <c r="E3994"/>
      <c r="F3994"/>
      <c r="G3994"/>
      <c r="H3994"/>
      <c r="I3994" s="531"/>
    </row>
    <row r="3995" spans="1:9" x14ac:dyDescent="0.2">
      <c r="A3995"/>
      <c r="B3995"/>
      <c r="C3995"/>
      <c r="D3995"/>
      <c r="E3995"/>
      <c r="F3995"/>
      <c r="G3995"/>
      <c r="H3995"/>
      <c r="I3995" s="531"/>
    </row>
    <row r="3996" spans="1:9" x14ac:dyDescent="0.2">
      <c r="A3996"/>
      <c r="B3996"/>
      <c r="C3996"/>
      <c r="D3996"/>
      <c r="E3996"/>
      <c r="F3996"/>
      <c r="G3996"/>
      <c r="H3996"/>
      <c r="I3996" s="531"/>
    </row>
    <row r="3997" spans="1:9" x14ac:dyDescent="0.2">
      <c r="A3997"/>
      <c r="B3997"/>
      <c r="C3997"/>
      <c r="D3997"/>
      <c r="E3997"/>
      <c r="F3997"/>
      <c r="G3997"/>
      <c r="H3997"/>
      <c r="I3997" s="531"/>
    </row>
    <row r="3998" spans="1:9" x14ac:dyDescent="0.2">
      <c r="A3998"/>
      <c r="B3998"/>
      <c r="C3998"/>
      <c r="D3998"/>
      <c r="E3998"/>
      <c r="F3998"/>
      <c r="G3998"/>
      <c r="H3998"/>
      <c r="I3998" s="531"/>
    </row>
    <row r="3999" spans="1:9" x14ac:dyDescent="0.2">
      <c r="A3999"/>
      <c r="B3999"/>
      <c r="C3999"/>
      <c r="D3999"/>
      <c r="E3999"/>
      <c r="F3999"/>
      <c r="G3999"/>
      <c r="H3999"/>
      <c r="I3999" s="531"/>
    </row>
    <row r="4000" spans="1:9" x14ac:dyDescent="0.2">
      <c r="A4000"/>
      <c r="B4000"/>
      <c r="C4000"/>
      <c r="D4000"/>
      <c r="E4000"/>
      <c r="F4000"/>
      <c r="G4000"/>
      <c r="H4000"/>
      <c r="I4000" s="531"/>
    </row>
    <row r="4001" spans="1:9" x14ac:dyDescent="0.2">
      <c r="A4001"/>
      <c r="B4001"/>
      <c r="C4001"/>
      <c r="D4001"/>
      <c r="E4001"/>
      <c r="F4001"/>
      <c r="G4001"/>
      <c r="H4001"/>
      <c r="I4001" s="531"/>
    </row>
  </sheetData>
  <pageMargins left="0.39370078740157483" right="0.39370078740157483" top="0.78740157480314965" bottom="0.59055118110236227" header="0.51181102362204722" footer="0.51181102362204722"/>
  <pageSetup paperSize="9" scale="51" orientation="portrait" r:id="rId1"/>
  <headerFooter alignWithMargins="0">
    <oddFooter>&amp;Rpage 47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1">
    <tabColor theme="6"/>
  </sheetPr>
  <dimension ref="A1:J27"/>
  <sheetViews>
    <sheetView view="pageBreakPreview" zoomScaleNormal="100" zoomScaleSheetLayoutView="100" workbookViewId="0"/>
  </sheetViews>
  <sheetFormatPr baseColWidth="10" defaultRowHeight="12.75" x14ac:dyDescent="0.2"/>
  <cols>
    <col min="1" max="1" width="12.28515625" customWidth="1"/>
    <col min="2" max="2" width="34.85546875" customWidth="1"/>
    <col min="3" max="6" width="11.28515625" customWidth="1"/>
    <col min="7" max="7" width="11.7109375" customWidth="1"/>
    <col min="8" max="10" width="11.28515625" customWidth="1"/>
  </cols>
  <sheetData>
    <row r="1" spans="1:10" ht="18.75" x14ac:dyDescent="0.25">
      <c r="A1" s="373"/>
      <c r="B1" s="374" t="s">
        <v>163</v>
      </c>
      <c r="C1" s="374"/>
      <c r="D1" s="374"/>
      <c r="E1" s="373"/>
      <c r="F1" s="373"/>
      <c r="G1" s="375"/>
      <c r="H1" s="375"/>
      <c r="I1" s="375"/>
      <c r="J1" s="375"/>
    </row>
    <row r="2" spans="1:10" ht="18.75" x14ac:dyDescent="0.25">
      <c r="A2" s="373"/>
      <c r="B2" s="371" t="s">
        <v>253</v>
      </c>
      <c r="C2" s="438"/>
      <c r="D2" s="374"/>
      <c r="E2" s="373"/>
      <c r="F2" s="373"/>
      <c r="G2" s="375"/>
      <c r="H2" s="375"/>
      <c r="I2" s="375"/>
      <c r="J2" s="375"/>
    </row>
    <row r="3" spans="1:10" ht="15" x14ac:dyDescent="0.25">
      <c r="A3" s="373"/>
      <c r="B3" s="373"/>
      <c r="C3" s="373"/>
      <c r="D3" s="373"/>
      <c r="E3" s="373"/>
      <c r="F3" s="373"/>
      <c r="G3" s="375"/>
      <c r="H3" s="375"/>
      <c r="I3" s="375"/>
      <c r="J3" s="375"/>
    </row>
    <row r="4" spans="1:10" ht="15" x14ac:dyDescent="0.2">
      <c r="A4" s="376" t="s">
        <v>49</v>
      </c>
      <c r="B4" s="377" t="s">
        <v>50</v>
      </c>
      <c r="C4" s="378"/>
      <c r="D4" s="378"/>
      <c r="E4" s="378"/>
      <c r="F4" s="378"/>
      <c r="G4" s="378"/>
      <c r="H4" s="378"/>
      <c r="I4" s="378"/>
      <c r="J4" s="378"/>
    </row>
    <row r="5" spans="1:10" ht="15" x14ac:dyDescent="0.2">
      <c r="A5" s="376" t="s">
        <v>51</v>
      </c>
      <c r="B5" s="256" t="s">
        <v>295</v>
      </c>
      <c r="C5" s="378"/>
      <c r="D5" s="378"/>
      <c r="E5" s="378"/>
      <c r="F5" s="378"/>
      <c r="G5" s="378"/>
      <c r="H5" s="378"/>
      <c r="I5" s="378"/>
      <c r="J5" s="378"/>
    </row>
    <row r="6" spans="1:10" ht="15" x14ac:dyDescent="0.2">
      <c r="A6" s="379" t="s">
        <v>52</v>
      </c>
      <c r="B6" s="380" t="s">
        <v>268</v>
      </c>
      <c r="C6" s="381"/>
      <c r="D6" s="381"/>
      <c r="E6" s="381"/>
      <c r="F6" s="381"/>
      <c r="G6" s="381"/>
      <c r="H6" s="381"/>
      <c r="I6" s="381"/>
      <c r="J6" s="381"/>
    </row>
    <row r="7" spans="1:10" ht="15" x14ac:dyDescent="0.2">
      <c r="A7" s="382"/>
      <c r="B7" s="383"/>
      <c r="C7" s="383"/>
      <c r="D7" s="383"/>
      <c r="E7" s="383"/>
      <c r="F7" s="383"/>
      <c r="G7" s="383"/>
      <c r="H7" s="383"/>
      <c r="I7" s="383"/>
      <c r="J7" s="383"/>
    </row>
    <row r="8" spans="1:10" ht="15" x14ac:dyDescent="0.25">
      <c r="A8" s="382"/>
      <c r="B8" s="383"/>
      <c r="C8" s="383"/>
      <c r="D8" s="383"/>
      <c r="E8" s="383"/>
      <c r="F8" s="383"/>
      <c r="G8" s="375"/>
      <c r="H8" s="375"/>
      <c r="I8" s="375"/>
      <c r="J8" s="375"/>
    </row>
    <row r="9" spans="1:10" ht="15" x14ac:dyDescent="0.2">
      <c r="A9" s="372"/>
      <c r="B9" s="781" t="s">
        <v>196</v>
      </c>
      <c r="C9" s="784" t="s">
        <v>166</v>
      </c>
      <c r="D9" s="785"/>
      <c r="E9" s="785"/>
      <c r="F9" s="785"/>
      <c r="G9" s="785"/>
      <c r="H9" s="786" t="s">
        <v>197</v>
      </c>
      <c r="I9" s="789" t="s">
        <v>138</v>
      </c>
      <c r="J9" s="792" t="s">
        <v>114</v>
      </c>
    </row>
    <row r="10" spans="1:10" ht="14.25" x14ac:dyDescent="0.2">
      <c r="A10" s="372"/>
      <c r="B10" s="782"/>
      <c r="C10" s="786" t="s">
        <v>198</v>
      </c>
      <c r="D10" s="793" t="s">
        <v>135</v>
      </c>
      <c r="E10" s="794"/>
      <c r="F10" s="795"/>
      <c r="G10" s="786" t="s">
        <v>159</v>
      </c>
      <c r="H10" s="787"/>
      <c r="I10" s="790"/>
      <c r="J10" s="782"/>
    </row>
    <row r="11" spans="1:10" x14ac:dyDescent="0.2">
      <c r="A11" s="372"/>
      <c r="B11" s="783"/>
      <c r="C11" s="788"/>
      <c r="D11" s="428" t="s">
        <v>139</v>
      </c>
      <c r="E11" s="428" t="s">
        <v>140</v>
      </c>
      <c r="F11" s="428" t="s">
        <v>43</v>
      </c>
      <c r="G11" s="788"/>
      <c r="H11" s="788"/>
      <c r="I11" s="791"/>
      <c r="J11" s="783"/>
    </row>
    <row r="12" spans="1:10" ht="15" x14ac:dyDescent="0.25">
      <c r="A12" s="372"/>
      <c r="B12" s="384" t="s">
        <v>102</v>
      </c>
      <c r="C12" s="439">
        <v>19</v>
      </c>
      <c r="D12" s="439">
        <v>2</v>
      </c>
      <c r="E12" s="439">
        <v>5</v>
      </c>
      <c r="F12" s="439">
        <f t="shared" ref="F12:F27" si="0">D12+E12</f>
        <v>7</v>
      </c>
      <c r="G12" s="439">
        <v>10</v>
      </c>
      <c r="H12" s="440">
        <f>C12+F12+G12</f>
        <v>36</v>
      </c>
      <c r="I12" s="440">
        <v>4676</v>
      </c>
      <c r="J12" s="441">
        <f t="shared" ref="J12:J27" si="1">H12/I12%</f>
        <v>0.76988879384088971</v>
      </c>
    </row>
    <row r="13" spans="1:10" ht="15" x14ac:dyDescent="0.25">
      <c r="A13" s="372"/>
      <c r="B13" s="385" t="s">
        <v>103</v>
      </c>
      <c r="C13" s="439">
        <v>20</v>
      </c>
      <c r="D13" s="439">
        <v>0</v>
      </c>
      <c r="E13" s="439">
        <v>3</v>
      </c>
      <c r="F13" s="439">
        <f t="shared" si="0"/>
        <v>3</v>
      </c>
      <c r="G13" s="439">
        <v>19</v>
      </c>
      <c r="H13" s="440">
        <f t="shared" ref="H13:H22" si="2">C13+F13+G13</f>
        <v>42</v>
      </c>
      <c r="I13" s="440">
        <v>4411</v>
      </c>
      <c r="J13" s="441">
        <f t="shared" si="1"/>
        <v>0.95216504194060303</v>
      </c>
    </row>
    <row r="14" spans="1:10" ht="15" x14ac:dyDescent="0.25">
      <c r="A14" s="372"/>
      <c r="B14" s="385" t="s">
        <v>104</v>
      </c>
      <c r="C14" s="439">
        <v>30</v>
      </c>
      <c r="D14" s="439">
        <v>0</v>
      </c>
      <c r="E14" s="439">
        <v>3</v>
      </c>
      <c r="F14" s="439">
        <f t="shared" si="0"/>
        <v>3</v>
      </c>
      <c r="G14" s="439">
        <v>18</v>
      </c>
      <c r="H14" s="440">
        <f t="shared" si="2"/>
        <v>51</v>
      </c>
      <c r="I14" s="440">
        <v>6560</v>
      </c>
      <c r="J14" s="441">
        <f t="shared" si="1"/>
        <v>0.77743902439024393</v>
      </c>
    </row>
    <row r="15" spans="1:10" ht="15" x14ac:dyDescent="0.25">
      <c r="A15" s="372"/>
      <c r="B15" s="385" t="s">
        <v>105</v>
      </c>
      <c r="C15" s="439">
        <v>42</v>
      </c>
      <c r="D15" s="439">
        <v>1</v>
      </c>
      <c r="E15" s="439">
        <v>1</v>
      </c>
      <c r="F15" s="439">
        <f t="shared" si="0"/>
        <v>2</v>
      </c>
      <c r="G15" s="439">
        <v>20</v>
      </c>
      <c r="H15" s="440">
        <f t="shared" si="2"/>
        <v>64</v>
      </c>
      <c r="I15" s="440">
        <v>6140</v>
      </c>
      <c r="J15" s="441">
        <f t="shared" si="1"/>
        <v>1.0423452768729642</v>
      </c>
    </row>
    <row r="16" spans="1:10" ht="15" x14ac:dyDescent="0.25">
      <c r="A16" s="372"/>
      <c r="B16" s="385" t="s">
        <v>106</v>
      </c>
      <c r="C16" s="439">
        <v>21</v>
      </c>
      <c r="D16" s="439">
        <v>3</v>
      </c>
      <c r="E16" s="439">
        <v>2</v>
      </c>
      <c r="F16" s="439">
        <f t="shared" si="0"/>
        <v>5</v>
      </c>
      <c r="G16" s="439">
        <v>36</v>
      </c>
      <c r="H16" s="440">
        <f t="shared" si="2"/>
        <v>62</v>
      </c>
      <c r="I16" s="440">
        <v>6437</v>
      </c>
      <c r="J16" s="441">
        <f t="shared" si="1"/>
        <v>0.96318160633835626</v>
      </c>
    </row>
    <row r="17" spans="1:10" ht="15" x14ac:dyDescent="0.25">
      <c r="A17" s="372"/>
      <c r="B17" s="385" t="s">
        <v>107</v>
      </c>
      <c r="C17" s="439">
        <v>58</v>
      </c>
      <c r="D17" s="439">
        <v>0</v>
      </c>
      <c r="E17" s="439">
        <v>6</v>
      </c>
      <c r="F17" s="439">
        <f t="shared" si="0"/>
        <v>6</v>
      </c>
      <c r="G17" s="439">
        <v>75</v>
      </c>
      <c r="H17" s="440">
        <f t="shared" si="2"/>
        <v>139</v>
      </c>
      <c r="I17" s="440">
        <v>11097</v>
      </c>
      <c r="J17" s="441">
        <f t="shared" si="1"/>
        <v>1.2525907903036857</v>
      </c>
    </row>
    <row r="18" spans="1:10" ht="15" x14ac:dyDescent="0.25">
      <c r="A18" s="372"/>
      <c r="B18" s="385" t="s">
        <v>108</v>
      </c>
      <c r="C18" s="439">
        <v>23</v>
      </c>
      <c r="D18" s="439">
        <v>0</v>
      </c>
      <c r="E18" s="439">
        <v>4</v>
      </c>
      <c r="F18" s="439">
        <f t="shared" si="0"/>
        <v>4</v>
      </c>
      <c r="G18" s="439">
        <v>0</v>
      </c>
      <c r="H18" s="440">
        <f t="shared" si="2"/>
        <v>27</v>
      </c>
      <c r="I18" s="440">
        <v>7839</v>
      </c>
      <c r="J18" s="441">
        <f t="shared" si="1"/>
        <v>0.34443168771526983</v>
      </c>
    </row>
    <row r="19" spans="1:10" ht="15" x14ac:dyDescent="0.25">
      <c r="A19" s="372"/>
      <c r="B19" s="385" t="s">
        <v>109</v>
      </c>
      <c r="C19" s="439">
        <v>19</v>
      </c>
      <c r="D19" s="439">
        <v>0</v>
      </c>
      <c r="E19" s="439">
        <v>2</v>
      </c>
      <c r="F19" s="439">
        <f t="shared" si="0"/>
        <v>2</v>
      </c>
      <c r="G19" s="439">
        <v>20</v>
      </c>
      <c r="H19" s="440">
        <f t="shared" si="2"/>
        <v>41</v>
      </c>
      <c r="I19" s="440">
        <v>5691</v>
      </c>
      <c r="J19" s="441">
        <f t="shared" si="1"/>
        <v>0.72043577578632934</v>
      </c>
    </row>
    <row r="20" spans="1:10" ht="15" x14ac:dyDescent="0.25">
      <c r="A20" s="372"/>
      <c r="B20" s="385" t="s">
        <v>110</v>
      </c>
      <c r="C20" s="439">
        <v>12</v>
      </c>
      <c r="D20" s="439">
        <v>0</v>
      </c>
      <c r="E20" s="439">
        <v>0</v>
      </c>
      <c r="F20" s="439">
        <f t="shared" si="0"/>
        <v>0</v>
      </c>
      <c r="G20" s="439">
        <v>11</v>
      </c>
      <c r="H20" s="440">
        <f t="shared" si="2"/>
        <v>23</v>
      </c>
      <c r="I20" s="440">
        <v>5143</v>
      </c>
      <c r="J20" s="441">
        <f t="shared" si="1"/>
        <v>0.44720979972778535</v>
      </c>
    </row>
    <row r="21" spans="1:10" ht="15" x14ac:dyDescent="0.25">
      <c r="A21" s="372"/>
      <c r="B21" s="385"/>
      <c r="C21" s="439"/>
      <c r="D21" s="439"/>
      <c r="E21" s="439"/>
      <c r="F21" s="439"/>
      <c r="G21" s="439"/>
      <c r="H21" s="440"/>
      <c r="I21" s="440"/>
      <c r="J21" s="441"/>
    </row>
    <row r="22" spans="1:10" x14ac:dyDescent="0.2">
      <c r="A22" s="372"/>
      <c r="B22" s="386" t="s">
        <v>70</v>
      </c>
      <c r="C22" s="442">
        <v>244</v>
      </c>
      <c r="D22" s="442">
        <v>6</v>
      </c>
      <c r="E22" s="442">
        <v>26</v>
      </c>
      <c r="F22" s="442">
        <f t="shared" si="0"/>
        <v>32</v>
      </c>
      <c r="G22" s="442">
        <v>209</v>
      </c>
      <c r="H22" s="442">
        <f t="shared" si="2"/>
        <v>485</v>
      </c>
      <c r="I22" s="442">
        <v>57994</v>
      </c>
      <c r="J22" s="443">
        <f t="shared" si="1"/>
        <v>0.83629340966306853</v>
      </c>
    </row>
    <row r="23" spans="1:10" ht="15" x14ac:dyDescent="0.25">
      <c r="A23" s="372"/>
      <c r="B23" s="385"/>
      <c r="C23" s="439"/>
      <c r="D23" s="439"/>
      <c r="E23" s="439"/>
      <c r="F23" s="439"/>
      <c r="G23" s="439"/>
      <c r="H23" s="440"/>
      <c r="I23" s="440"/>
      <c r="J23" s="441"/>
    </row>
    <row r="24" spans="1:10" ht="15" x14ac:dyDescent="0.25">
      <c r="A24" s="372"/>
      <c r="B24" s="387" t="s">
        <v>87</v>
      </c>
      <c r="C24" s="439">
        <v>29</v>
      </c>
      <c r="D24" s="439">
        <v>1</v>
      </c>
      <c r="E24" s="439">
        <v>4</v>
      </c>
      <c r="F24" s="439">
        <f>F27-F22</f>
        <v>5</v>
      </c>
      <c r="G24" s="439">
        <v>10</v>
      </c>
      <c r="H24" s="440">
        <f>C24+F24+G24</f>
        <v>44</v>
      </c>
      <c r="I24" s="440">
        <v>4385</v>
      </c>
      <c r="J24" s="441">
        <f t="shared" si="1"/>
        <v>1.0034207525655643</v>
      </c>
    </row>
    <row r="25" spans="1:10" ht="15" x14ac:dyDescent="0.25">
      <c r="A25" s="372"/>
      <c r="B25" s="387"/>
      <c r="C25" s="439"/>
      <c r="D25" s="439"/>
      <c r="E25" s="439"/>
      <c r="F25" s="439"/>
      <c r="G25" s="439"/>
      <c r="H25" s="440"/>
      <c r="I25" s="440"/>
      <c r="J25" s="441"/>
    </row>
    <row r="26" spans="1:10" ht="15" x14ac:dyDescent="0.25">
      <c r="A26" s="372"/>
      <c r="B26" s="385"/>
      <c r="C26" s="439"/>
      <c r="D26" s="439"/>
      <c r="E26" s="439"/>
      <c r="F26" s="439"/>
      <c r="G26" s="439"/>
      <c r="H26" s="440"/>
      <c r="I26" s="440"/>
      <c r="J26" s="441"/>
    </row>
    <row r="27" spans="1:10" ht="13.5" x14ac:dyDescent="0.2">
      <c r="A27" s="372"/>
      <c r="B27" s="388" t="s">
        <v>56</v>
      </c>
      <c r="C27" s="444">
        <v>273</v>
      </c>
      <c r="D27" s="444">
        <v>7</v>
      </c>
      <c r="E27" s="444">
        <v>30</v>
      </c>
      <c r="F27" s="444">
        <f t="shared" si="0"/>
        <v>37</v>
      </c>
      <c r="G27" s="444">
        <v>219</v>
      </c>
      <c r="H27" s="444">
        <f>C27+F27+G27</f>
        <v>529</v>
      </c>
      <c r="I27" s="444">
        <v>62379</v>
      </c>
      <c r="J27" s="445">
        <f t="shared" si="1"/>
        <v>0.84804180894211201</v>
      </c>
    </row>
  </sheetData>
  <mergeCells count="8">
    <mergeCell ref="B9:B11"/>
    <mergeCell ref="C9:G9"/>
    <mergeCell ref="H9:H11"/>
    <mergeCell ref="I9:I11"/>
    <mergeCell ref="J9:J11"/>
    <mergeCell ref="C10:C11"/>
    <mergeCell ref="D10:F10"/>
    <mergeCell ref="G10:G11"/>
  </mergeCells>
  <pageMargins left="0.7" right="0.7" top="0.75" bottom="0.75" header="0.3" footer="0.3"/>
  <pageSetup paperSize="9" scale="97" orientation="landscape" r:id="rId1"/>
  <headerFooter>
    <oddFooter>&amp;RPage 48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9">
    <tabColor theme="6"/>
  </sheetPr>
  <dimension ref="A1:J36"/>
  <sheetViews>
    <sheetView zoomScaleNormal="100" zoomScaleSheetLayoutView="100" workbookViewId="0"/>
  </sheetViews>
  <sheetFormatPr baseColWidth="10" defaultRowHeight="12.75" x14ac:dyDescent="0.2"/>
  <cols>
    <col min="1" max="1" width="12.28515625" customWidth="1"/>
  </cols>
  <sheetData>
    <row r="1" spans="1:10" ht="18.75" x14ac:dyDescent="0.25">
      <c r="A1" s="373"/>
      <c r="B1" s="374" t="s">
        <v>164</v>
      </c>
      <c r="C1" s="374"/>
      <c r="D1" s="374"/>
      <c r="E1" s="373"/>
      <c r="F1" s="373"/>
      <c r="G1" s="375"/>
      <c r="H1" s="375"/>
      <c r="I1" s="375"/>
      <c r="J1" s="375"/>
    </row>
    <row r="2" spans="1:10" ht="33" customHeight="1" x14ac:dyDescent="0.2">
      <c r="A2" s="373"/>
      <c r="B2" s="796" t="s">
        <v>274</v>
      </c>
      <c r="C2" s="797"/>
      <c r="D2" s="797"/>
      <c r="E2" s="797"/>
      <c r="F2" s="797"/>
      <c r="G2" s="797"/>
      <c r="H2" s="797"/>
      <c r="I2" s="797"/>
      <c r="J2" s="797"/>
    </row>
    <row r="3" spans="1:10" ht="18.75" x14ac:dyDescent="0.25">
      <c r="A3" s="373"/>
      <c r="B3" s="373"/>
      <c r="C3" s="373"/>
      <c r="D3" s="374"/>
      <c r="E3" s="373"/>
      <c r="F3" s="373"/>
      <c r="G3" s="375"/>
      <c r="H3" s="375"/>
      <c r="I3" s="375"/>
      <c r="J3" s="375"/>
    </row>
    <row r="4" spans="1:10" ht="9.75" customHeight="1" x14ac:dyDescent="0.25">
      <c r="A4" s="373"/>
      <c r="B4" s="373"/>
      <c r="C4" s="373"/>
      <c r="D4" s="373"/>
      <c r="E4" s="373"/>
      <c r="F4" s="373"/>
      <c r="G4" s="375"/>
      <c r="H4" s="375"/>
      <c r="I4" s="375"/>
      <c r="J4" s="375"/>
    </row>
    <row r="5" spans="1:10" ht="15" x14ac:dyDescent="0.2">
      <c r="A5" s="376" t="s">
        <v>49</v>
      </c>
      <c r="B5" s="377" t="s">
        <v>50</v>
      </c>
      <c r="C5" s="378"/>
      <c r="D5" s="378"/>
      <c r="E5" s="378"/>
      <c r="F5" s="378"/>
      <c r="G5" s="378"/>
      <c r="H5" s="378"/>
      <c r="I5" s="378"/>
      <c r="J5" s="378"/>
    </row>
    <row r="6" spans="1:10" ht="15" x14ac:dyDescent="0.2">
      <c r="A6" s="376" t="s">
        <v>51</v>
      </c>
      <c r="B6" s="377" t="s">
        <v>199</v>
      </c>
      <c r="C6" s="378"/>
      <c r="D6" s="378"/>
      <c r="E6" s="378"/>
      <c r="F6" s="378"/>
      <c r="G6" s="378"/>
      <c r="H6" s="378"/>
      <c r="I6" s="378"/>
      <c r="J6" s="378"/>
    </row>
    <row r="7" spans="1:10" ht="15" x14ac:dyDescent="0.2">
      <c r="A7" s="379" t="s">
        <v>52</v>
      </c>
      <c r="B7" s="380" t="s">
        <v>268</v>
      </c>
      <c r="C7" s="381"/>
      <c r="D7" s="381"/>
      <c r="E7" s="381"/>
      <c r="F7" s="381"/>
      <c r="G7" s="381"/>
      <c r="H7" s="381"/>
      <c r="I7" s="381"/>
      <c r="J7" s="381"/>
    </row>
    <row r="8" spans="1:10" ht="6" customHeight="1" x14ac:dyDescent="0.25">
      <c r="A8" s="382"/>
      <c r="B8" s="383"/>
      <c r="C8" s="383"/>
      <c r="D8" s="383"/>
      <c r="E8" s="383"/>
      <c r="F8" s="383"/>
      <c r="G8" s="375"/>
      <c r="H8" s="375"/>
      <c r="I8" s="375"/>
      <c r="J8" s="375"/>
    </row>
    <row r="9" spans="1:10" ht="15" x14ac:dyDescent="0.2">
      <c r="A9" s="382"/>
      <c r="B9" s="786" t="s">
        <v>134</v>
      </c>
      <c r="C9" s="786" t="s">
        <v>200</v>
      </c>
      <c r="D9" s="800" t="s">
        <v>201</v>
      </c>
      <c r="E9" s="801"/>
      <c r="F9" s="802"/>
      <c r="G9" s="786" t="s">
        <v>202</v>
      </c>
      <c r="H9" s="786" t="s">
        <v>197</v>
      </c>
      <c r="I9" s="789" t="s">
        <v>138</v>
      </c>
      <c r="J9" s="792" t="s">
        <v>114</v>
      </c>
    </row>
    <row r="10" spans="1:10" x14ac:dyDescent="0.2">
      <c r="A10" s="372"/>
      <c r="B10" s="787"/>
      <c r="C10" s="798"/>
      <c r="D10" s="803"/>
      <c r="E10" s="804"/>
      <c r="F10" s="805"/>
      <c r="G10" s="806"/>
      <c r="H10" s="787"/>
      <c r="I10" s="790"/>
      <c r="J10" s="782"/>
    </row>
    <row r="11" spans="1:10" x14ac:dyDescent="0.2">
      <c r="A11" s="372"/>
      <c r="B11" s="788"/>
      <c r="C11" s="799"/>
      <c r="D11" s="429" t="s">
        <v>139</v>
      </c>
      <c r="E11" s="429" t="s">
        <v>140</v>
      </c>
      <c r="F11" s="429" t="s">
        <v>43</v>
      </c>
      <c r="G11" s="807"/>
      <c r="H11" s="788"/>
      <c r="I11" s="791"/>
      <c r="J11" s="783"/>
    </row>
    <row r="12" spans="1:10" ht="15" x14ac:dyDescent="0.2">
      <c r="A12" s="372"/>
      <c r="B12" s="446">
        <v>42795</v>
      </c>
      <c r="C12" s="473">
        <v>330</v>
      </c>
      <c r="D12" s="473">
        <v>7</v>
      </c>
      <c r="E12" s="473">
        <v>27</v>
      </c>
      <c r="F12" s="473">
        <f t="shared" ref="F12:F35" si="0">D12+E12</f>
        <v>34</v>
      </c>
      <c r="G12" s="473">
        <v>132</v>
      </c>
      <c r="H12" s="474">
        <v>496</v>
      </c>
      <c r="I12" s="447">
        <v>60280</v>
      </c>
      <c r="J12" s="475">
        <f>H12/I12%</f>
        <v>0.82282680822826815</v>
      </c>
    </row>
    <row r="13" spans="1:10" ht="15" x14ac:dyDescent="0.2">
      <c r="A13" s="372"/>
      <c r="B13" s="446">
        <v>42826</v>
      </c>
      <c r="C13" s="473">
        <v>305</v>
      </c>
      <c r="D13" s="473">
        <v>4</v>
      </c>
      <c r="E13" s="473">
        <v>19</v>
      </c>
      <c r="F13" s="473">
        <f t="shared" si="0"/>
        <v>23</v>
      </c>
      <c r="G13" s="473">
        <v>136</v>
      </c>
      <c r="H13" s="474">
        <v>464</v>
      </c>
      <c r="I13" s="447">
        <v>61080</v>
      </c>
      <c r="J13" s="476">
        <f t="shared" ref="J13:J36" si="1">H13/I13%</f>
        <v>0.75965946299934517</v>
      </c>
    </row>
    <row r="14" spans="1:10" ht="15" x14ac:dyDescent="0.2">
      <c r="A14" s="372"/>
      <c r="B14" s="446">
        <v>42856</v>
      </c>
      <c r="C14" s="473">
        <v>308</v>
      </c>
      <c r="D14" s="473">
        <v>9</v>
      </c>
      <c r="E14" s="473">
        <v>23</v>
      </c>
      <c r="F14" s="473">
        <f t="shared" si="0"/>
        <v>32</v>
      </c>
      <c r="G14" s="473">
        <v>157</v>
      </c>
      <c r="H14" s="474">
        <v>497</v>
      </c>
      <c r="I14" s="447">
        <v>60687</v>
      </c>
      <c r="J14" s="476">
        <f t="shared" si="1"/>
        <v>0.81895628388287445</v>
      </c>
    </row>
    <row r="15" spans="1:10" ht="15" x14ac:dyDescent="0.2">
      <c r="A15" s="372"/>
      <c r="B15" s="446">
        <v>42887</v>
      </c>
      <c r="C15" s="473">
        <v>345</v>
      </c>
      <c r="D15" s="473">
        <v>6</v>
      </c>
      <c r="E15" s="473">
        <v>20</v>
      </c>
      <c r="F15" s="473">
        <f t="shared" si="0"/>
        <v>26</v>
      </c>
      <c r="G15" s="473">
        <v>134</v>
      </c>
      <c r="H15" s="474">
        <v>505</v>
      </c>
      <c r="I15" s="447">
        <v>60829</v>
      </c>
      <c r="J15" s="476">
        <f t="shared" si="1"/>
        <v>0.83019612355948647</v>
      </c>
    </row>
    <row r="16" spans="1:10" ht="15" x14ac:dyDescent="0.2">
      <c r="A16" s="372"/>
      <c r="B16" s="446">
        <v>42917</v>
      </c>
      <c r="C16" s="473">
        <v>355</v>
      </c>
      <c r="D16" s="473">
        <v>5</v>
      </c>
      <c r="E16" s="473">
        <v>23</v>
      </c>
      <c r="F16" s="473">
        <f t="shared" si="0"/>
        <v>28</v>
      </c>
      <c r="G16" s="473">
        <v>158</v>
      </c>
      <c r="H16" s="474">
        <v>541</v>
      </c>
      <c r="I16" s="447">
        <v>61354</v>
      </c>
      <c r="J16" s="476">
        <f t="shared" si="1"/>
        <v>0.88176809987938853</v>
      </c>
    </row>
    <row r="17" spans="1:10" ht="15" x14ac:dyDescent="0.2">
      <c r="A17" s="372"/>
      <c r="B17" s="446">
        <v>42948</v>
      </c>
      <c r="C17" s="473">
        <v>332</v>
      </c>
      <c r="D17" s="473">
        <v>4</v>
      </c>
      <c r="E17" s="473">
        <v>22</v>
      </c>
      <c r="F17" s="473">
        <f t="shared" si="0"/>
        <v>26</v>
      </c>
      <c r="G17" s="473">
        <v>145</v>
      </c>
      <c r="H17" s="474">
        <v>503</v>
      </c>
      <c r="I17" s="447">
        <v>60988</v>
      </c>
      <c r="J17" s="476">
        <f t="shared" si="1"/>
        <v>0.82475241031022495</v>
      </c>
    </row>
    <row r="18" spans="1:10" ht="15" x14ac:dyDescent="0.2">
      <c r="A18" s="372"/>
      <c r="B18" s="446">
        <v>42979</v>
      </c>
      <c r="C18" s="473">
        <v>338</v>
      </c>
      <c r="D18" s="473">
        <v>6</v>
      </c>
      <c r="E18" s="473">
        <v>32</v>
      </c>
      <c r="F18" s="473">
        <f t="shared" si="0"/>
        <v>38</v>
      </c>
      <c r="G18" s="473">
        <v>106</v>
      </c>
      <c r="H18" s="474">
        <v>482</v>
      </c>
      <c r="I18" s="447">
        <v>59793</v>
      </c>
      <c r="J18" s="476">
        <f t="shared" si="1"/>
        <v>0.80611442811031397</v>
      </c>
    </row>
    <row r="19" spans="1:10" ht="15" x14ac:dyDescent="0.2">
      <c r="A19" s="372"/>
      <c r="B19" s="446">
        <v>43009</v>
      </c>
      <c r="C19" s="473">
        <v>343</v>
      </c>
      <c r="D19" s="473">
        <v>7</v>
      </c>
      <c r="E19" s="473">
        <v>36</v>
      </c>
      <c r="F19" s="473">
        <f t="shared" si="0"/>
        <v>43</v>
      </c>
      <c r="G19" s="473">
        <v>152</v>
      </c>
      <c r="H19" s="474">
        <v>538</v>
      </c>
      <c r="I19" s="447">
        <v>59244</v>
      </c>
      <c r="J19" s="476">
        <f t="shared" si="1"/>
        <v>0.90810883802579156</v>
      </c>
    </row>
    <row r="20" spans="1:10" ht="15" x14ac:dyDescent="0.2">
      <c r="A20" s="372"/>
      <c r="B20" s="446">
        <v>43040</v>
      </c>
      <c r="C20" s="473">
        <v>337</v>
      </c>
      <c r="D20" s="473">
        <v>3</v>
      </c>
      <c r="E20" s="473">
        <v>25</v>
      </c>
      <c r="F20" s="473">
        <f t="shared" si="0"/>
        <v>28</v>
      </c>
      <c r="G20" s="473">
        <v>120</v>
      </c>
      <c r="H20" s="474">
        <v>485</v>
      </c>
      <c r="I20" s="447">
        <v>59697</v>
      </c>
      <c r="J20" s="476">
        <f t="shared" si="1"/>
        <v>0.81243613581922036</v>
      </c>
    </row>
    <row r="21" spans="1:10" ht="15" x14ac:dyDescent="0.2">
      <c r="A21" s="372"/>
      <c r="B21" s="446">
        <v>43070</v>
      </c>
      <c r="C21" s="473">
        <v>332</v>
      </c>
      <c r="D21" s="473">
        <v>7</v>
      </c>
      <c r="E21" s="473">
        <v>20</v>
      </c>
      <c r="F21" s="473">
        <f t="shared" si="0"/>
        <v>27</v>
      </c>
      <c r="G21" s="473">
        <v>112</v>
      </c>
      <c r="H21" s="474">
        <v>471</v>
      </c>
      <c r="I21" s="447">
        <v>60415</v>
      </c>
      <c r="J21" s="476">
        <f t="shared" si="1"/>
        <v>0.77960771331622947</v>
      </c>
    </row>
    <row r="22" spans="1:10" ht="15" x14ac:dyDescent="0.2">
      <c r="A22" s="372"/>
      <c r="B22" s="446">
        <v>43101</v>
      </c>
      <c r="C22" s="473">
        <v>334</v>
      </c>
      <c r="D22" s="473">
        <v>13</v>
      </c>
      <c r="E22" s="473">
        <v>25</v>
      </c>
      <c r="F22" s="473">
        <f t="shared" si="0"/>
        <v>38</v>
      </c>
      <c r="G22" s="473">
        <v>130</v>
      </c>
      <c r="H22" s="474">
        <v>502</v>
      </c>
      <c r="I22" s="447">
        <v>59970</v>
      </c>
      <c r="J22" s="476">
        <f t="shared" si="1"/>
        <v>0.83708520927130226</v>
      </c>
    </row>
    <row r="23" spans="1:10" ht="15" x14ac:dyDescent="0.2">
      <c r="A23" s="372"/>
      <c r="B23" s="446">
        <v>43132</v>
      </c>
      <c r="C23" s="473">
        <v>306</v>
      </c>
      <c r="D23" s="473">
        <v>6</v>
      </c>
      <c r="E23" s="473">
        <v>23</v>
      </c>
      <c r="F23" s="473">
        <f t="shared" si="0"/>
        <v>29</v>
      </c>
      <c r="G23" s="473">
        <v>128</v>
      </c>
      <c r="H23" s="474">
        <v>463</v>
      </c>
      <c r="I23" s="447">
        <v>60352</v>
      </c>
      <c r="J23" s="476">
        <f t="shared" si="1"/>
        <v>0.76716595970307533</v>
      </c>
    </row>
    <row r="24" spans="1:10" ht="15" x14ac:dyDescent="0.2">
      <c r="A24" s="372"/>
      <c r="B24" s="446">
        <v>43160</v>
      </c>
      <c r="C24" s="473">
        <v>304</v>
      </c>
      <c r="D24" s="473">
        <v>3</v>
      </c>
      <c r="E24" s="473">
        <v>9</v>
      </c>
      <c r="F24" s="473">
        <f t="shared" si="0"/>
        <v>12</v>
      </c>
      <c r="G24" s="473">
        <v>115</v>
      </c>
      <c r="H24" s="474">
        <v>431</v>
      </c>
      <c r="I24" s="447">
        <v>60589</v>
      </c>
      <c r="J24" s="476">
        <f t="shared" si="1"/>
        <v>0.71135024509399403</v>
      </c>
    </row>
    <row r="25" spans="1:10" ht="15" x14ac:dyDescent="0.2">
      <c r="A25" s="372"/>
      <c r="B25" s="446">
        <v>43191</v>
      </c>
      <c r="C25" s="473">
        <v>312</v>
      </c>
      <c r="D25" s="473">
        <v>3</v>
      </c>
      <c r="E25" s="473">
        <v>11</v>
      </c>
      <c r="F25" s="473">
        <f t="shared" si="0"/>
        <v>14</v>
      </c>
      <c r="G25" s="473">
        <v>110</v>
      </c>
      <c r="H25" s="474">
        <v>436</v>
      </c>
      <c r="I25" s="447">
        <v>61234</v>
      </c>
      <c r="J25" s="476">
        <f t="shared" si="1"/>
        <v>0.71202273246888981</v>
      </c>
    </row>
    <row r="26" spans="1:10" ht="15" x14ac:dyDescent="0.2">
      <c r="A26" s="372"/>
      <c r="B26" s="446">
        <v>43221</v>
      </c>
      <c r="C26" s="473">
        <v>312</v>
      </c>
      <c r="D26" s="473">
        <v>6</v>
      </c>
      <c r="E26" s="473">
        <v>17</v>
      </c>
      <c r="F26" s="473">
        <f t="shared" si="0"/>
        <v>23</v>
      </c>
      <c r="G26" s="473">
        <v>113</v>
      </c>
      <c r="H26" s="474">
        <v>448</v>
      </c>
      <c r="I26" s="447">
        <v>61724</v>
      </c>
      <c r="J26" s="476">
        <f t="shared" si="1"/>
        <v>0.72581167779145872</v>
      </c>
    </row>
    <row r="27" spans="1:10" ht="15" x14ac:dyDescent="0.2">
      <c r="A27" s="372"/>
      <c r="B27" s="446">
        <v>43252</v>
      </c>
      <c r="C27" s="473">
        <v>309</v>
      </c>
      <c r="D27" s="473">
        <v>7</v>
      </c>
      <c r="E27" s="473">
        <v>19</v>
      </c>
      <c r="F27" s="473">
        <f t="shared" si="0"/>
        <v>26</v>
      </c>
      <c r="G27" s="473">
        <v>138</v>
      </c>
      <c r="H27" s="474">
        <v>473</v>
      </c>
      <c r="I27" s="447">
        <v>61829</v>
      </c>
      <c r="J27" s="476">
        <f t="shared" si="1"/>
        <v>0.76501318151676401</v>
      </c>
    </row>
    <row r="28" spans="1:10" ht="15" x14ac:dyDescent="0.2">
      <c r="A28" s="372"/>
      <c r="B28" s="446">
        <v>43282</v>
      </c>
      <c r="C28" s="473">
        <v>330</v>
      </c>
      <c r="D28" s="473">
        <v>10</v>
      </c>
      <c r="E28" s="473">
        <v>23</v>
      </c>
      <c r="F28" s="473">
        <f t="shared" si="0"/>
        <v>33</v>
      </c>
      <c r="G28" s="473">
        <v>171</v>
      </c>
      <c r="H28" s="474">
        <v>534</v>
      </c>
      <c r="I28" s="447">
        <v>61936</v>
      </c>
      <c r="J28" s="476">
        <f t="shared" si="1"/>
        <v>0.86218031516404026</v>
      </c>
    </row>
    <row r="29" spans="1:10" ht="15" x14ac:dyDescent="0.2">
      <c r="A29" s="372"/>
      <c r="B29" s="446">
        <v>43313</v>
      </c>
      <c r="C29" s="473">
        <v>303</v>
      </c>
      <c r="D29" s="473">
        <v>7</v>
      </c>
      <c r="E29" s="473">
        <v>19</v>
      </c>
      <c r="F29" s="473">
        <f t="shared" si="0"/>
        <v>26</v>
      </c>
      <c r="G29" s="473">
        <v>138</v>
      </c>
      <c r="H29" s="474">
        <v>467</v>
      </c>
      <c r="I29" s="447">
        <v>62172</v>
      </c>
      <c r="J29" s="476">
        <f t="shared" si="1"/>
        <v>0.75114199318020969</v>
      </c>
    </row>
    <row r="30" spans="1:10" ht="15" x14ac:dyDescent="0.2">
      <c r="A30" s="372"/>
      <c r="B30" s="446">
        <v>43344</v>
      </c>
      <c r="C30" s="473">
        <v>261</v>
      </c>
      <c r="D30" s="473">
        <v>5</v>
      </c>
      <c r="E30" s="473">
        <v>15</v>
      </c>
      <c r="F30" s="473">
        <f t="shared" si="0"/>
        <v>20</v>
      </c>
      <c r="G30" s="473">
        <v>104</v>
      </c>
      <c r="H30" s="474">
        <v>385</v>
      </c>
      <c r="I30" s="447">
        <v>61034</v>
      </c>
      <c r="J30" s="476">
        <f t="shared" si="1"/>
        <v>0.63079594979847298</v>
      </c>
    </row>
    <row r="31" spans="1:10" ht="15" x14ac:dyDescent="0.2">
      <c r="A31" s="372"/>
      <c r="B31" s="446">
        <v>43374</v>
      </c>
      <c r="C31" s="473">
        <v>283</v>
      </c>
      <c r="D31" s="473">
        <v>19</v>
      </c>
      <c r="E31" s="473">
        <v>40</v>
      </c>
      <c r="F31" s="473">
        <f t="shared" si="0"/>
        <v>59</v>
      </c>
      <c r="G31" s="473">
        <v>117</v>
      </c>
      <c r="H31" s="474">
        <v>459</v>
      </c>
      <c r="I31" s="447">
        <v>60969</v>
      </c>
      <c r="J31" s="476">
        <f t="shared" si="1"/>
        <v>0.75284160803031042</v>
      </c>
    </row>
    <row r="32" spans="1:10" ht="15" x14ac:dyDescent="0.2">
      <c r="A32" s="372"/>
      <c r="B32" s="446">
        <v>43405</v>
      </c>
      <c r="C32" s="473">
        <v>309</v>
      </c>
      <c r="D32" s="473">
        <v>9</v>
      </c>
      <c r="E32" s="473">
        <v>25</v>
      </c>
      <c r="F32" s="473">
        <f t="shared" si="0"/>
        <v>34</v>
      </c>
      <c r="G32" s="473">
        <v>205</v>
      </c>
      <c r="H32" s="474">
        <v>548</v>
      </c>
      <c r="I32" s="447">
        <v>61498</v>
      </c>
      <c r="J32" s="476">
        <f t="shared" si="1"/>
        <v>0.89108588897199903</v>
      </c>
    </row>
    <row r="33" spans="1:10" ht="15" x14ac:dyDescent="0.2">
      <c r="A33" s="372"/>
      <c r="B33" s="446">
        <v>43435</v>
      </c>
      <c r="C33" s="473">
        <v>327</v>
      </c>
      <c r="D33" s="473">
        <v>9</v>
      </c>
      <c r="E33" s="473">
        <v>26</v>
      </c>
      <c r="F33" s="473">
        <f t="shared" si="0"/>
        <v>35</v>
      </c>
      <c r="G33" s="473">
        <v>228</v>
      </c>
      <c r="H33" s="474">
        <v>590</v>
      </c>
      <c r="I33" s="447">
        <v>61751</v>
      </c>
      <c r="J33" s="476">
        <f t="shared" si="1"/>
        <v>0.95545011416819159</v>
      </c>
    </row>
    <row r="34" spans="1:10" ht="15" x14ac:dyDescent="0.2">
      <c r="A34" s="372"/>
      <c r="B34" s="446">
        <v>43466</v>
      </c>
      <c r="C34" s="473">
        <v>295</v>
      </c>
      <c r="D34" s="473">
        <v>6</v>
      </c>
      <c r="E34" s="473">
        <v>32</v>
      </c>
      <c r="F34" s="473">
        <f t="shared" si="0"/>
        <v>38</v>
      </c>
      <c r="G34" s="473">
        <v>221</v>
      </c>
      <c r="H34" s="474">
        <v>554</v>
      </c>
      <c r="I34" s="447">
        <v>60907</v>
      </c>
      <c r="J34" s="476">
        <f t="shared" si="1"/>
        <v>0.90958346331291962</v>
      </c>
    </row>
    <row r="35" spans="1:10" ht="15" x14ac:dyDescent="0.2">
      <c r="A35" s="372"/>
      <c r="B35" s="446">
        <v>43497</v>
      </c>
      <c r="C35" s="473">
        <v>267</v>
      </c>
      <c r="D35" s="473">
        <v>7</v>
      </c>
      <c r="E35" s="473">
        <v>37</v>
      </c>
      <c r="F35" s="473">
        <f t="shared" si="0"/>
        <v>44</v>
      </c>
      <c r="G35" s="473">
        <v>214</v>
      </c>
      <c r="H35" s="474">
        <v>525</v>
      </c>
      <c r="I35" s="447">
        <v>61430</v>
      </c>
      <c r="J35" s="476">
        <f t="shared" si="1"/>
        <v>0.85463128764447349</v>
      </c>
    </row>
    <row r="36" spans="1:10" ht="15" x14ac:dyDescent="0.2">
      <c r="A36" s="372"/>
      <c r="B36" s="448">
        <v>43525</v>
      </c>
      <c r="C36" s="478">
        <v>273</v>
      </c>
      <c r="D36" s="495">
        <v>7</v>
      </c>
      <c r="E36" s="478">
        <v>30</v>
      </c>
      <c r="F36" s="478">
        <f>D36+E36</f>
        <v>37</v>
      </c>
      <c r="G36" s="478">
        <v>219</v>
      </c>
      <c r="H36" s="479">
        <v>529</v>
      </c>
      <c r="I36" s="480">
        <v>62379</v>
      </c>
      <c r="J36" s="477">
        <f t="shared" si="1"/>
        <v>0.84804180894211201</v>
      </c>
    </row>
  </sheetData>
  <mergeCells count="8">
    <mergeCell ref="B2:J2"/>
    <mergeCell ref="B9:B11"/>
    <mergeCell ref="C9:C11"/>
    <mergeCell ref="D9:F10"/>
    <mergeCell ref="G9:G11"/>
    <mergeCell ref="H9:H11"/>
    <mergeCell ref="I9:I11"/>
    <mergeCell ref="J9:J11"/>
  </mergeCells>
  <pageMargins left="0.7" right="0.7" top="0.75" bottom="0.75" header="0.3" footer="0.3"/>
  <pageSetup paperSize="9" scale="92" orientation="landscape" r:id="rId1"/>
  <headerFooter>
    <oddFooter>&amp;RPage 49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F21"/>
  <sheetViews>
    <sheetView view="pageLayout" zoomScaleNormal="100" zoomScaleSheetLayoutView="100" workbookViewId="0"/>
  </sheetViews>
  <sheetFormatPr baseColWidth="10" defaultRowHeight="12.75" x14ac:dyDescent="0.2"/>
  <cols>
    <col min="1" max="1" width="12.28515625" style="29" customWidth="1"/>
    <col min="2" max="2" width="40.42578125" style="29" customWidth="1"/>
    <col min="3" max="5" width="21.7109375" style="29" customWidth="1"/>
    <col min="6" max="6" width="15.42578125" style="29" customWidth="1"/>
    <col min="7" max="16384" width="11.42578125" style="29"/>
  </cols>
  <sheetData>
    <row r="1" spans="1:6" ht="18.75" x14ac:dyDescent="0.2">
      <c r="B1" s="35" t="s">
        <v>6</v>
      </c>
      <c r="C1" s="36"/>
      <c r="D1" s="36"/>
      <c r="E1" s="36"/>
    </row>
    <row r="2" spans="1:6" ht="18.75" x14ac:dyDescent="0.2">
      <c r="B2" s="35" t="s">
        <v>186</v>
      </c>
      <c r="C2" s="36"/>
      <c r="D2" s="36"/>
      <c r="E2" s="36"/>
    </row>
    <row r="3" spans="1:6" ht="19.5" x14ac:dyDescent="0.2">
      <c r="B3" s="37" t="s">
        <v>48</v>
      </c>
      <c r="C3" s="36"/>
      <c r="D3" s="36"/>
      <c r="E3" s="36"/>
    </row>
    <row r="5" spans="1:6" ht="15" x14ac:dyDescent="0.2">
      <c r="A5" s="38" t="s">
        <v>49</v>
      </c>
      <c r="B5" s="39" t="s">
        <v>50</v>
      </c>
      <c r="C5" s="40"/>
      <c r="D5" s="40"/>
      <c r="E5" s="40"/>
      <c r="F5" s="41"/>
    </row>
    <row r="6" spans="1:6" ht="15" x14ac:dyDescent="0.2">
      <c r="A6" s="42" t="s">
        <v>51</v>
      </c>
      <c r="B6" s="43" t="str">
        <f>couverture!D15</f>
        <v xml:space="preserve">1er mars 2019 </v>
      </c>
      <c r="C6" s="44"/>
      <c r="D6" s="44"/>
      <c r="E6" s="44"/>
      <c r="F6" s="45"/>
    </row>
    <row r="7" spans="1:6" ht="15" x14ac:dyDescent="0.2">
      <c r="A7" s="42" t="s">
        <v>52</v>
      </c>
      <c r="B7" s="43" t="s">
        <v>268</v>
      </c>
      <c r="C7" s="44"/>
      <c r="D7" s="44"/>
      <c r="E7" s="44"/>
      <c r="F7" s="45"/>
    </row>
    <row r="8" spans="1:6" ht="15" x14ac:dyDescent="0.2">
      <c r="A8" s="46"/>
      <c r="B8" s="47"/>
      <c r="C8" s="47"/>
      <c r="D8" s="47"/>
      <c r="E8" s="47"/>
      <c r="F8" s="48"/>
    </row>
    <row r="9" spans="1:6" ht="13.5" x14ac:dyDescent="0.2">
      <c r="A9" s="49"/>
      <c r="B9" s="50"/>
      <c r="C9" s="50"/>
      <c r="D9" s="50"/>
      <c r="E9" s="50"/>
    </row>
    <row r="11" spans="1:6" s="51" customFormat="1" ht="40.5" customHeight="1" x14ac:dyDescent="0.2">
      <c r="C11" s="52" t="s">
        <v>53</v>
      </c>
      <c r="D11" s="53" t="s">
        <v>54</v>
      </c>
      <c r="E11" s="54" t="s">
        <v>43</v>
      </c>
    </row>
    <row r="12" spans="1:6" ht="15" x14ac:dyDescent="0.2">
      <c r="B12" s="55" t="s">
        <v>55</v>
      </c>
      <c r="C12" s="56">
        <v>65870</v>
      </c>
      <c r="D12" s="57">
        <v>11190</v>
      </c>
      <c r="E12" s="58">
        <f>C12+D12</f>
        <v>77060</v>
      </c>
    </row>
    <row r="13" spans="1:6" ht="15" x14ac:dyDescent="0.2">
      <c r="B13" s="59"/>
      <c r="C13" s="60"/>
      <c r="D13" s="61"/>
      <c r="E13" s="62"/>
    </row>
    <row r="14" spans="1:6" ht="15" x14ac:dyDescent="0.2">
      <c r="B14" s="63" t="s">
        <v>87</v>
      </c>
      <c r="C14" s="64">
        <v>5167</v>
      </c>
      <c r="D14" s="64">
        <v>627</v>
      </c>
      <c r="E14" s="627">
        <f>C14+D14</f>
        <v>5794</v>
      </c>
    </row>
    <row r="15" spans="1:6" ht="15" x14ac:dyDescent="0.2">
      <c r="B15" s="65"/>
      <c r="C15" s="60"/>
      <c r="D15" s="61"/>
      <c r="E15" s="62"/>
    </row>
    <row r="16" spans="1:6" ht="15" x14ac:dyDescent="0.2">
      <c r="B16" s="66" t="s">
        <v>56</v>
      </c>
      <c r="C16" s="67">
        <f>SUM(C12:C14)</f>
        <v>71037</v>
      </c>
      <c r="D16" s="68">
        <f>SUM(D12:D14)</f>
        <v>11817</v>
      </c>
      <c r="E16" s="69">
        <f>C16+D16</f>
        <v>82854</v>
      </c>
    </row>
    <row r="17" spans="2:6" ht="13.5" x14ac:dyDescent="0.2">
      <c r="B17" s="70"/>
      <c r="C17" s="71"/>
      <c r="D17" s="71"/>
      <c r="E17" s="71"/>
    </row>
    <row r="19" spans="2:6" ht="13.5" x14ac:dyDescent="0.2">
      <c r="B19" s="72"/>
      <c r="C19" s="72"/>
      <c r="D19" s="72"/>
      <c r="E19" s="72"/>
      <c r="F19" s="72"/>
    </row>
    <row r="20" spans="2:6" ht="13.5" x14ac:dyDescent="0.2">
      <c r="B20" s="72"/>
      <c r="C20" s="72"/>
      <c r="D20" s="72"/>
      <c r="E20" s="72"/>
      <c r="F20" s="72"/>
    </row>
    <row r="21" spans="2:6" ht="13.5" x14ac:dyDescent="0.2">
      <c r="B21" s="72"/>
      <c r="C21" s="72"/>
      <c r="D21" s="72"/>
      <c r="E21" s="72"/>
      <c r="F21" s="72"/>
    </row>
  </sheetData>
  <phoneticPr fontId="0" type="noConversion"/>
  <pageMargins left="0.78740157499999996" right="0.78740157499999996" top="0.984251969" bottom="0.984251969" header="0.4921259845" footer="0.4921259845"/>
  <pageSetup paperSize="9" scale="89" orientation="landscape" r:id="rId1"/>
  <headerFooter alignWithMargins="0">
    <oddFooter>&amp;Rpage 5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0">
    <tabColor theme="6"/>
  </sheetPr>
  <dimension ref="A1:K86"/>
  <sheetViews>
    <sheetView view="pageBreakPreview" zoomScaleNormal="100" zoomScaleSheetLayoutView="100" workbookViewId="0"/>
  </sheetViews>
  <sheetFormatPr baseColWidth="10" defaultRowHeight="12.75" x14ac:dyDescent="0.2"/>
  <cols>
    <col min="1" max="1" width="12.28515625" customWidth="1"/>
    <col min="3" max="3" width="26.5703125" bestFit="1" customWidth="1"/>
    <col min="5" max="5" width="13.7109375" customWidth="1"/>
    <col min="6" max="6" width="16.140625" customWidth="1"/>
    <col min="7" max="7" width="13.7109375" customWidth="1"/>
    <col min="10" max="10" width="12.42578125" customWidth="1"/>
  </cols>
  <sheetData>
    <row r="1" spans="1:10" ht="18.75" x14ac:dyDescent="0.25">
      <c r="A1" s="373"/>
      <c r="B1" s="374" t="s">
        <v>237</v>
      </c>
      <c r="C1" s="374"/>
      <c r="D1" s="374"/>
      <c r="E1" s="373"/>
      <c r="F1" s="373"/>
      <c r="G1" s="375"/>
      <c r="H1" s="375"/>
      <c r="I1" s="375"/>
    </row>
    <row r="2" spans="1:10" ht="41.25" customHeight="1" x14ac:dyDescent="0.2">
      <c r="A2" s="373"/>
      <c r="B2" s="796" t="s">
        <v>203</v>
      </c>
      <c r="C2" s="797"/>
      <c r="D2" s="797"/>
      <c r="E2" s="797"/>
      <c r="F2" s="797"/>
      <c r="G2" s="797"/>
      <c r="H2" s="797"/>
      <c r="I2" s="797"/>
    </row>
    <row r="3" spans="1:10" ht="15" x14ac:dyDescent="0.25">
      <c r="A3" s="373"/>
      <c r="B3" s="373"/>
      <c r="C3" s="373"/>
      <c r="D3" s="373"/>
      <c r="E3" s="373"/>
      <c r="F3" s="373"/>
      <c r="G3" s="375"/>
      <c r="H3" s="375"/>
      <c r="I3" s="375"/>
    </row>
    <row r="4" spans="1:10" ht="15" x14ac:dyDescent="0.2">
      <c r="A4" s="376" t="s">
        <v>49</v>
      </c>
      <c r="B4" s="377" t="s">
        <v>50</v>
      </c>
      <c r="C4" s="378"/>
      <c r="D4" s="378"/>
      <c r="E4" s="378"/>
      <c r="F4" s="378"/>
      <c r="G4" s="378"/>
      <c r="H4" s="378"/>
      <c r="I4" s="378"/>
      <c r="J4" s="378"/>
    </row>
    <row r="5" spans="1:10" ht="15" x14ac:dyDescent="0.2">
      <c r="A5" s="376" t="s">
        <v>51</v>
      </c>
      <c r="B5" s="256" t="s">
        <v>295</v>
      </c>
      <c r="C5" s="378"/>
      <c r="D5" s="378"/>
      <c r="E5" s="378"/>
      <c r="F5" s="378"/>
      <c r="G5" s="378"/>
      <c r="H5" s="378"/>
      <c r="I5" s="378"/>
      <c r="J5" s="378"/>
    </row>
    <row r="6" spans="1:10" ht="15" x14ac:dyDescent="0.2">
      <c r="A6" s="379" t="s">
        <v>52</v>
      </c>
      <c r="B6" s="380" t="s">
        <v>268</v>
      </c>
      <c r="C6" s="381"/>
      <c r="D6" s="381"/>
      <c r="E6" s="381"/>
      <c r="F6" s="381"/>
      <c r="G6" s="381"/>
      <c r="H6" s="381"/>
      <c r="I6" s="381"/>
      <c r="J6" s="381"/>
    </row>
    <row r="7" spans="1:10" ht="15.75" x14ac:dyDescent="0.2">
      <c r="A7" s="366"/>
      <c r="B7" s="364"/>
      <c r="C7" s="365"/>
      <c r="D7" s="365"/>
      <c r="E7" s="365"/>
      <c r="F7" s="365"/>
      <c r="G7" s="365"/>
      <c r="H7" s="365"/>
      <c r="I7" s="365"/>
    </row>
    <row r="8" spans="1:10" ht="26.25" customHeight="1" x14ac:dyDescent="0.2">
      <c r="B8" s="813" t="s">
        <v>205</v>
      </c>
      <c r="C8" s="814"/>
      <c r="D8" s="808" t="s">
        <v>206</v>
      </c>
      <c r="E8" s="810" t="s">
        <v>204</v>
      </c>
      <c r="F8" s="811"/>
      <c r="G8" s="812"/>
      <c r="H8" s="808" t="s">
        <v>210</v>
      </c>
      <c r="I8" s="365"/>
      <c r="J8" s="808" t="s">
        <v>211</v>
      </c>
    </row>
    <row r="9" spans="1:10" ht="90" customHeight="1" x14ac:dyDescent="0.2">
      <c r="B9" s="815"/>
      <c r="C9" s="816"/>
      <c r="D9" s="809"/>
      <c r="E9" s="430" t="s">
        <v>207</v>
      </c>
      <c r="F9" s="430" t="s">
        <v>208</v>
      </c>
      <c r="G9" s="406" t="s">
        <v>209</v>
      </c>
      <c r="H9" s="809"/>
      <c r="I9" s="367"/>
      <c r="J9" s="809"/>
    </row>
    <row r="10" spans="1:10" x14ac:dyDescent="0.2">
      <c r="B10" s="389" t="s">
        <v>334</v>
      </c>
      <c r="C10" s="389" t="s">
        <v>335</v>
      </c>
      <c r="D10" s="431">
        <v>10</v>
      </c>
      <c r="E10" s="431">
        <v>3</v>
      </c>
      <c r="F10" s="433">
        <v>0</v>
      </c>
      <c r="G10" s="411">
        <f t="shared" ref="G10:G41" si="0">+E10+F10</f>
        <v>3</v>
      </c>
      <c r="H10" s="390">
        <f t="shared" ref="H10" si="1">IF(D10=0,"-",G10/D10)</f>
        <v>0.3</v>
      </c>
      <c r="I10" s="368"/>
      <c r="J10" s="656">
        <v>3</v>
      </c>
    </row>
    <row r="11" spans="1:10" x14ac:dyDescent="0.2">
      <c r="B11" s="389" t="s">
        <v>334</v>
      </c>
      <c r="C11" s="389" t="s">
        <v>336</v>
      </c>
      <c r="D11" s="431">
        <v>17</v>
      </c>
      <c r="E11" s="431">
        <v>8</v>
      </c>
      <c r="F11" s="433">
        <v>0</v>
      </c>
      <c r="G11" s="411">
        <f t="shared" si="0"/>
        <v>8</v>
      </c>
      <c r="H11" s="390">
        <f t="shared" ref="H11:H74" si="2">IF(D11=0,"-",G11/D11)</f>
        <v>0.47058823529411764</v>
      </c>
      <c r="I11" s="368"/>
      <c r="J11" s="657">
        <v>8</v>
      </c>
    </row>
    <row r="12" spans="1:10" x14ac:dyDescent="0.2">
      <c r="B12" s="389" t="s">
        <v>334</v>
      </c>
      <c r="C12" s="389" t="s">
        <v>337</v>
      </c>
      <c r="D12" s="431">
        <v>5</v>
      </c>
      <c r="E12" s="431">
        <v>0</v>
      </c>
      <c r="F12" s="433">
        <v>0</v>
      </c>
      <c r="G12" s="411">
        <f t="shared" si="0"/>
        <v>0</v>
      </c>
      <c r="H12" s="390">
        <f t="shared" si="2"/>
        <v>0</v>
      </c>
      <c r="I12" s="368"/>
      <c r="J12" s="657">
        <v>0</v>
      </c>
    </row>
    <row r="13" spans="1:10" x14ac:dyDescent="0.2">
      <c r="B13" s="389" t="s">
        <v>334</v>
      </c>
      <c r="C13" s="389" t="s">
        <v>338</v>
      </c>
      <c r="D13" s="431">
        <v>6</v>
      </c>
      <c r="E13" s="431">
        <v>1</v>
      </c>
      <c r="F13" s="433">
        <v>0</v>
      </c>
      <c r="G13" s="411">
        <f t="shared" si="0"/>
        <v>1</v>
      </c>
      <c r="H13" s="390">
        <f t="shared" si="2"/>
        <v>0.16666666666666666</v>
      </c>
      <c r="I13" s="368"/>
      <c r="J13" s="657">
        <v>1</v>
      </c>
    </row>
    <row r="14" spans="1:10" x14ac:dyDescent="0.2">
      <c r="B14" s="389" t="s">
        <v>334</v>
      </c>
      <c r="C14" s="389" t="s">
        <v>339</v>
      </c>
      <c r="D14" s="431">
        <v>5</v>
      </c>
      <c r="E14" s="431">
        <v>3</v>
      </c>
      <c r="F14" s="433">
        <v>0</v>
      </c>
      <c r="G14" s="411">
        <f t="shared" si="0"/>
        <v>3</v>
      </c>
      <c r="H14" s="390">
        <f t="shared" si="2"/>
        <v>0.6</v>
      </c>
      <c r="I14" s="368"/>
      <c r="J14" s="657">
        <v>3</v>
      </c>
    </row>
    <row r="15" spans="1:10" x14ac:dyDescent="0.2">
      <c r="B15" s="389" t="s">
        <v>334</v>
      </c>
      <c r="C15" s="389" t="s">
        <v>340</v>
      </c>
      <c r="D15" s="431">
        <v>3</v>
      </c>
      <c r="E15" s="431">
        <v>3</v>
      </c>
      <c r="F15" s="433">
        <v>0</v>
      </c>
      <c r="G15" s="411">
        <f t="shared" si="0"/>
        <v>3</v>
      </c>
      <c r="H15" s="390">
        <f t="shared" si="2"/>
        <v>1</v>
      </c>
      <c r="I15" s="368"/>
      <c r="J15" s="657">
        <v>3</v>
      </c>
    </row>
    <row r="16" spans="1:10" x14ac:dyDescent="0.2">
      <c r="B16" s="389" t="s">
        <v>334</v>
      </c>
      <c r="C16" s="389" t="s">
        <v>341</v>
      </c>
      <c r="D16" s="431">
        <v>11</v>
      </c>
      <c r="E16" s="431">
        <v>4</v>
      </c>
      <c r="F16" s="433">
        <v>0</v>
      </c>
      <c r="G16" s="411">
        <f t="shared" si="0"/>
        <v>4</v>
      </c>
      <c r="H16" s="390">
        <f t="shared" si="2"/>
        <v>0.36363636363636365</v>
      </c>
      <c r="I16" s="368"/>
      <c r="J16" s="657">
        <v>4</v>
      </c>
    </row>
    <row r="17" spans="2:10" x14ac:dyDescent="0.2">
      <c r="B17" s="389" t="s">
        <v>334</v>
      </c>
      <c r="C17" s="389" t="s">
        <v>342</v>
      </c>
      <c r="D17" s="431">
        <v>18</v>
      </c>
      <c r="E17" s="431">
        <v>2</v>
      </c>
      <c r="F17" s="433">
        <v>7</v>
      </c>
      <c r="G17" s="411">
        <f t="shared" si="0"/>
        <v>9</v>
      </c>
      <c r="H17" s="390">
        <f t="shared" si="2"/>
        <v>0.5</v>
      </c>
      <c r="I17" s="368"/>
      <c r="J17" s="657">
        <v>2</v>
      </c>
    </row>
    <row r="18" spans="2:10" x14ac:dyDescent="0.2">
      <c r="B18" s="389" t="s">
        <v>334</v>
      </c>
      <c r="C18" s="389" t="s">
        <v>343</v>
      </c>
      <c r="D18" s="431">
        <v>2</v>
      </c>
      <c r="E18" s="431">
        <v>0</v>
      </c>
      <c r="F18" s="433">
        <v>0</v>
      </c>
      <c r="G18" s="411">
        <f t="shared" si="0"/>
        <v>0</v>
      </c>
      <c r="H18" s="390">
        <f t="shared" si="2"/>
        <v>0</v>
      </c>
      <c r="I18" s="368"/>
      <c r="J18" s="657">
        <v>0</v>
      </c>
    </row>
    <row r="19" spans="2:10" x14ac:dyDescent="0.2">
      <c r="B19" s="389" t="s">
        <v>334</v>
      </c>
      <c r="C19" s="389" t="s">
        <v>344</v>
      </c>
      <c r="D19" s="431">
        <v>2</v>
      </c>
      <c r="E19" s="431">
        <v>0</v>
      </c>
      <c r="F19" s="433">
        <v>0</v>
      </c>
      <c r="G19" s="411">
        <f t="shared" si="0"/>
        <v>0</v>
      </c>
      <c r="H19" s="390">
        <f t="shared" si="2"/>
        <v>0</v>
      </c>
      <c r="I19" s="368"/>
      <c r="J19" s="657">
        <v>0</v>
      </c>
    </row>
    <row r="20" spans="2:10" x14ac:dyDescent="0.2">
      <c r="B20" s="389" t="s">
        <v>358</v>
      </c>
      <c r="C20" s="389" t="s">
        <v>359</v>
      </c>
      <c r="D20" s="431">
        <v>12</v>
      </c>
      <c r="E20" s="431">
        <v>0</v>
      </c>
      <c r="F20" s="433">
        <v>10</v>
      </c>
      <c r="G20" s="411">
        <f t="shared" si="0"/>
        <v>10</v>
      </c>
      <c r="H20" s="390">
        <f t="shared" si="2"/>
        <v>0.83333333333333337</v>
      </c>
      <c r="I20" s="368"/>
      <c r="J20" s="657">
        <v>0</v>
      </c>
    </row>
    <row r="21" spans="2:10" x14ac:dyDescent="0.2">
      <c r="B21" s="389" t="s">
        <v>334</v>
      </c>
      <c r="C21" s="389" t="s">
        <v>345</v>
      </c>
      <c r="D21" s="431">
        <v>3</v>
      </c>
      <c r="E21" s="431">
        <v>1</v>
      </c>
      <c r="F21" s="433">
        <v>0</v>
      </c>
      <c r="G21" s="411">
        <f t="shared" si="0"/>
        <v>1</v>
      </c>
      <c r="H21" s="390">
        <f t="shared" si="2"/>
        <v>0.33333333333333331</v>
      </c>
      <c r="I21" s="368"/>
      <c r="J21" s="657">
        <v>1</v>
      </c>
    </row>
    <row r="22" spans="2:10" x14ac:dyDescent="0.2">
      <c r="B22" s="389" t="s">
        <v>539</v>
      </c>
      <c r="C22" s="389" t="s">
        <v>648</v>
      </c>
      <c r="D22" s="431">
        <v>61</v>
      </c>
      <c r="E22" s="431">
        <v>37</v>
      </c>
      <c r="F22" s="433">
        <v>12</v>
      </c>
      <c r="G22" s="411">
        <f t="shared" si="0"/>
        <v>49</v>
      </c>
      <c r="H22" s="390">
        <f t="shared" si="2"/>
        <v>0.80327868852459017</v>
      </c>
      <c r="I22" s="368"/>
      <c r="J22" s="657">
        <v>37</v>
      </c>
    </row>
    <row r="23" spans="2:10" x14ac:dyDescent="0.2">
      <c r="B23" s="389" t="s">
        <v>539</v>
      </c>
      <c r="C23" s="389" t="s">
        <v>649</v>
      </c>
      <c r="D23" s="431">
        <v>19</v>
      </c>
      <c r="E23" s="431">
        <v>11</v>
      </c>
      <c r="F23" s="433">
        <v>0</v>
      </c>
      <c r="G23" s="411">
        <f t="shared" si="0"/>
        <v>11</v>
      </c>
      <c r="H23" s="390">
        <f t="shared" si="2"/>
        <v>0.57894736842105265</v>
      </c>
      <c r="I23" s="368"/>
      <c r="J23" s="657">
        <v>11</v>
      </c>
    </row>
    <row r="24" spans="2:10" x14ac:dyDescent="0.2">
      <c r="B24" s="389" t="s">
        <v>539</v>
      </c>
      <c r="C24" s="389" t="s">
        <v>650</v>
      </c>
      <c r="D24" s="431">
        <v>28</v>
      </c>
      <c r="E24" s="431">
        <v>18</v>
      </c>
      <c r="F24" s="433">
        <v>0</v>
      </c>
      <c r="G24" s="411">
        <f t="shared" si="0"/>
        <v>18</v>
      </c>
      <c r="H24" s="390">
        <f t="shared" si="2"/>
        <v>0.6428571428571429</v>
      </c>
      <c r="I24" s="368"/>
      <c r="J24" s="657">
        <v>18</v>
      </c>
    </row>
    <row r="25" spans="2:10" ht="13.5" x14ac:dyDescent="0.2">
      <c r="B25" s="409" t="s">
        <v>540</v>
      </c>
      <c r="C25" s="409"/>
      <c r="D25" s="434">
        <v>202</v>
      </c>
      <c r="E25" s="434">
        <v>91</v>
      </c>
      <c r="F25" s="435">
        <v>29</v>
      </c>
      <c r="G25" s="412">
        <f t="shared" si="0"/>
        <v>120</v>
      </c>
      <c r="H25" s="413">
        <f t="shared" si="2"/>
        <v>0.59405940594059403</v>
      </c>
      <c r="I25" s="414"/>
      <c r="J25" s="655">
        <v>91</v>
      </c>
    </row>
    <row r="26" spans="2:10" x14ac:dyDescent="0.2">
      <c r="B26" s="410" t="s">
        <v>334</v>
      </c>
      <c r="C26" s="410" t="s">
        <v>365</v>
      </c>
      <c r="D26" s="436">
        <v>4</v>
      </c>
      <c r="E26" s="436">
        <v>3</v>
      </c>
      <c r="F26" s="437">
        <v>0</v>
      </c>
      <c r="G26" s="415">
        <f t="shared" si="0"/>
        <v>3</v>
      </c>
      <c r="H26" s="416">
        <f t="shared" si="2"/>
        <v>0.75</v>
      </c>
      <c r="I26" s="417"/>
      <c r="J26" s="658">
        <v>3</v>
      </c>
    </row>
    <row r="27" spans="2:10" x14ac:dyDescent="0.2">
      <c r="B27" s="389" t="s">
        <v>334</v>
      </c>
      <c r="C27" s="389" t="s">
        <v>366</v>
      </c>
      <c r="D27" s="431">
        <v>10</v>
      </c>
      <c r="E27" s="431">
        <v>7</v>
      </c>
      <c r="F27" s="433">
        <v>0</v>
      </c>
      <c r="G27" s="411">
        <f t="shared" si="0"/>
        <v>7</v>
      </c>
      <c r="H27" s="390">
        <f t="shared" si="2"/>
        <v>0.7</v>
      </c>
      <c r="I27" s="368"/>
      <c r="J27" s="657">
        <v>7</v>
      </c>
    </row>
    <row r="28" spans="2:10" x14ac:dyDescent="0.2">
      <c r="B28" s="389" t="s">
        <v>334</v>
      </c>
      <c r="C28" s="389" t="s">
        <v>368</v>
      </c>
      <c r="D28" s="431">
        <v>9</v>
      </c>
      <c r="E28" s="431">
        <v>4</v>
      </c>
      <c r="F28" s="433">
        <v>0</v>
      </c>
      <c r="G28" s="411">
        <f t="shared" si="0"/>
        <v>4</v>
      </c>
      <c r="H28" s="390">
        <f t="shared" si="2"/>
        <v>0.44444444444444442</v>
      </c>
      <c r="I28" s="368"/>
      <c r="J28" s="657">
        <v>4</v>
      </c>
    </row>
    <row r="29" spans="2:10" x14ac:dyDescent="0.2">
      <c r="B29" s="389" t="s">
        <v>334</v>
      </c>
      <c r="C29" s="389" t="s">
        <v>369</v>
      </c>
      <c r="D29" s="431">
        <v>9</v>
      </c>
      <c r="E29" s="431">
        <v>5</v>
      </c>
      <c r="F29" s="433">
        <v>2</v>
      </c>
      <c r="G29" s="411">
        <f t="shared" si="0"/>
        <v>7</v>
      </c>
      <c r="H29" s="390">
        <f t="shared" si="2"/>
        <v>0.77777777777777779</v>
      </c>
      <c r="I29" s="368"/>
      <c r="J29" s="657">
        <v>5</v>
      </c>
    </row>
    <row r="30" spans="2:10" x14ac:dyDescent="0.2">
      <c r="B30" s="389" t="s">
        <v>539</v>
      </c>
      <c r="C30" s="389" t="s">
        <v>651</v>
      </c>
      <c r="D30" s="431">
        <v>10</v>
      </c>
      <c r="E30" s="431">
        <v>5</v>
      </c>
      <c r="F30" s="433">
        <v>1</v>
      </c>
      <c r="G30" s="411">
        <f t="shared" si="0"/>
        <v>6</v>
      </c>
      <c r="H30" s="390">
        <f t="shared" si="2"/>
        <v>0.6</v>
      </c>
      <c r="I30" s="368"/>
      <c r="J30" s="657">
        <v>5</v>
      </c>
    </row>
    <row r="31" spans="2:10" x14ac:dyDescent="0.2">
      <c r="B31" s="389" t="s">
        <v>334</v>
      </c>
      <c r="C31" s="389" t="s">
        <v>103</v>
      </c>
      <c r="D31" s="431">
        <v>11</v>
      </c>
      <c r="E31" s="431">
        <v>7</v>
      </c>
      <c r="F31" s="433">
        <v>0</v>
      </c>
      <c r="G31" s="411">
        <f t="shared" si="0"/>
        <v>7</v>
      </c>
      <c r="H31" s="390">
        <f t="shared" si="2"/>
        <v>0.63636363636363635</v>
      </c>
      <c r="I31" s="368"/>
      <c r="J31" s="657">
        <v>7</v>
      </c>
    </row>
    <row r="32" spans="2:10" x14ac:dyDescent="0.2">
      <c r="B32" s="389" t="s">
        <v>334</v>
      </c>
      <c r="C32" s="389" t="s">
        <v>370</v>
      </c>
      <c r="D32" s="431">
        <v>9</v>
      </c>
      <c r="E32" s="431">
        <v>8</v>
      </c>
      <c r="F32" s="433">
        <v>0</v>
      </c>
      <c r="G32" s="411">
        <f t="shared" si="0"/>
        <v>8</v>
      </c>
      <c r="H32" s="390">
        <f t="shared" si="2"/>
        <v>0.88888888888888884</v>
      </c>
      <c r="I32" s="368"/>
      <c r="J32" s="657">
        <v>8</v>
      </c>
    </row>
    <row r="33" spans="2:11" x14ac:dyDescent="0.2">
      <c r="B33" s="389" t="s">
        <v>334</v>
      </c>
      <c r="C33" s="389" t="s">
        <v>371</v>
      </c>
      <c r="D33" s="431">
        <v>9</v>
      </c>
      <c r="E33" s="431">
        <v>7</v>
      </c>
      <c r="F33" s="433">
        <v>0</v>
      </c>
      <c r="G33" s="411">
        <f t="shared" si="0"/>
        <v>7</v>
      </c>
      <c r="H33" s="390">
        <f t="shared" si="2"/>
        <v>0.77777777777777779</v>
      </c>
      <c r="I33" s="368"/>
      <c r="J33" s="657">
        <v>7</v>
      </c>
    </row>
    <row r="34" spans="2:11" x14ac:dyDescent="0.2">
      <c r="B34" s="389" t="s">
        <v>334</v>
      </c>
      <c r="C34" s="389" t="s">
        <v>372</v>
      </c>
      <c r="D34" s="431">
        <v>6</v>
      </c>
      <c r="E34" s="431">
        <v>5</v>
      </c>
      <c r="F34" s="433">
        <v>2</v>
      </c>
      <c r="G34" s="411">
        <f t="shared" si="0"/>
        <v>7</v>
      </c>
      <c r="H34" s="390">
        <f t="shared" si="2"/>
        <v>1.1666666666666667</v>
      </c>
      <c r="I34" s="368"/>
      <c r="J34" s="657">
        <v>5</v>
      </c>
    </row>
    <row r="35" spans="2:11" x14ac:dyDescent="0.2">
      <c r="B35" s="389" t="s">
        <v>334</v>
      </c>
      <c r="C35" s="389" t="s">
        <v>373</v>
      </c>
      <c r="D35" s="431">
        <v>16</v>
      </c>
      <c r="E35" s="431">
        <v>19</v>
      </c>
      <c r="F35" s="433">
        <v>2</v>
      </c>
      <c r="G35" s="411">
        <f t="shared" si="0"/>
        <v>21</v>
      </c>
      <c r="H35" s="390">
        <f t="shared" si="2"/>
        <v>1.3125</v>
      </c>
      <c r="I35" s="368"/>
      <c r="J35" s="657">
        <v>19</v>
      </c>
    </row>
    <row r="36" spans="2:11" x14ac:dyDescent="0.2">
      <c r="B36" s="389" t="s">
        <v>539</v>
      </c>
      <c r="C36" s="389" t="s">
        <v>652</v>
      </c>
      <c r="D36" s="431">
        <v>10</v>
      </c>
      <c r="E36" s="431">
        <v>4</v>
      </c>
      <c r="F36" s="433">
        <v>5</v>
      </c>
      <c r="G36" s="411">
        <f t="shared" si="0"/>
        <v>9</v>
      </c>
      <c r="H36" s="390">
        <f t="shared" si="2"/>
        <v>0.9</v>
      </c>
      <c r="I36" s="368"/>
      <c r="J36" s="657">
        <v>4</v>
      </c>
    </row>
    <row r="37" spans="2:11" x14ac:dyDescent="0.2">
      <c r="B37" s="389" t="s">
        <v>334</v>
      </c>
      <c r="C37" s="389" t="s">
        <v>374</v>
      </c>
      <c r="D37" s="431">
        <v>7</v>
      </c>
      <c r="E37" s="431">
        <v>5</v>
      </c>
      <c r="F37" s="433">
        <v>0</v>
      </c>
      <c r="G37" s="411">
        <f t="shared" si="0"/>
        <v>5</v>
      </c>
      <c r="H37" s="390">
        <f t="shared" si="2"/>
        <v>0.7142857142857143</v>
      </c>
      <c r="I37" s="368"/>
      <c r="J37" s="657">
        <v>5</v>
      </c>
    </row>
    <row r="38" spans="2:11" x14ac:dyDescent="0.2">
      <c r="B38" s="389" t="s">
        <v>539</v>
      </c>
      <c r="C38" s="389" t="s">
        <v>653</v>
      </c>
      <c r="D38" s="431">
        <v>58</v>
      </c>
      <c r="E38" s="431">
        <v>26</v>
      </c>
      <c r="F38" s="433">
        <v>1</v>
      </c>
      <c r="G38" s="411">
        <f t="shared" si="0"/>
        <v>27</v>
      </c>
      <c r="H38" s="390">
        <f t="shared" si="2"/>
        <v>0.46551724137931033</v>
      </c>
      <c r="I38" s="368"/>
      <c r="J38" s="657">
        <v>26</v>
      </c>
    </row>
    <row r="39" spans="2:11" x14ac:dyDescent="0.2">
      <c r="B39" s="389" t="s">
        <v>381</v>
      </c>
      <c r="C39" s="389" t="s">
        <v>367</v>
      </c>
      <c r="D39" s="431">
        <v>23</v>
      </c>
      <c r="E39" s="431">
        <v>21</v>
      </c>
      <c r="F39" s="433">
        <v>0</v>
      </c>
      <c r="G39" s="411">
        <f t="shared" si="0"/>
        <v>21</v>
      </c>
      <c r="H39" s="390">
        <f t="shared" si="2"/>
        <v>0.91304347826086951</v>
      </c>
      <c r="I39" s="368"/>
      <c r="J39" s="657">
        <v>21</v>
      </c>
    </row>
    <row r="40" spans="2:11" x14ac:dyDescent="0.2">
      <c r="B40" s="389" t="s">
        <v>381</v>
      </c>
      <c r="C40" s="389" t="s">
        <v>382</v>
      </c>
      <c r="D40" s="431">
        <v>20</v>
      </c>
      <c r="E40" s="431">
        <v>14</v>
      </c>
      <c r="F40" s="433">
        <v>0</v>
      </c>
      <c r="G40" s="411">
        <f t="shared" si="0"/>
        <v>14</v>
      </c>
      <c r="H40" s="390">
        <f t="shared" si="2"/>
        <v>0.7</v>
      </c>
      <c r="I40" s="368"/>
      <c r="J40" s="657">
        <v>14</v>
      </c>
    </row>
    <row r="41" spans="2:11" ht="13.5" x14ac:dyDescent="0.2">
      <c r="B41" s="409" t="s">
        <v>541</v>
      </c>
      <c r="C41" s="409"/>
      <c r="D41" s="434">
        <v>211</v>
      </c>
      <c r="E41" s="434">
        <v>140</v>
      </c>
      <c r="F41" s="435">
        <v>13</v>
      </c>
      <c r="G41" s="412">
        <f t="shared" si="0"/>
        <v>153</v>
      </c>
      <c r="H41" s="413">
        <f t="shared" si="2"/>
        <v>0.72511848341232232</v>
      </c>
      <c r="I41" s="414"/>
      <c r="J41" s="655">
        <v>140</v>
      </c>
    </row>
    <row r="42" spans="2:11" x14ac:dyDescent="0.2">
      <c r="B42" s="410" t="s">
        <v>334</v>
      </c>
      <c r="C42" s="410" t="s">
        <v>384</v>
      </c>
      <c r="D42" s="436">
        <v>0</v>
      </c>
      <c r="E42" s="436">
        <v>0</v>
      </c>
      <c r="F42" s="437">
        <v>0</v>
      </c>
      <c r="G42" s="415">
        <f t="shared" ref="G42:G73" si="3">+E42+F42</f>
        <v>0</v>
      </c>
      <c r="H42" s="416" t="str">
        <f t="shared" si="2"/>
        <v>-</v>
      </c>
      <c r="I42" s="417"/>
      <c r="J42" s="658">
        <v>7</v>
      </c>
      <c r="K42" s="591"/>
    </row>
    <row r="43" spans="2:11" x14ac:dyDescent="0.2">
      <c r="B43" s="389" t="s">
        <v>334</v>
      </c>
      <c r="C43" s="389" t="s">
        <v>385</v>
      </c>
      <c r="D43" s="431">
        <v>3</v>
      </c>
      <c r="E43" s="431">
        <v>2</v>
      </c>
      <c r="F43" s="433">
        <v>0</v>
      </c>
      <c r="G43" s="411">
        <f t="shared" si="3"/>
        <v>2</v>
      </c>
      <c r="H43" s="390">
        <f t="shared" si="2"/>
        <v>0.66666666666666663</v>
      </c>
      <c r="I43" s="368"/>
      <c r="J43" s="657">
        <v>2</v>
      </c>
    </row>
    <row r="44" spans="2:11" x14ac:dyDescent="0.2">
      <c r="B44" s="389" t="s">
        <v>334</v>
      </c>
      <c r="C44" s="389" t="s">
        <v>386</v>
      </c>
      <c r="D44" s="431">
        <v>10</v>
      </c>
      <c r="E44" s="431">
        <v>3</v>
      </c>
      <c r="F44" s="433">
        <v>0</v>
      </c>
      <c r="G44" s="411">
        <f t="shared" si="3"/>
        <v>3</v>
      </c>
      <c r="H44" s="390">
        <f t="shared" si="2"/>
        <v>0.3</v>
      </c>
      <c r="I44" s="368"/>
      <c r="J44" s="657">
        <v>3</v>
      </c>
    </row>
    <row r="45" spans="2:11" x14ac:dyDescent="0.2">
      <c r="B45" s="389" t="s">
        <v>334</v>
      </c>
      <c r="C45" s="389" t="s">
        <v>387</v>
      </c>
      <c r="D45" s="431">
        <v>12</v>
      </c>
      <c r="E45" s="431">
        <v>8</v>
      </c>
      <c r="F45" s="433">
        <v>0</v>
      </c>
      <c r="G45" s="411">
        <f t="shared" si="3"/>
        <v>8</v>
      </c>
      <c r="H45" s="390">
        <f t="shared" si="2"/>
        <v>0.66666666666666663</v>
      </c>
      <c r="I45" s="368"/>
      <c r="J45" s="657">
        <v>8</v>
      </c>
    </row>
    <row r="46" spans="2:11" x14ac:dyDescent="0.2">
      <c r="B46" s="389" t="s">
        <v>334</v>
      </c>
      <c r="C46" s="389" t="s">
        <v>388</v>
      </c>
      <c r="D46" s="431">
        <v>8</v>
      </c>
      <c r="E46" s="431">
        <v>4</v>
      </c>
      <c r="F46" s="433">
        <v>0</v>
      </c>
      <c r="G46" s="411">
        <f t="shared" si="3"/>
        <v>4</v>
      </c>
      <c r="H46" s="390">
        <f t="shared" si="2"/>
        <v>0.5</v>
      </c>
      <c r="I46" s="368"/>
      <c r="J46" s="657">
        <v>4</v>
      </c>
    </row>
    <row r="47" spans="2:11" x14ac:dyDescent="0.2">
      <c r="B47" s="389" t="s">
        <v>334</v>
      </c>
      <c r="C47" s="389" t="s">
        <v>389</v>
      </c>
      <c r="D47" s="431">
        <v>16</v>
      </c>
      <c r="E47" s="431">
        <v>3</v>
      </c>
      <c r="F47" s="433">
        <v>0</v>
      </c>
      <c r="G47" s="411">
        <f t="shared" si="3"/>
        <v>3</v>
      </c>
      <c r="H47" s="390">
        <f t="shared" si="2"/>
        <v>0.1875</v>
      </c>
      <c r="I47" s="368"/>
      <c r="J47" s="657">
        <v>3</v>
      </c>
    </row>
    <row r="48" spans="2:11" x14ac:dyDescent="0.2">
      <c r="B48" s="389" t="s">
        <v>539</v>
      </c>
      <c r="C48" s="389" t="s">
        <v>654</v>
      </c>
      <c r="D48" s="431">
        <v>29</v>
      </c>
      <c r="E48" s="431">
        <v>19</v>
      </c>
      <c r="F48" s="433">
        <v>0</v>
      </c>
      <c r="G48" s="411">
        <f t="shared" si="3"/>
        <v>19</v>
      </c>
      <c r="H48" s="390">
        <f t="shared" si="2"/>
        <v>0.65517241379310343</v>
      </c>
      <c r="I48" s="368"/>
      <c r="J48" s="657">
        <v>19</v>
      </c>
    </row>
    <row r="49" spans="2:10" x14ac:dyDescent="0.2">
      <c r="B49" s="389" t="s">
        <v>539</v>
      </c>
      <c r="C49" s="389" t="s">
        <v>655</v>
      </c>
      <c r="D49" s="431">
        <v>60</v>
      </c>
      <c r="E49" s="431">
        <v>25</v>
      </c>
      <c r="F49" s="433">
        <v>1</v>
      </c>
      <c r="G49" s="411">
        <f t="shared" si="3"/>
        <v>26</v>
      </c>
      <c r="H49" s="390">
        <f t="shared" si="2"/>
        <v>0.43333333333333335</v>
      </c>
      <c r="I49" s="368"/>
      <c r="J49" s="657">
        <v>25</v>
      </c>
    </row>
    <row r="50" spans="2:10" x14ac:dyDescent="0.2">
      <c r="B50" s="389" t="s">
        <v>539</v>
      </c>
      <c r="C50" s="389" t="s">
        <v>656</v>
      </c>
      <c r="D50" s="431">
        <v>29</v>
      </c>
      <c r="E50" s="431">
        <v>3</v>
      </c>
      <c r="F50" s="433">
        <v>0</v>
      </c>
      <c r="G50" s="411">
        <f t="shared" si="3"/>
        <v>3</v>
      </c>
      <c r="H50" s="390">
        <f t="shared" si="2"/>
        <v>0.10344827586206896</v>
      </c>
      <c r="I50" s="368"/>
      <c r="J50" s="657">
        <v>3</v>
      </c>
    </row>
    <row r="51" spans="2:10" x14ac:dyDescent="0.2">
      <c r="B51" s="389" t="s">
        <v>539</v>
      </c>
      <c r="C51" s="389" t="s">
        <v>657</v>
      </c>
      <c r="D51" s="431">
        <v>49</v>
      </c>
      <c r="E51" s="431">
        <v>6</v>
      </c>
      <c r="F51" s="433">
        <v>0</v>
      </c>
      <c r="G51" s="411">
        <f t="shared" si="3"/>
        <v>6</v>
      </c>
      <c r="H51" s="390">
        <f t="shared" si="2"/>
        <v>0.12244897959183673</v>
      </c>
      <c r="I51" s="368"/>
      <c r="J51" s="657">
        <v>6</v>
      </c>
    </row>
    <row r="52" spans="2:10" ht="13.5" x14ac:dyDescent="0.2">
      <c r="B52" s="409" t="s">
        <v>542</v>
      </c>
      <c r="C52" s="409"/>
      <c r="D52" s="434">
        <v>216</v>
      </c>
      <c r="E52" s="434">
        <v>73</v>
      </c>
      <c r="F52" s="435">
        <v>1</v>
      </c>
      <c r="G52" s="412">
        <f t="shared" si="3"/>
        <v>74</v>
      </c>
      <c r="H52" s="413">
        <f t="shared" si="2"/>
        <v>0.34259259259259262</v>
      </c>
      <c r="I52" s="414"/>
      <c r="J52" s="655">
        <v>80</v>
      </c>
    </row>
    <row r="53" spans="2:10" x14ac:dyDescent="0.2">
      <c r="B53" s="410" t="s">
        <v>334</v>
      </c>
      <c r="C53" s="410" t="s">
        <v>407</v>
      </c>
      <c r="D53" s="436">
        <v>4</v>
      </c>
      <c r="E53" s="436">
        <v>2</v>
      </c>
      <c r="F53" s="437">
        <v>0</v>
      </c>
      <c r="G53" s="415">
        <f t="shared" si="3"/>
        <v>2</v>
      </c>
      <c r="H53" s="416">
        <f t="shared" si="2"/>
        <v>0.5</v>
      </c>
      <c r="I53" s="417"/>
      <c r="J53" s="658">
        <v>2</v>
      </c>
    </row>
    <row r="54" spans="2:10" x14ac:dyDescent="0.2">
      <c r="B54" s="389" t="s">
        <v>334</v>
      </c>
      <c r="C54" s="389" t="s">
        <v>408</v>
      </c>
      <c r="D54" s="431">
        <v>6</v>
      </c>
      <c r="E54" s="431">
        <v>9</v>
      </c>
      <c r="F54" s="433">
        <v>1</v>
      </c>
      <c r="G54" s="411">
        <f t="shared" si="3"/>
        <v>10</v>
      </c>
      <c r="H54" s="390">
        <f t="shared" si="2"/>
        <v>1.6666666666666667</v>
      </c>
      <c r="I54" s="368"/>
      <c r="J54" s="657">
        <v>9</v>
      </c>
    </row>
    <row r="55" spans="2:10" x14ac:dyDescent="0.2">
      <c r="B55" s="389" t="s">
        <v>334</v>
      </c>
      <c r="C55" s="389" t="s">
        <v>409</v>
      </c>
      <c r="D55" s="431">
        <v>29</v>
      </c>
      <c r="E55" s="431">
        <v>11</v>
      </c>
      <c r="F55" s="433">
        <v>0</v>
      </c>
      <c r="G55" s="411">
        <f t="shared" si="3"/>
        <v>11</v>
      </c>
      <c r="H55" s="390">
        <f t="shared" si="2"/>
        <v>0.37931034482758619</v>
      </c>
      <c r="I55" s="368"/>
      <c r="J55" s="657">
        <v>11</v>
      </c>
    </row>
    <row r="56" spans="2:10" x14ac:dyDescent="0.2">
      <c r="B56" s="389" t="s">
        <v>334</v>
      </c>
      <c r="C56" s="389" t="s">
        <v>410</v>
      </c>
      <c r="D56" s="431">
        <v>4</v>
      </c>
      <c r="E56" s="431">
        <v>2</v>
      </c>
      <c r="F56" s="433">
        <v>0</v>
      </c>
      <c r="G56" s="411">
        <f t="shared" si="3"/>
        <v>2</v>
      </c>
      <c r="H56" s="390">
        <f t="shared" si="2"/>
        <v>0.5</v>
      </c>
      <c r="I56" s="368"/>
      <c r="J56" s="657">
        <v>2</v>
      </c>
    </row>
    <row r="57" spans="2:10" x14ac:dyDescent="0.2">
      <c r="B57" s="389" t="s">
        <v>334</v>
      </c>
      <c r="C57" s="389" t="s">
        <v>412</v>
      </c>
      <c r="D57" s="431">
        <v>3</v>
      </c>
      <c r="E57" s="431">
        <v>2</v>
      </c>
      <c r="F57" s="433">
        <v>0</v>
      </c>
      <c r="G57" s="411">
        <f t="shared" si="3"/>
        <v>2</v>
      </c>
      <c r="H57" s="390">
        <f t="shared" si="2"/>
        <v>0.66666666666666663</v>
      </c>
      <c r="I57" s="368"/>
      <c r="J57" s="657">
        <v>2</v>
      </c>
    </row>
    <row r="58" spans="2:10" x14ac:dyDescent="0.2">
      <c r="B58" s="389" t="s">
        <v>539</v>
      </c>
      <c r="C58" s="389" t="s">
        <v>658</v>
      </c>
      <c r="D58" s="431">
        <v>8</v>
      </c>
      <c r="E58" s="431">
        <v>1</v>
      </c>
      <c r="F58" s="433">
        <v>0</v>
      </c>
      <c r="G58" s="411">
        <f t="shared" si="3"/>
        <v>1</v>
      </c>
      <c r="H58" s="390">
        <f t="shared" si="2"/>
        <v>0.125</v>
      </c>
      <c r="I58" s="368"/>
      <c r="J58" s="657">
        <v>1</v>
      </c>
    </row>
    <row r="59" spans="2:10" x14ac:dyDescent="0.2">
      <c r="B59" s="389" t="s">
        <v>334</v>
      </c>
      <c r="C59" s="389" t="s">
        <v>413</v>
      </c>
      <c r="D59" s="431">
        <v>4</v>
      </c>
      <c r="E59" s="431">
        <v>3</v>
      </c>
      <c r="F59" s="433">
        <v>0</v>
      </c>
      <c r="G59" s="411">
        <f t="shared" si="3"/>
        <v>3</v>
      </c>
      <c r="H59" s="390">
        <f t="shared" si="2"/>
        <v>0.75</v>
      </c>
      <c r="I59" s="368"/>
      <c r="J59" s="657">
        <v>3</v>
      </c>
    </row>
    <row r="60" spans="2:10" x14ac:dyDescent="0.2">
      <c r="B60" s="389" t="s">
        <v>539</v>
      </c>
      <c r="C60" s="389" t="s">
        <v>659</v>
      </c>
      <c r="D60" s="431">
        <v>40</v>
      </c>
      <c r="E60" s="431">
        <v>37</v>
      </c>
      <c r="F60" s="433">
        <v>0</v>
      </c>
      <c r="G60" s="411">
        <f t="shared" si="3"/>
        <v>37</v>
      </c>
      <c r="H60" s="390">
        <f t="shared" si="2"/>
        <v>0.92500000000000004</v>
      </c>
      <c r="I60" s="368"/>
      <c r="J60" s="657">
        <v>37</v>
      </c>
    </row>
    <row r="61" spans="2:10" x14ac:dyDescent="0.2">
      <c r="B61" s="389" t="s">
        <v>539</v>
      </c>
      <c r="C61" s="389" t="s">
        <v>660</v>
      </c>
      <c r="D61" s="431">
        <v>38</v>
      </c>
      <c r="E61" s="431">
        <v>5</v>
      </c>
      <c r="F61" s="433">
        <v>19</v>
      </c>
      <c r="G61" s="411">
        <f t="shared" si="3"/>
        <v>24</v>
      </c>
      <c r="H61" s="390">
        <f t="shared" si="2"/>
        <v>0.63157894736842102</v>
      </c>
      <c r="I61" s="368"/>
      <c r="J61" s="657">
        <v>5</v>
      </c>
    </row>
    <row r="62" spans="2:10" x14ac:dyDescent="0.2">
      <c r="B62" s="389" t="s">
        <v>539</v>
      </c>
      <c r="C62" s="389" t="s">
        <v>661</v>
      </c>
      <c r="D62" s="431">
        <v>36</v>
      </c>
      <c r="E62" s="431">
        <v>34</v>
      </c>
      <c r="F62" s="433">
        <v>0</v>
      </c>
      <c r="G62" s="411">
        <f t="shared" si="3"/>
        <v>34</v>
      </c>
      <c r="H62" s="390">
        <f t="shared" si="2"/>
        <v>0.94444444444444442</v>
      </c>
      <c r="I62" s="368"/>
      <c r="J62" s="657">
        <v>34</v>
      </c>
    </row>
    <row r="63" spans="2:10" x14ac:dyDescent="0.2">
      <c r="B63" s="389" t="s">
        <v>539</v>
      </c>
      <c r="C63" s="389" t="s">
        <v>662</v>
      </c>
      <c r="D63" s="431">
        <v>19</v>
      </c>
      <c r="E63" s="431">
        <v>5</v>
      </c>
      <c r="F63" s="433">
        <v>10</v>
      </c>
      <c r="G63" s="411">
        <f t="shared" si="3"/>
        <v>15</v>
      </c>
      <c r="H63" s="390">
        <f t="shared" si="2"/>
        <v>0.78947368421052633</v>
      </c>
      <c r="I63" s="368"/>
      <c r="J63" s="657">
        <v>5</v>
      </c>
    </row>
    <row r="64" spans="2:10" x14ac:dyDescent="0.2">
      <c r="B64" s="389" t="s">
        <v>539</v>
      </c>
      <c r="C64" s="389" t="s">
        <v>663</v>
      </c>
      <c r="D64" s="431">
        <v>39</v>
      </c>
      <c r="E64" s="431">
        <v>20</v>
      </c>
      <c r="F64" s="433">
        <v>4</v>
      </c>
      <c r="G64" s="411">
        <f t="shared" si="3"/>
        <v>24</v>
      </c>
      <c r="H64" s="390">
        <f t="shared" si="2"/>
        <v>0.61538461538461542</v>
      </c>
      <c r="I64" s="368"/>
      <c r="J64" s="657">
        <v>20</v>
      </c>
    </row>
    <row r="65" spans="2:10" x14ac:dyDescent="0.2">
      <c r="B65" s="389" t="s">
        <v>539</v>
      </c>
      <c r="C65" s="389" t="s">
        <v>664</v>
      </c>
      <c r="D65" s="431">
        <v>38</v>
      </c>
      <c r="E65" s="431">
        <v>7</v>
      </c>
      <c r="F65" s="433">
        <v>1</v>
      </c>
      <c r="G65" s="411">
        <f t="shared" si="3"/>
        <v>8</v>
      </c>
      <c r="H65" s="390">
        <f t="shared" si="2"/>
        <v>0.21052631578947367</v>
      </c>
      <c r="I65" s="368"/>
      <c r="J65" s="657">
        <v>7</v>
      </c>
    </row>
    <row r="66" spans="2:10" x14ac:dyDescent="0.2">
      <c r="B66" s="389" t="s">
        <v>381</v>
      </c>
      <c r="C66" s="389" t="s">
        <v>105</v>
      </c>
      <c r="D66" s="431">
        <v>116</v>
      </c>
      <c r="E66" s="431">
        <v>66</v>
      </c>
      <c r="F66" s="433">
        <v>0</v>
      </c>
      <c r="G66" s="411">
        <f t="shared" si="3"/>
        <v>66</v>
      </c>
      <c r="H66" s="390">
        <f t="shared" si="2"/>
        <v>0.56896551724137934</v>
      </c>
      <c r="I66" s="368"/>
      <c r="J66" s="657">
        <v>66</v>
      </c>
    </row>
    <row r="67" spans="2:10" ht="13.5" x14ac:dyDescent="0.2">
      <c r="B67" s="409" t="s">
        <v>543</v>
      </c>
      <c r="C67" s="409"/>
      <c r="D67" s="434">
        <v>384</v>
      </c>
      <c r="E67" s="434">
        <v>204</v>
      </c>
      <c r="F67" s="435">
        <v>35</v>
      </c>
      <c r="G67" s="412">
        <f t="shared" si="3"/>
        <v>239</v>
      </c>
      <c r="H67" s="413">
        <f t="shared" si="2"/>
        <v>0.62239583333333337</v>
      </c>
      <c r="I67" s="414"/>
      <c r="J67" s="655">
        <v>204</v>
      </c>
    </row>
    <row r="68" spans="2:10" x14ac:dyDescent="0.2">
      <c r="B68" s="410" t="s">
        <v>334</v>
      </c>
      <c r="C68" s="410" t="s">
        <v>426</v>
      </c>
      <c r="D68" s="436">
        <v>3</v>
      </c>
      <c r="E68" s="436">
        <v>3</v>
      </c>
      <c r="F68" s="437">
        <v>0</v>
      </c>
      <c r="G68" s="415">
        <f t="shared" si="3"/>
        <v>3</v>
      </c>
      <c r="H68" s="416">
        <f t="shared" si="2"/>
        <v>1</v>
      </c>
      <c r="I68" s="417"/>
      <c r="J68" s="658">
        <v>3</v>
      </c>
    </row>
    <row r="69" spans="2:10" x14ac:dyDescent="0.2">
      <c r="B69" s="389" t="s">
        <v>539</v>
      </c>
      <c r="C69" s="389" t="s">
        <v>665</v>
      </c>
      <c r="D69" s="431">
        <v>5</v>
      </c>
      <c r="E69" s="431">
        <v>1</v>
      </c>
      <c r="F69" s="433">
        <v>0</v>
      </c>
      <c r="G69" s="411">
        <f t="shared" si="3"/>
        <v>1</v>
      </c>
      <c r="H69" s="390">
        <f t="shared" si="2"/>
        <v>0.2</v>
      </c>
      <c r="I69" s="368"/>
      <c r="J69" s="657">
        <v>1</v>
      </c>
    </row>
    <row r="70" spans="2:10" x14ac:dyDescent="0.2">
      <c r="B70" s="389" t="s">
        <v>334</v>
      </c>
      <c r="C70" s="389" t="s">
        <v>427</v>
      </c>
      <c r="D70" s="431">
        <v>3</v>
      </c>
      <c r="E70" s="431">
        <v>2</v>
      </c>
      <c r="F70" s="433">
        <v>0</v>
      </c>
      <c r="G70" s="411">
        <f t="shared" si="3"/>
        <v>2</v>
      </c>
      <c r="H70" s="390">
        <f t="shared" si="2"/>
        <v>0.66666666666666663</v>
      </c>
      <c r="I70" s="368"/>
      <c r="J70" s="657">
        <v>2</v>
      </c>
    </row>
    <row r="71" spans="2:10" x14ac:dyDescent="0.2">
      <c r="B71" s="389" t="s">
        <v>334</v>
      </c>
      <c r="C71" s="389" t="s">
        <v>429</v>
      </c>
      <c r="D71" s="431">
        <v>6</v>
      </c>
      <c r="E71" s="431">
        <v>4</v>
      </c>
      <c r="F71" s="433">
        <v>0</v>
      </c>
      <c r="G71" s="411">
        <f t="shared" si="3"/>
        <v>4</v>
      </c>
      <c r="H71" s="390">
        <f t="shared" si="2"/>
        <v>0.66666666666666663</v>
      </c>
      <c r="I71" s="368"/>
      <c r="J71" s="657">
        <v>4</v>
      </c>
    </row>
    <row r="72" spans="2:10" x14ac:dyDescent="0.2">
      <c r="B72" s="389" t="s">
        <v>334</v>
      </c>
      <c r="C72" s="389" t="s">
        <v>431</v>
      </c>
      <c r="D72" s="431">
        <v>48</v>
      </c>
      <c r="E72" s="431">
        <v>16</v>
      </c>
      <c r="F72" s="433">
        <v>0</v>
      </c>
      <c r="G72" s="411">
        <f t="shared" si="3"/>
        <v>16</v>
      </c>
      <c r="H72" s="390">
        <f t="shared" si="2"/>
        <v>0.33333333333333331</v>
      </c>
      <c r="I72" s="368"/>
      <c r="J72" s="657">
        <v>16</v>
      </c>
    </row>
    <row r="73" spans="2:10" x14ac:dyDescent="0.2">
      <c r="B73" s="389" t="s">
        <v>539</v>
      </c>
      <c r="C73" s="389" t="s">
        <v>666</v>
      </c>
      <c r="D73" s="431">
        <v>61</v>
      </c>
      <c r="E73" s="431">
        <v>47</v>
      </c>
      <c r="F73" s="433">
        <v>0</v>
      </c>
      <c r="G73" s="411">
        <f t="shared" si="3"/>
        <v>47</v>
      </c>
      <c r="H73" s="390">
        <f t="shared" si="2"/>
        <v>0.77049180327868849</v>
      </c>
      <c r="I73" s="368"/>
      <c r="J73" s="657">
        <v>47</v>
      </c>
    </row>
    <row r="74" spans="2:10" x14ac:dyDescent="0.2">
      <c r="B74" s="389" t="s">
        <v>539</v>
      </c>
      <c r="C74" s="389" t="s">
        <v>667</v>
      </c>
      <c r="D74" s="431">
        <v>50</v>
      </c>
      <c r="E74" s="431">
        <v>39</v>
      </c>
      <c r="F74" s="433">
        <v>3</v>
      </c>
      <c r="G74" s="411">
        <f t="shared" ref="G74:G105" si="4">+E74+F74</f>
        <v>42</v>
      </c>
      <c r="H74" s="390">
        <f t="shared" si="2"/>
        <v>0.84</v>
      </c>
      <c r="I74" s="368"/>
      <c r="J74" s="657">
        <v>39</v>
      </c>
    </row>
    <row r="75" spans="2:10" x14ac:dyDescent="0.2">
      <c r="B75" s="389" t="s">
        <v>539</v>
      </c>
      <c r="C75" s="389" t="s">
        <v>668</v>
      </c>
      <c r="D75" s="431">
        <v>24</v>
      </c>
      <c r="E75" s="431">
        <v>42</v>
      </c>
      <c r="F75" s="433">
        <v>0</v>
      </c>
      <c r="G75" s="411">
        <f t="shared" si="4"/>
        <v>42</v>
      </c>
      <c r="H75" s="390">
        <f t="shared" ref="H75:H78" si="5">IF(D75=0,"-",G75/D75)</f>
        <v>1.75</v>
      </c>
      <c r="I75" s="368"/>
      <c r="J75" s="657">
        <v>42</v>
      </c>
    </row>
    <row r="76" spans="2:10" x14ac:dyDescent="0.2">
      <c r="B76" s="389" t="s">
        <v>539</v>
      </c>
      <c r="C76" s="389" t="s">
        <v>669</v>
      </c>
      <c r="D76" s="431">
        <v>39</v>
      </c>
      <c r="E76" s="431">
        <v>36</v>
      </c>
      <c r="F76" s="433">
        <v>1</v>
      </c>
      <c r="G76" s="411">
        <f t="shared" si="4"/>
        <v>37</v>
      </c>
      <c r="H76" s="390">
        <f t="shared" si="5"/>
        <v>0.94871794871794868</v>
      </c>
      <c r="I76" s="368"/>
      <c r="J76" s="657">
        <v>36</v>
      </c>
    </row>
    <row r="77" spans="2:10" ht="13.5" x14ac:dyDescent="0.2">
      <c r="B77" s="409" t="s">
        <v>545</v>
      </c>
      <c r="C77" s="409"/>
      <c r="D77" s="434">
        <v>239</v>
      </c>
      <c r="E77" s="434">
        <v>190</v>
      </c>
      <c r="F77" s="435">
        <v>4</v>
      </c>
      <c r="G77" s="412">
        <f t="shared" si="4"/>
        <v>194</v>
      </c>
      <c r="H77" s="413">
        <f t="shared" si="5"/>
        <v>0.81171548117154813</v>
      </c>
      <c r="I77" s="414"/>
      <c r="J77" s="655">
        <v>190</v>
      </c>
    </row>
    <row r="78" spans="2:10" ht="13.5" x14ac:dyDescent="0.2">
      <c r="B78" s="409" t="s">
        <v>56</v>
      </c>
      <c r="C78" s="409"/>
      <c r="D78" s="434">
        <v>2834</v>
      </c>
      <c r="E78" s="434">
        <v>1862</v>
      </c>
      <c r="F78" s="435">
        <v>159</v>
      </c>
      <c r="G78" s="412">
        <f t="shared" si="4"/>
        <v>2021</v>
      </c>
      <c r="H78" s="413">
        <f t="shared" si="5"/>
        <v>0.71312632321806635</v>
      </c>
      <c r="I78" s="414"/>
      <c r="J78" s="655">
        <v>1869</v>
      </c>
    </row>
    <row r="79" spans="2:10" x14ac:dyDescent="0.2">
      <c r="B79" s="349" t="s">
        <v>291</v>
      </c>
      <c r="C79" s="334"/>
      <c r="D79" s="334"/>
      <c r="E79" s="334"/>
      <c r="F79" s="334"/>
      <c r="G79" s="334"/>
      <c r="H79" s="334"/>
      <c r="I79" s="450"/>
      <c r="J79" s="334"/>
    </row>
    <row r="80" spans="2:10" x14ac:dyDescent="0.2">
      <c r="B80" s="418" t="s">
        <v>292</v>
      </c>
      <c r="C80" s="246"/>
      <c r="D80" s="246"/>
      <c r="E80" s="246"/>
      <c r="F80" s="246"/>
      <c r="G80" s="246"/>
      <c r="H80" s="246"/>
      <c r="I80" s="246"/>
      <c r="J80" s="246"/>
    </row>
    <row r="81" spans="2:2" x14ac:dyDescent="0.2">
      <c r="B81" s="617" t="s">
        <v>255</v>
      </c>
    </row>
    <row r="86" spans="2:2" ht="25.5" customHeight="1" x14ac:dyDescent="0.2"/>
  </sheetData>
  <mergeCells count="6">
    <mergeCell ref="J8:J9"/>
    <mergeCell ref="B2:I2"/>
    <mergeCell ref="E8:G8"/>
    <mergeCell ref="B8:C9"/>
    <mergeCell ref="D8:D9"/>
    <mergeCell ref="H8:H9"/>
  </mergeCells>
  <pageMargins left="0.7" right="0.7" top="0.75" bottom="0.75" header="0.3" footer="0.3"/>
  <pageSetup paperSize="9" scale="56" orientation="portrait" r:id="rId1"/>
  <headerFooter>
    <oddFooter>&amp;RPage 50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1">
    <tabColor theme="6"/>
  </sheetPr>
  <dimension ref="A1:J82"/>
  <sheetViews>
    <sheetView view="pageLayout" zoomScaleNormal="100" zoomScaleSheetLayoutView="100" workbookViewId="0"/>
  </sheetViews>
  <sheetFormatPr baseColWidth="10" defaultRowHeight="12.75" x14ac:dyDescent="0.2"/>
  <cols>
    <col min="1" max="1" width="12.28515625" customWidth="1"/>
    <col min="3" max="3" width="28.85546875" bestFit="1" customWidth="1"/>
    <col min="5" max="5" width="13.7109375" customWidth="1"/>
    <col min="6" max="6" width="16.140625" customWidth="1"/>
    <col min="7" max="7" width="13.7109375" customWidth="1"/>
  </cols>
  <sheetData>
    <row r="1" spans="1:10" ht="18.75" x14ac:dyDescent="0.25">
      <c r="A1" s="373"/>
      <c r="B1" s="374" t="s">
        <v>238</v>
      </c>
      <c r="C1" s="374"/>
      <c r="D1" s="374"/>
      <c r="E1" s="373"/>
      <c r="F1" s="373"/>
      <c r="G1" s="375"/>
      <c r="H1" s="375"/>
      <c r="I1" s="375"/>
    </row>
    <row r="2" spans="1:10" ht="39" customHeight="1" x14ac:dyDescent="0.2">
      <c r="A2" s="373"/>
      <c r="B2" s="796" t="s">
        <v>213</v>
      </c>
      <c r="C2" s="796"/>
      <c r="D2" s="796"/>
      <c r="E2" s="796"/>
      <c r="F2" s="796"/>
      <c r="G2" s="796"/>
      <c r="H2" s="796"/>
      <c r="I2" s="796"/>
      <c r="J2" s="449"/>
    </row>
    <row r="3" spans="1:10" ht="15" x14ac:dyDescent="0.25">
      <c r="A3" s="373"/>
      <c r="B3" s="373"/>
      <c r="C3" s="373"/>
      <c r="D3" s="373"/>
      <c r="E3" s="373"/>
      <c r="F3" s="373"/>
      <c r="G3" s="375"/>
      <c r="H3" s="375"/>
      <c r="I3" s="375"/>
    </row>
    <row r="4" spans="1:10" ht="15" x14ac:dyDescent="0.2">
      <c r="A4" s="376" t="s">
        <v>49</v>
      </c>
      <c r="B4" s="377" t="s">
        <v>50</v>
      </c>
      <c r="C4" s="378"/>
      <c r="D4" s="378"/>
      <c r="E4" s="378"/>
      <c r="F4" s="378"/>
      <c r="G4" s="378"/>
      <c r="H4" s="378"/>
      <c r="I4" s="378"/>
      <c r="J4" s="378"/>
    </row>
    <row r="5" spans="1:10" ht="15" x14ac:dyDescent="0.2">
      <c r="A5" s="376" t="s">
        <v>51</v>
      </c>
      <c r="B5" s="256" t="s">
        <v>295</v>
      </c>
      <c r="C5" s="378"/>
      <c r="D5" s="378"/>
      <c r="E5" s="378"/>
      <c r="F5" s="378"/>
      <c r="G5" s="378"/>
      <c r="H5" s="378"/>
      <c r="I5" s="378"/>
      <c r="J5" s="378"/>
    </row>
    <row r="6" spans="1:10" ht="15" x14ac:dyDescent="0.2">
      <c r="A6" s="379" t="s">
        <v>52</v>
      </c>
      <c r="B6" s="380" t="s">
        <v>268</v>
      </c>
      <c r="C6" s="381"/>
      <c r="D6" s="381"/>
      <c r="E6" s="381"/>
      <c r="F6" s="381"/>
      <c r="G6" s="381"/>
      <c r="H6" s="381"/>
      <c r="I6" s="381"/>
      <c r="J6" s="381"/>
    </row>
    <row r="7" spans="1:10" ht="15.75" x14ac:dyDescent="0.2">
      <c r="A7" s="366"/>
      <c r="B7" s="364"/>
      <c r="C7" s="365"/>
      <c r="D7" s="365"/>
      <c r="E7" s="365"/>
      <c r="F7" s="365"/>
      <c r="G7" s="365"/>
      <c r="H7" s="365"/>
      <c r="I7" s="365"/>
    </row>
    <row r="8" spans="1:10" ht="26.25" customHeight="1" x14ac:dyDescent="0.2">
      <c r="B8" s="813" t="s">
        <v>205</v>
      </c>
      <c r="C8" s="817"/>
      <c r="D8" s="808" t="s">
        <v>206</v>
      </c>
      <c r="E8" s="810" t="s">
        <v>204</v>
      </c>
      <c r="F8" s="811"/>
      <c r="G8" s="812"/>
      <c r="H8" s="808" t="s">
        <v>210</v>
      </c>
      <c r="I8" s="365"/>
      <c r="J8" s="808" t="s">
        <v>211</v>
      </c>
    </row>
    <row r="9" spans="1:10" ht="90" customHeight="1" x14ac:dyDescent="0.2">
      <c r="B9" s="815"/>
      <c r="C9" s="818"/>
      <c r="D9" s="809"/>
      <c r="E9" s="430" t="s">
        <v>207</v>
      </c>
      <c r="F9" s="430" t="s">
        <v>208</v>
      </c>
      <c r="G9" s="406" t="s">
        <v>209</v>
      </c>
      <c r="H9" s="809"/>
      <c r="I9" s="367"/>
      <c r="J9" s="809"/>
    </row>
    <row r="10" spans="1:10" x14ac:dyDescent="0.2">
      <c r="B10" s="389" t="s">
        <v>539</v>
      </c>
      <c r="C10" s="389" t="s">
        <v>670</v>
      </c>
      <c r="D10" s="431">
        <v>4</v>
      </c>
      <c r="E10" s="431">
        <v>2</v>
      </c>
      <c r="F10" s="431">
        <v>0</v>
      </c>
      <c r="G10" s="419">
        <f t="shared" ref="G10" si="0">+E10+F10</f>
        <v>2</v>
      </c>
      <c r="H10" s="390">
        <f t="shared" ref="H10" si="1">IF(D10=0,"-",G10/D10)</f>
        <v>0.5</v>
      </c>
      <c r="I10" s="368"/>
      <c r="J10" s="432">
        <v>2</v>
      </c>
    </row>
    <row r="11" spans="1:10" x14ac:dyDescent="0.2">
      <c r="B11" s="389" t="s">
        <v>334</v>
      </c>
      <c r="C11" s="389" t="s">
        <v>445</v>
      </c>
      <c r="D11" s="431">
        <v>79</v>
      </c>
      <c r="E11" s="431">
        <v>74</v>
      </c>
      <c r="F11" s="431">
        <v>2</v>
      </c>
      <c r="G11" s="419">
        <f t="shared" ref="G11:G74" si="2">+E11+F11</f>
        <v>76</v>
      </c>
      <c r="H11" s="390">
        <f t="shared" ref="H11:H74" si="3">IF(D11=0,"-",G11/D11)</f>
        <v>0.96202531645569622</v>
      </c>
      <c r="I11" s="368"/>
      <c r="J11" s="433">
        <v>74</v>
      </c>
    </row>
    <row r="12" spans="1:10" x14ac:dyDescent="0.2">
      <c r="B12" s="389" t="s">
        <v>539</v>
      </c>
      <c r="C12" s="389" t="s">
        <v>671</v>
      </c>
      <c r="D12" s="431">
        <v>60</v>
      </c>
      <c r="E12" s="431">
        <v>46</v>
      </c>
      <c r="F12" s="431">
        <v>4</v>
      </c>
      <c r="G12" s="419">
        <f t="shared" si="2"/>
        <v>50</v>
      </c>
      <c r="H12" s="390">
        <f t="shared" si="3"/>
        <v>0.83333333333333337</v>
      </c>
      <c r="I12" s="368"/>
      <c r="J12" s="433">
        <v>46</v>
      </c>
    </row>
    <row r="13" spans="1:10" x14ac:dyDescent="0.2">
      <c r="B13" s="389" t="s">
        <v>539</v>
      </c>
      <c r="C13" s="389" t="s">
        <v>672</v>
      </c>
      <c r="D13" s="431">
        <v>76</v>
      </c>
      <c r="E13" s="431">
        <v>95</v>
      </c>
      <c r="F13" s="431">
        <v>0</v>
      </c>
      <c r="G13" s="419">
        <f t="shared" si="2"/>
        <v>95</v>
      </c>
      <c r="H13" s="390">
        <f t="shared" si="3"/>
        <v>1.25</v>
      </c>
      <c r="I13" s="368"/>
      <c r="J13" s="433">
        <v>95</v>
      </c>
    </row>
    <row r="14" spans="1:10" x14ac:dyDescent="0.2">
      <c r="B14" s="389" t="s">
        <v>539</v>
      </c>
      <c r="C14" s="389" t="s">
        <v>673</v>
      </c>
      <c r="D14" s="431">
        <v>27</v>
      </c>
      <c r="E14" s="431">
        <v>25</v>
      </c>
      <c r="F14" s="431">
        <v>0</v>
      </c>
      <c r="G14" s="419">
        <f t="shared" si="2"/>
        <v>25</v>
      </c>
      <c r="H14" s="390">
        <f t="shared" si="3"/>
        <v>0.92592592592592593</v>
      </c>
      <c r="I14" s="368"/>
      <c r="J14" s="433">
        <v>25</v>
      </c>
    </row>
    <row r="15" spans="1:10" x14ac:dyDescent="0.2">
      <c r="B15" s="389" t="s">
        <v>539</v>
      </c>
      <c r="C15" s="389" t="s">
        <v>674</v>
      </c>
      <c r="D15" s="431">
        <v>32</v>
      </c>
      <c r="E15" s="431">
        <v>37</v>
      </c>
      <c r="F15" s="431">
        <v>0</v>
      </c>
      <c r="G15" s="419">
        <f t="shared" si="2"/>
        <v>37</v>
      </c>
      <c r="H15" s="390">
        <f t="shared" si="3"/>
        <v>1.15625</v>
      </c>
      <c r="I15" s="368"/>
      <c r="J15" s="433">
        <v>37</v>
      </c>
    </row>
    <row r="16" spans="1:10" x14ac:dyDescent="0.2">
      <c r="B16" s="389" t="s">
        <v>539</v>
      </c>
      <c r="C16" s="389" t="s">
        <v>675</v>
      </c>
      <c r="D16" s="431">
        <v>97</v>
      </c>
      <c r="E16" s="431">
        <v>120</v>
      </c>
      <c r="F16" s="431">
        <v>1</v>
      </c>
      <c r="G16" s="419">
        <f t="shared" si="2"/>
        <v>121</v>
      </c>
      <c r="H16" s="390">
        <f t="shared" si="3"/>
        <v>1.2474226804123711</v>
      </c>
      <c r="I16" s="368"/>
      <c r="J16" s="433">
        <v>120</v>
      </c>
    </row>
    <row r="17" spans="2:10" x14ac:dyDescent="0.2">
      <c r="B17" s="389" t="s">
        <v>381</v>
      </c>
      <c r="C17" s="389" t="s">
        <v>455</v>
      </c>
      <c r="D17" s="431">
        <v>80</v>
      </c>
      <c r="E17" s="431">
        <v>95</v>
      </c>
      <c r="F17" s="431">
        <v>0</v>
      </c>
      <c r="G17" s="419">
        <f t="shared" si="2"/>
        <v>95</v>
      </c>
      <c r="H17" s="390">
        <f t="shared" si="3"/>
        <v>1.1875</v>
      </c>
      <c r="I17" s="368"/>
      <c r="J17" s="433">
        <v>95</v>
      </c>
    </row>
    <row r="18" spans="2:10" x14ac:dyDescent="0.2">
      <c r="B18" s="389" t="s">
        <v>381</v>
      </c>
      <c r="C18" s="389" t="s">
        <v>456</v>
      </c>
      <c r="D18" s="431">
        <v>48</v>
      </c>
      <c r="E18" s="431">
        <v>80</v>
      </c>
      <c r="F18" s="431">
        <v>2</v>
      </c>
      <c r="G18" s="419">
        <f t="shared" si="2"/>
        <v>82</v>
      </c>
      <c r="H18" s="390">
        <f t="shared" si="3"/>
        <v>1.7083333333333333</v>
      </c>
      <c r="I18" s="368"/>
      <c r="J18" s="433">
        <v>80</v>
      </c>
    </row>
    <row r="19" spans="2:10" x14ac:dyDescent="0.2">
      <c r="B19" s="389" t="s">
        <v>381</v>
      </c>
      <c r="C19" s="389" t="s">
        <v>451</v>
      </c>
      <c r="D19" s="431">
        <v>41</v>
      </c>
      <c r="E19" s="431">
        <v>44</v>
      </c>
      <c r="F19" s="431">
        <v>0</v>
      </c>
      <c r="G19" s="419">
        <f t="shared" si="2"/>
        <v>44</v>
      </c>
      <c r="H19" s="390">
        <f t="shared" si="3"/>
        <v>1.0731707317073171</v>
      </c>
      <c r="I19" s="368"/>
      <c r="J19" s="433">
        <v>44</v>
      </c>
    </row>
    <row r="20" spans="2:10" ht="13.5" x14ac:dyDescent="0.2">
      <c r="B20" s="409" t="s">
        <v>546</v>
      </c>
      <c r="C20" s="409"/>
      <c r="D20" s="434">
        <v>544</v>
      </c>
      <c r="E20" s="434">
        <v>618</v>
      </c>
      <c r="F20" s="434">
        <v>9</v>
      </c>
      <c r="G20" s="420">
        <f t="shared" si="2"/>
        <v>627</v>
      </c>
      <c r="H20" s="413">
        <f t="shared" si="3"/>
        <v>1.1525735294117647</v>
      </c>
      <c r="I20" s="414"/>
      <c r="J20" s="435">
        <v>618</v>
      </c>
    </row>
    <row r="21" spans="2:10" x14ac:dyDescent="0.2">
      <c r="B21" s="410" t="s">
        <v>334</v>
      </c>
      <c r="C21" s="410" t="s">
        <v>459</v>
      </c>
      <c r="D21" s="436">
        <v>38</v>
      </c>
      <c r="E21" s="436">
        <v>13</v>
      </c>
      <c r="F21" s="436">
        <v>1</v>
      </c>
      <c r="G21" s="421">
        <f t="shared" si="2"/>
        <v>14</v>
      </c>
      <c r="H21" s="416">
        <f t="shared" si="3"/>
        <v>0.36842105263157893</v>
      </c>
      <c r="I21" s="417"/>
      <c r="J21" s="437">
        <v>13</v>
      </c>
    </row>
    <row r="22" spans="2:10" x14ac:dyDescent="0.2">
      <c r="B22" s="389" t="s">
        <v>334</v>
      </c>
      <c r="C22" s="389" t="s">
        <v>460</v>
      </c>
      <c r="D22" s="431">
        <v>12</v>
      </c>
      <c r="E22" s="431">
        <v>8</v>
      </c>
      <c r="F22" s="431">
        <v>1</v>
      </c>
      <c r="G22" s="419">
        <f t="shared" si="2"/>
        <v>9</v>
      </c>
      <c r="H22" s="390">
        <f t="shared" si="3"/>
        <v>0.75</v>
      </c>
      <c r="I22" s="368"/>
      <c r="J22" s="433">
        <v>8</v>
      </c>
    </row>
    <row r="23" spans="2:10" x14ac:dyDescent="0.2">
      <c r="B23" s="389" t="s">
        <v>334</v>
      </c>
      <c r="C23" s="389" t="s">
        <v>462</v>
      </c>
      <c r="D23" s="431">
        <v>8</v>
      </c>
      <c r="E23" s="431">
        <v>5</v>
      </c>
      <c r="F23" s="431">
        <v>0</v>
      </c>
      <c r="G23" s="419">
        <f t="shared" si="2"/>
        <v>5</v>
      </c>
      <c r="H23" s="390">
        <f t="shared" si="3"/>
        <v>0.625</v>
      </c>
      <c r="I23" s="368"/>
      <c r="J23" s="433">
        <v>5</v>
      </c>
    </row>
    <row r="24" spans="2:10" x14ac:dyDescent="0.2">
      <c r="B24" s="389" t="s">
        <v>334</v>
      </c>
      <c r="C24" s="389" t="s">
        <v>463</v>
      </c>
      <c r="D24" s="431">
        <v>8</v>
      </c>
      <c r="E24" s="431">
        <v>1</v>
      </c>
      <c r="F24" s="431">
        <v>1</v>
      </c>
      <c r="G24" s="419">
        <f t="shared" si="2"/>
        <v>2</v>
      </c>
      <c r="H24" s="390">
        <f t="shared" si="3"/>
        <v>0.25</v>
      </c>
      <c r="I24" s="368"/>
      <c r="J24" s="433">
        <v>1</v>
      </c>
    </row>
    <row r="25" spans="2:10" x14ac:dyDescent="0.2">
      <c r="B25" s="389" t="s">
        <v>334</v>
      </c>
      <c r="C25" s="389" t="s">
        <v>464</v>
      </c>
      <c r="D25" s="431">
        <v>7</v>
      </c>
      <c r="E25" s="431">
        <v>2</v>
      </c>
      <c r="F25" s="431">
        <v>0</v>
      </c>
      <c r="G25" s="419">
        <f t="shared" si="2"/>
        <v>2</v>
      </c>
      <c r="H25" s="390">
        <f t="shared" si="3"/>
        <v>0.2857142857142857</v>
      </c>
      <c r="I25" s="368"/>
      <c r="J25" s="433">
        <v>2</v>
      </c>
    </row>
    <row r="26" spans="2:10" x14ac:dyDescent="0.2">
      <c r="B26" s="389" t="s">
        <v>334</v>
      </c>
      <c r="C26" s="389" t="s">
        <v>465</v>
      </c>
      <c r="D26" s="431">
        <v>4</v>
      </c>
      <c r="E26" s="431">
        <v>0</v>
      </c>
      <c r="F26" s="431">
        <v>3</v>
      </c>
      <c r="G26" s="419">
        <f t="shared" si="2"/>
        <v>3</v>
      </c>
      <c r="H26" s="390">
        <f t="shared" si="3"/>
        <v>0.75</v>
      </c>
      <c r="I26" s="368"/>
      <c r="J26" s="433">
        <v>0</v>
      </c>
    </row>
    <row r="27" spans="2:10" x14ac:dyDescent="0.2">
      <c r="B27" s="389" t="s">
        <v>334</v>
      </c>
      <c r="C27" s="389" t="s">
        <v>466</v>
      </c>
      <c r="D27" s="431">
        <v>5</v>
      </c>
      <c r="E27" s="431">
        <v>3</v>
      </c>
      <c r="F27" s="431">
        <v>4</v>
      </c>
      <c r="G27" s="419">
        <f t="shared" si="2"/>
        <v>7</v>
      </c>
      <c r="H27" s="390">
        <f t="shared" si="3"/>
        <v>1.4</v>
      </c>
      <c r="I27" s="368"/>
      <c r="J27" s="433">
        <v>3</v>
      </c>
    </row>
    <row r="28" spans="2:10" x14ac:dyDescent="0.2">
      <c r="B28" s="389" t="s">
        <v>539</v>
      </c>
      <c r="C28" s="389" t="s">
        <v>676</v>
      </c>
      <c r="D28" s="431">
        <v>45</v>
      </c>
      <c r="E28" s="431">
        <v>14</v>
      </c>
      <c r="F28" s="431">
        <v>1</v>
      </c>
      <c r="G28" s="419">
        <f t="shared" si="2"/>
        <v>15</v>
      </c>
      <c r="H28" s="390">
        <f t="shared" si="3"/>
        <v>0.33333333333333331</v>
      </c>
      <c r="I28" s="368"/>
      <c r="J28" s="433">
        <v>14</v>
      </c>
    </row>
    <row r="29" spans="2:10" x14ac:dyDescent="0.2">
      <c r="B29" s="389" t="s">
        <v>334</v>
      </c>
      <c r="C29" s="389" t="s">
        <v>468</v>
      </c>
      <c r="D29" s="431">
        <v>40</v>
      </c>
      <c r="E29" s="431">
        <v>20</v>
      </c>
      <c r="F29" s="431">
        <v>1</v>
      </c>
      <c r="G29" s="419">
        <f t="shared" si="2"/>
        <v>21</v>
      </c>
      <c r="H29" s="390">
        <f t="shared" si="3"/>
        <v>0.52500000000000002</v>
      </c>
      <c r="I29" s="368"/>
      <c r="J29" s="433">
        <v>20</v>
      </c>
    </row>
    <row r="30" spans="2:10" x14ac:dyDescent="0.2">
      <c r="B30" s="389" t="s">
        <v>539</v>
      </c>
      <c r="C30" s="389" t="s">
        <v>677</v>
      </c>
      <c r="D30" s="431">
        <v>40</v>
      </c>
      <c r="E30" s="431">
        <v>22</v>
      </c>
      <c r="F30" s="431">
        <v>8</v>
      </c>
      <c r="G30" s="419">
        <f t="shared" si="2"/>
        <v>30</v>
      </c>
      <c r="H30" s="390">
        <f t="shared" si="3"/>
        <v>0.75</v>
      </c>
      <c r="I30" s="368"/>
      <c r="J30" s="433">
        <v>22</v>
      </c>
    </row>
    <row r="31" spans="2:10" x14ac:dyDescent="0.2">
      <c r="B31" s="389" t="s">
        <v>539</v>
      </c>
      <c r="C31" s="389" t="s">
        <v>678</v>
      </c>
      <c r="D31" s="431">
        <v>4</v>
      </c>
      <c r="E31" s="431">
        <v>0</v>
      </c>
      <c r="F31" s="431">
        <v>0</v>
      </c>
      <c r="G31" s="419">
        <f t="shared" si="2"/>
        <v>0</v>
      </c>
      <c r="H31" s="390">
        <f t="shared" si="3"/>
        <v>0</v>
      </c>
      <c r="I31" s="368"/>
      <c r="J31" s="433">
        <v>0</v>
      </c>
    </row>
    <row r="32" spans="2:10" x14ac:dyDescent="0.2">
      <c r="B32" s="389" t="s">
        <v>334</v>
      </c>
      <c r="C32" s="389" t="s">
        <v>469</v>
      </c>
      <c r="D32" s="431">
        <v>20</v>
      </c>
      <c r="E32" s="431">
        <v>7</v>
      </c>
      <c r="F32" s="431">
        <v>0</v>
      </c>
      <c r="G32" s="419">
        <f t="shared" si="2"/>
        <v>7</v>
      </c>
      <c r="H32" s="390">
        <f t="shared" si="3"/>
        <v>0.35</v>
      </c>
      <c r="I32" s="368"/>
      <c r="J32" s="433">
        <v>7</v>
      </c>
    </row>
    <row r="33" spans="2:10" x14ac:dyDescent="0.2">
      <c r="B33" s="389" t="s">
        <v>334</v>
      </c>
      <c r="C33" s="389" t="s">
        <v>470</v>
      </c>
      <c r="D33" s="431">
        <v>14</v>
      </c>
      <c r="E33" s="431">
        <v>4</v>
      </c>
      <c r="F33" s="431">
        <v>0</v>
      </c>
      <c r="G33" s="419">
        <f t="shared" si="2"/>
        <v>4</v>
      </c>
      <c r="H33" s="390">
        <f t="shared" si="3"/>
        <v>0.2857142857142857</v>
      </c>
      <c r="I33" s="368"/>
      <c r="J33" s="433">
        <v>4</v>
      </c>
    </row>
    <row r="34" spans="2:10" x14ac:dyDescent="0.2">
      <c r="B34" s="389" t="s">
        <v>334</v>
      </c>
      <c r="C34" s="389" t="s">
        <v>471</v>
      </c>
      <c r="D34" s="431">
        <v>13</v>
      </c>
      <c r="E34" s="431">
        <v>8</v>
      </c>
      <c r="F34" s="431">
        <v>7</v>
      </c>
      <c r="G34" s="419">
        <f t="shared" si="2"/>
        <v>15</v>
      </c>
      <c r="H34" s="390">
        <f t="shared" si="3"/>
        <v>1.1538461538461537</v>
      </c>
      <c r="I34" s="368"/>
      <c r="J34" s="433">
        <v>8</v>
      </c>
    </row>
    <row r="35" spans="2:10" x14ac:dyDescent="0.2">
      <c r="B35" s="389" t="s">
        <v>351</v>
      </c>
      <c r="C35" s="389" t="s">
        <v>478</v>
      </c>
      <c r="D35" s="431">
        <v>20</v>
      </c>
      <c r="E35" s="431">
        <v>0</v>
      </c>
      <c r="F35" s="431">
        <v>3</v>
      </c>
      <c r="G35" s="419">
        <f t="shared" si="2"/>
        <v>3</v>
      </c>
      <c r="H35" s="390">
        <f t="shared" si="3"/>
        <v>0.15</v>
      </c>
      <c r="I35" s="368"/>
      <c r="J35" s="433">
        <v>0</v>
      </c>
    </row>
    <row r="36" spans="2:10" x14ac:dyDescent="0.2">
      <c r="B36" s="389" t="s">
        <v>334</v>
      </c>
      <c r="C36" s="389" t="s">
        <v>472</v>
      </c>
      <c r="D36" s="431">
        <v>7</v>
      </c>
      <c r="E36" s="431">
        <v>5</v>
      </c>
      <c r="F36" s="431">
        <v>3</v>
      </c>
      <c r="G36" s="419">
        <f t="shared" si="2"/>
        <v>8</v>
      </c>
      <c r="H36" s="390">
        <f t="shared" si="3"/>
        <v>1.1428571428571428</v>
      </c>
      <c r="I36" s="368"/>
      <c r="J36" s="433">
        <v>5</v>
      </c>
    </row>
    <row r="37" spans="2:10" x14ac:dyDescent="0.2">
      <c r="B37" s="389" t="s">
        <v>539</v>
      </c>
      <c r="C37" s="389" t="s">
        <v>679</v>
      </c>
      <c r="D37" s="431">
        <v>20</v>
      </c>
      <c r="E37" s="431">
        <v>8</v>
      </c>
      <c r="F37" s="431">
        <v>0</v>
      </c>
      <c r="G37" s="419">
        <f t="shared" si="2"/>
        <v>8</v>
      </c>
      <c r="H37" s="390">
        <f t="shared" si="3"/>
        <v>0.4</v>
      </c>
      <c r="I37" s="368"/>
      <c r="J37" s="433">
        <v>8</v>
      </c>
    </row>
    <row r="38" spans="2:10" x14ac:dyDescent="0.2">
      <c r="B38" s="389" t="s">
        <v>539</v>
      </c>
      <c r="C38" s="389" t="s">
        <v>680</v>
      </c>
      <c r="D38" s="431">
        <v>48</v>
      </c>
      <c r="E38" s="431">
        <v>14</v>
      </c>
      <c r="F38" s="431">
        <v>0</v>
      </c>
      <c r="G38" s="419">
        <f t="shared" si="2"/>
        <v>14</v>
      </c>
      <c r="H38" s="390">
        <f t="shared" si="3"/>
        <v>0.29166666666666669</v>
      </c>
      <c r="I38" s="368"/>
      <c r="J38" s="433">
        <v>14</v>
      </c>
    </row>
    <row r="39" spans="2:10" x14ac:dyDescent="0.2">
      <c r="B39" s="389" t="s">
        <v>539</v>
      </c>
      <c r="C39" s="389" t="s">
        <v>681</v>
      </c>
      <c r="D39" s="431">
        <v>36</v>
      </c>
      <c r="E39" s="431">
        <v>14</v>
      </c>
      <c r="F39" s="431">
        <v>2</v>
      </c>
      <c r="G39" s="419">
        <f t="shared" si="2"/>
        <v>16</v>
      </c>
      <c r="H39" s="390">
        <f t="shared" si="3"/>
        <v>0.44444444444444442</v>
      </c>
      <c r="I39" s="368"/>
      <c r="J39" s="433">
        <v>14</v>
      </c>
    </row>
    <row r="40" spans="2:10" x14ac:dyDescent="0.2">
      <c r="B40" s="389" t="s">
        <v>539</v>
      </c>
      <c r="C40" s="389" t="s">
        <v>682</v>
      </c>
      <c r="D40" s="431">
        <v>26</v>
      </c>
      <c r="E40" s="431">
        <v>18</v>
      </c>
      <c r="F40" s="431">
        <v>4</v>
      </c>
      <c r="G40" s="419">
        <f t="shared" si="2"/>
        <v>22</v>
      </c>
      <c r="H40" s="390">
        <f t="shared" si="3"/>
        <v>0.84615384615384615</v>
      </c>
      <c r="I40" s="368"/>
      <c r="J40" s="433">
        <v>18</v>
      </c>
    </row>
    <row r="41" spans="2:10" ht="13.5" x14ac:dyDescent="0.2">
      <c r="B41" s="409" t="s">
        <v>547</v>
      </c>
      <c r="C41" s="409"/>
      <c r="D41" s="434">
        <v>415</v>
      </c>
      <c r="E41" s="434">
        <v>166</v>
      </c>
      <c r="F41" s="434">
        <v>39</v>
      </c>
      <c r="G41" s="420">
        <f t="shared" si="2"/>
        <v>205</v>
      </c>
      <c r="H41" s="413">
        <f t="shared" si="3"/>
        <v>0.49397590361445781</v>
      </c>
      <c r="I41" s="414"/>
      <c r="J41" s="435">
        <v>166</v>
      </c>
    </row>
    <row r="42" spans="2:10" x14ac:dyDescent="0.2">
      <c r="B42" s="410" t="s">
        <v>334</v>
      </c>
      <c r="C42" s="410" t="s">
        <v>482</v>
      </c>
      <c r="D42" s="436">
        <v>6</v>
      </c>
      <c r="E42" s="436">
        <v>2</v>
      </c>
      <c r="F42" s="436">
        <v>0</v>
      </c>
      <c r="G42" s="421">
        <f t="shared" si="2"/>
        <v>2</v>
      </c>
      <c r="H42" s="416">
        <f t="shared" si="3"/>
        <v>0.33333333333333331</v>
      </c>
      <c r="I42" s="417"/>
      <c r="J42" s="437">
        <v>2</v>
      </c>
    </row>
    <row r="43" spans="2:10" x14ac:dyDescent="0.2">
      <c r="B43" s="389" t="s">
        <v>334</v>
      </c>
      <c r="C43" s="389" t="s">
        <v>483</v>
      </c>
      <c r="D43" s="431">
        <v>12</v>
      </c>
      <c r="E43" s="431">
        <v>4</v>
      </c>
      <c r="F43" s="431">
        <v>0</v>
      </c>
      <c r="G43" s="419">
        <f t="shared" si="2"/>
        <v>4</v>
      </c>
      <c r="H43" s="390">
        <f t="shared" si="3"/>
        <v>0.33333333333333331</v>
      </c>
      <c r="I43" s="368"/>
      <c r="J43" s="433">
        <v>4</v>
      </c>
    </row>
    <row r="44" spans="2:10" x14ac:dyDescent="0.2">
      <c r="B44" s="389" t="s">
        <v>334</v>
      </c>
      <c r="C44" s="389" t="s">
        <v>484</v>
      </c>
      <c r="D44" s="431">
        <v>4</v>
      </c>
      <c r="E44" s="431">
        <v>4</v>
      </c>
      <c r="F44" s="431">
        <v>0</v>
      </c>
      <c r="G44" s="419">
        <f t="shared" si="2"/>
        <v>4</v>
      </c>
      <c r="H44" s="390">
        <f t="shared" si="3"/>
        <v>1</v>
      </c>
      <c r="I44" s="368"/>
      <c r="J44" s="433">
        <v>4</v>
      </c>
    </row>
    <row r="45" spans="2:10" x14ac:dyDescent="0.2">
      <c r="B45" s="389" t="s">
        <v>334</v>
      </c>
      <c r="C45" s="389" t="s">
        <v>485</v>
      </c>
      <c r="D45" s="431">
        <v>6</v>
      </c>
      <c r="E45" s="431">
        <v>3</v>
      </c>
      <c r="F45" s="431">
        <v>0</v>
      </c>
      <c r="G45" s="419">
        <f t="shared" si="2"/>
        <v>3</v>
      </c>
      <c r="H45" s="390">
        <f t="shared" si="3"/>
        <v>0.5</v>
      </c>
      <c r="I45" s="368"/>
      <c r="J45" s="433">
        <v>3</v>
      </c>
    </row>
    <row r="46" spans="2:10" x14ac:dyDescent="0.2">
      <c r="B46" s="389" t="s">
        <v>334</v>
      </c>
      <c r="C46" s="389" t="s">
        <v>486</v>
      </c>
      <c r="D46" s="431">
        <v>12</v>
      </c>
      <c r="E46" s="431">
        <v>5</v>
      </c>
      <c r="F46" s="431">
        <v>3</v>
      </c>
      <c r="G46" s="419">
        <f t="shared" si="2"/>
        <v>8</v>
      </c>
      <c r="H46" s="390">
        <f t="shared" si="3"/>
        <v>0.66666666666666663</v>
      </c>
      <c r="I46" s="368"/>
      <c r="J46" s="433">
        <v>5</v>
      </c>
    </row>
    <row r="47" spans="2:10" x14ac:dyDescent="0.2">
      <c r="B47" s="389" t="s">
        <v>334</v>
      </c>
      <c r="C47" s="389" t="s">
        <v>487</v>
      </c>
      <c r="D47" s="431">
        <v>12</v>
      </c>
      <c r="E47" s="431">
        <v>7</v>
      </c>
      <c r="F47" s="431">
        <v>1</v>
      </c>
      <c r="G47" s="419">
        <f t="shared" si="2"/>
        <v>8</v>
      </c>
      <c r="H47" s="390">
        <f t="shared" si="3"/>
        <v>0.66666666666666663</v>
      </c>
      <c r="I47" s="368"/>
      <c r="J47" s="433">
        <v>7</v>
      </c>
    </row>
    <row r="48" spans="2:10" x14ac:dyDescent="0.2">
      <c r="B48" s="389" t="s">
        <v>334</v>
      </c>
      <c r="C48" s="389" t="s">
        <v>488</v>
      </c>
      <c r="D48" s="431">
        <v>32</v>
      </c>
      <c r="E48" s="431">
        <v>25</v>
      </c>
      <c r="F48" s="431">
        <v>8</v>
      </c>
      <c r="G48" s="419">
        <f t="shared" si="2"/>
        <v>33</v>
      </c>
      <c r="H48" s="390">
        <f t="shared" si="3"/>
        <v>1.03125</v>
      </c>
      <c r="I48" s="368"/>
      <c r="J48" s="433">
        <v>25</v>
      </c>
    </row>
    <row r="49" spans="2:10" x14ac:dyDescent="0.2">
      <c r="B49" s="389" t="s">
        <v>334</v>
      </c>
      <c r="C49" s="389" t="s">
        <v>489</v>
      </c>
      <c r="D49" s="431">
        <v>42</v>
      </c>
      <c r="E49" s="431">
        <v>24</v>
      </c>
      <c r="F49" s="431">
        <v>0</v>
      </c>
      <c r="G49" s="419">
        <f t="shared" si="2"/>
        <v>24</v>
      </c>
      <c r="H49" s="390">
        <f t="shared" si="3"/>
        <v>0.5714285714285714</v>
      </c>
      <c r="I49" s="368"/>
      <c r="J49" s="433">
        <v>24</v>
      </c>
    </row>
    <row r="50" spans="2:10" x14ac:dyDescent="0.2">
      <c r="B50" s="389" t="s">
        <v>334</v>
      </c>
      <c r="C50" s="389" t="s">
        <v>490</v>
      </c>
      <c r="D50" s="431">
        <v>11</v>
      </c>
      <c r="E50" s="431">
        <v>9</v>
      </c>
      <c r="F50" s="431">
        <v>2</v>
      </c>
      <c r="G50" s="419">
        <f t="shared" si="2"/>
        <v>11</v>
      </c>
      <c r="H50" s="390">
        <f t="shared" si="3"/>
        <v>1</v>
      </c>
      <c r="I50" s="368"/>
      <c r="J50" s="433">
        <v>9</v>
      </c>
    </row>
    <row r="51" spans="2:10" x14ac:dyDescent="0.2">
      <c r="B51" s="389" t="s">
        <v>334</v>
      </c>
      <c r="C51" s="389" t="s">
        <v>491</v>
      </c>
      <c r="D51" s="431">
        <v>3</v>
      </c>
      <c r="E51" s="431">
        <v>3</v>
      </c>
      <c r="F51" s="431">
        <v>1</v>
      </c>
      <c r="G51" s="419">
        <f t="shared" si="2"/>
        <v>4</v>
      </c>
      <c r="H51" s="390">
        <f t="shared" si="3"/>
        <v>1.3333333333333333</v>
      </c>
      <c r="I51" s="368"/>
      <c r="J51" s="433">
        <v>3</v>
      </c>
    </row>
    <row r="52" spans="2:10" x14ac:dyDescent="0.2">
      <c r="B52" s="389" t="s">
        <v>539</v>
      </c>
      <c r="C52" s="389" t="s">
        <v>683</v>
      </c>
      <c r="D52" s="431">
        <v>45</v>
      </c>
      <c r="E52" s="431">
        <v>35</v>
      </c>
      <c r="F52" s="431">
        <v>5</v>
      </c>
      <c r="G52" s="419">
        <f t="shared" si="2"/>
        <v>40</v>
      </c>
      <c r="H52" s="390">
        <f t="shared" si="3"/>
        <v>0.88888888888888884</v>
      </c>
      <c r="I52" s="368"/>
      <c r="J52" s="433">
        <v>35</v>
      </c>
    </row>
    <row r="53" spans="2:10" x14ac:dyDescent="0.2">
      <c r="B53" s="389" t="s">
        <v>381</v>
      </c>
      <c r="C53" s="389" t="s">
        <v>502</v>
      </c>
      <c r="D53" s="431">
        <v>25</v>
      </c>
      <c r="E53" s="431">
        <v>22</v>
      </c>
      <c r="F53" s="431">
        <v>0</v>
      </c>
      <c r="G53" s="419">
        <f t="shared" si="2"/>
        <v>22</v>
      </c>
      <c r="H53" s="390">
        <f t="shared" si="3"/>
        <v>0.88</v>
      </c>
      <c r="I53" s="368"/>
      <c r="J53" s="433">
        <v>22</v>
      </c>
    </row>
    <row r="54" spans="2:10" x14ac:dyDescent="0.2">
      <c r="B54" s="389" t="s">
        <v>381</v>
      </c>
      <c r="C54" s="389" t="s">
        <v>503</v>
      </c>
      <c r="D54" s="431">
        <v>52</v>
      </c>
      <c r="E54" s="431">
        <v>28</v>
      </c>
      <c r="F54" s="431">
        <v>9</v>
      </c>
      <c r="G54" s="419">
        <f t="shared" si="2"/>
        <v>37</v>
      </c>
      <c r="H54" s="390">
        <f t="shared" si="3"/>
        <v>0.71153846153846156</v>
      </c>
      <c r="I54" s="368"/>
      <c r="J54" s="433">
        <v>28</v>
      </c>
    </row>
    <row r="55" spans="2:10" x14ac:dyDescent="0.2">
      <c r="B55" s="389" t="s">
        <v>381</v>
      </c>
      <c r="C55" s="389" t="s">
        <v>504</v>
      </c>
      <c r="D55" s="431">
        <v>53</v>
      </c>
      <c r="E55" s="431">
        <v>35</v>
      </c>
      <c r="F55" s="431">
        <v>0</v>
      </c>
      <c r="G55" s="419">
        <f t="shared" si="2"/>
        <v>35</v>
      </c>
      <c r="H55" s="390">
        <f t="shared" si="3"/>
        <v>0.660377358490566</v>
      </c>
      <c r="I55" s="368"/>
      <c r="J55" s="433">
        <v>35</v>
      </c>
    </row>
    <row r="56" spans="2:10" ht="13.5" x14ac:dyDescent="0.2">
      <c r="B56" s="409" t="s">
        <v>548</v>
      </c>
      <c r="C56" s="409"/>
      <c r="D56" s="434">
        <v>315</v>
      </c>
      <c r="E56" s="434">
        <v>206</v>
      </c>
      <c r="F56" s="434">
        <v>29</v>
      </c>
      <c r="G56" s="420">
        <f t="shared" si="2"/>
        <v>235</v>
      </c>
      <c r="H56" s="413">
        <f t="shared" si="3"/>
        <v>0.74603174603174605</v>
      </c>
      <c r="I56" s="414"/>
      <c r="J56" s="435">
        <v>206</v>
      </c>
    </row>
    <row r="57" spans="2:10" x14ac:dyDescent="0.2">
      <c r="B57" s="410" t="s">
        <v>334</v>
      </c>
      <c r="C57" s="410" t="s">
        <v>506</v>
      </c>
      <c r="D57" s="436">
        <v>8</v>
      </c>
      <c r="E57" s="436">
        <v>2</v>
      </c>
      <c r="F57" s="436">
        <v>0</v>
      </c>
      <c r="G57" s="421">
        <f t="shared" si="2"/>
        <v>2</v>
      </c>
      <c r="H57" s="416">
        <f t="shared" si="3"/>
        <v>0.25</v>
      </c>
      <c r="I57" s="417"/>
      <c r="J57" s="437">
        <v>2</v>
      </c>
    </row>
    <row r="58" spans="2:10" x14ac:dyDescent="0.2">
      <c r="B58" s="389" t="s">
        <v>539</v>
      </c>
      <c r="C58" s="389" t="s">
        <v>684</v>
      </c>
      <c r="D58" s="431">
        <v>2</v>
      </c>
      <c r="E58" s="431">
        <v>2</v>
      </c>
      <c r="F58" s="431">
        <v>0</v>
      </c>
      <c r="G58" s="419">
        <f t="shared" si="2"/>
        <v>2</v>
      </c>
      <c r="H58" s="390">
        <f t="shared" si="3"/>
        <v>1</v>
      </c>
      <c r="I58" s="368"/>
      <c r="J58" s="433">
        <v>2</v>
      </c>
    </row>
    <row r="59" spans="2:10" x14ac:dyDescent="0.2">
      <c r="B59" s="389" t="s">
        <v>334</v>
      </c>
      <c r="C59" s="389" t="s">
        <v>507</v>
      </c>
      <c r="D59" s="431">
        <v>4</v>
      </c>
      <c r="E59" s="431">
        <v>1</v>
      </c>
      <c r="F59" s="431">
        <v>0</v>
      </c>
      <c r="G59" s="419">
        <f t="shared" si="2"/>
        <v>1</v>
      </c>
      <c r="H59" s="390">
        <f t="shared" si="3"/>
        <v>0.25</v>
      </c>
      <c r="I59" s="368"/>
      <c r="J59" s="433">
        <v>1</v>
      </c>
    </row>
    <row r="60" spans="2:10" x14ac:dyDescent="0.2">
      <c r="B60" s="389" t="s">
        <v>334</v>
      </c>
      <c r="C60" s="389" t="s">
        <v>508</v>
      </c>
      <c r="D60" s="431">
        <v>6</v>
      </c>
      <c r="E60" s="431">
        <v>3</v>
      </c>
      <c r="F60" s="431">
        <v>0</v>
      </c>
      <c r="G60" s="419">
        <f t="shared" si="2"/>
        <v>3</v>
      </c>
      <c r="H60" s="390">
        <f t="shared" si="3"/>
        <v>0.5</v>
      </c>
      <c r="I60" s="368"/>
      <c r="J60" s="433">
        <v>3</v>
      </c>
    </row>
    <row r="61" spans="2:10" x14ac:dyDescent="0.2">
      <c r="B61" s="389" t="s">
        <v>334</v>
      </c>
      <c r="C61" s="389" t="s">
        <v>509</v>
      </c>
      <c r="D61" s="431">
        <v>2</v>
      </c>
      <c r="E61" s="431">
        <v>1</v>
      </c>
      <c r="F61" s="431">
        <v>0</v>
      </c>
      <c r="G61" s="419">
        <f t="shared" si="2"/>
        <v>1</v>
      </c>
      <c r="H61" s="390">
        <f t="shared" si="3"/>
        <v>0.5</v>
      </c>
      <c r="I61" s="368"/>
      <c r="J61" s="433">
        <v>1</v>
      </c>
    </row>
    <row r="62" spans="2:10" x14ac:dyDescent="0.2">
      <c r="B62" s="389" t="s">
        <v>334</v>
      </c>
      <c r="C62" s="389" t="s">
        <v>510</v>
      </c>
      <c r="D62" s="431">
        <v>6</v>
      </c>
      <c r="E62" s="431">
        <v>4</v>
      </c>
      <c r="F62" s="431">
        <v>0</v>
      </c>
      <c r="G62" s="419">
        <f t="shared" si="2"/>
        <v>4</v>
      </c>
      <c r="H62" s="390">
        <f t="shared" si="3"/>
        <v>0.66666666666666663</v>
      </c>
      <c r="I62" s="368"/>
      <c r="J62" s="433">
        <v>4</v>
      </c>
    </row>
    <row r="63" spans="2:10" x14ac:dyDescent="0.2">
      <c r="B63" s="389" t="s">
        <v>334</v>
      </c>
      <c r="C63" s="389" t="s">
        <v>511</v>
      </c>
      <c r="D63" s="431">
        <v>20</v>
      </c>
      <c r="E63" s="431">
        <v>13</v>
      </c>
      <c r="F63" s="431">
        <v>0</v>
      </c>
      <c r="G63" s="419">
        <f t="shared" si="2"/>
        <v>13</v>
      </c>
      <c r="H63" s="390">
        <f t="shared" si="3"/>
        <v>0.65</v>
      </c>
      <c r="I63" s="368"/>
      <c r="J63" s="433">
        <v>13</v>
      </c>
    </row>
    <row r="64" spans="2:10" x14ac:dyDescent="0.2">
      <c r="B64" s="389" t="s">
        <v>539</v>
      </c>
      <c r="C64" s="389" t="s">
        <v>685</v>
      </c>
      <c r="D64" s="431">
        <v>24</v>
      </c>
      <c r="E64" s="431">
        <v>9</v>
      </c>
      <c r="F64" s="431">
        <v>0</v>
      </c>
      <c r="G64" s="419">
        <f t="shared" si="2"/>
        <v>9</v>
      </c>
      <c r="H64" s="390">
        <f t="shared" si="3"/>
        <v>0.375</v>
      </c>
      <c r="I64" s="368"/>
      <c r="J64" s="433">
        <v>9</v>
      </c>
    </row>
    <row r="65" spans="2:10" x14ac:dyDescent="0.2">
      <c r="B65" s="389" t="s">
        <v>334</v>
      </c>
      <c r="C65" s="389" t="s">
        <v>512</v>
      </c>
      <c r="D65" s="431">
        <v>10</v>
      </c>
      <c r="E65" s="431">
        <v>7</v>
      </c>
      <c r="F65" s="431">
        <v>0</v>
      </c>
      <c r="G65" s="419">
        <f t="shared" si="2"/>
        <v>7</v>
      </c>
      <c r="H65" s="390">
        <f t="shared" si="3"/>
        <v>0.7</v>
      </c>
      <c r="I65" s="368"/>
      <c r="J65" s="433">
        <v>7</v>
      </c>
    </row>
    <row r="66" spans="2:10" x14ac:dyDescent="0.2">
      <c r="B66" s="389" t="s">
        <v>334</v>
      </c>
      <c r="C66" s="389" t="s">
        <v>513</v>
      </c>
      <c r="D66" s="431">
        <v>10</v>
      </c>
      <c r="E66" s="431">
        <v>2</v>
      </c>
      <c r="F66" s="431">
        <v>0</v>
      </c>
      <c r="G66" s="419">
        <f t="shared" si="2"/>
        <v>2</v>
      </c>
      <c r="H66" s="390">
        <f t="shared" si="3"/>
        <v>0.2</v>
      </c>
      <c r="I66" s="368"/>
      <c r="J66" s="433">
        <v>2</v>
      </c>
    </row>
    <row r="67" spans="2:10" x14ac:dyDescent="0.2">
      <c r="B67" s="389" t="s">
        <v>539</v>
      </c>
      <c r="C67" s="389" t="s">
        <v>686</v>
      </c>
      <c r="D67" s="431">
        <v>50</v>
      </c>
      <c r="E67" s="431">
        <v>35</v>
      </c>
      <c r="F67" s="431">
        <v>0</v>
      </c>
      <c r="G67" s="419">
        <f t="shared" si="2"/>
        <v>35</v>
      </c>
      <c r="H67" s="390">
        <f t="shared" si="3"/>
        <v>0.7</v>
      </c>
      <c r="I67" s="368"/>
      <c r="J67" s="433">
        <v>35</v>
      </c>
    </row>
    <row r="68" spans="2:10" x14ac:dyDescent="0.2">
      <c r="B68" s="389" t="s">
        <v>539</v>
      </c>
      <c r="C68" s="389" t="s">
        <v>687</v>
      </c>
      <c r="D68" s="431">
        <v>24</v>
      </c>
      <c r="E68" s="431">
        <v>23</v>
      </c>
      <c r="F68" s="431">
        <v>0</v>
      </c>
      <c r="G68" s="419">
        <f t="shared" si="2"/>
        <v>23</v>
      </c>
      <c r="H68" s="390">
        <f t="shared" si="3"/>
        <v>0.95833333333333337</v>
      </c>
      <c r="I68" s="368"/>
      <c r="J68" s="433">
        <v>23</v>
      </c>
    </row>
    <row r="69" spans="2:10" ht="13.5" x14ac:dyDescent="0.2">
      <c r="B69" s="409" t="s">
        <v>549</v>
      </c>
      <c r="C69" s="409"/>
      <c r="D69" s="434">
        <v>166</v>
      </c>
      <c r="E69" s="434">
        <v>102</v>
      </c>
      <c r="F69" s="434">
        <v>0</v>
      </c>
      <c r="G69" s="420">
        <f t="shared" si="2"/>
        <v>102</v>
      </c>
      <c r="H69" s="413">
        <f t="shared" si="3"/>
        <v>0.61445783132530118</v>
      </c>
      <c r="I69" s="414"/>
      <c r="J69" s="435">
        <v>102</v>
      </c>
    </row>
    <row r="70" spans="2:10" x14ac:dyDescent="0.2">
      <c r="B70" s="410" t="s">
        <v>539</v>
      </c>
      <c r="C70" s="410" t="s">
        <v>688</v>
      </c>
      <c r="D70" s="436">
        <v>32</v>
      </c>
      <c r="E70" s="436">
        <v>20</v>
      </c>
      <c r="F70" s="436">
        <v>0</v>
      </c>
      <c r="G70" s="421">
        <f t="shared" si="2"/>
        <v>20</v>
      </c>
      <c r="H70" s="416">
        <f t="shared" si="3"/>
        <v>0.625</v>
      </c>
      <c r="I70" s="417"/>
      <c r="J70" s="437">
        <v>20</v>
      </c>
    </row>
    <row r="71" spans="2:10" x14ac:dyDescent="0.2">
      <c r="B71" s="389" t="s">
        <v>334</v>
      </c>
      <c r="C71" s="389" t="s">
        <v>522</v>
      </c>
      <c r="D71" s="431">
        <v>5</v>
      </c>
      <c r="E71" s="431">
        <v>0</v>
      </c>
      <c r="F71" s="431">
        <v>0</v>
      </c>
      <c r="G71" s="419">
        <f t="shared" si="2"/>
        <v>0</v>
      </c>
      <c r="H71" s="390">
        <f t="shared" si="3"/>
        <v>0</v>
      </c>
      <c r="I71" s="368"/>
      <c r="J71" s="433">
        <v>0</v>
      </c>
    </row>
    <row r="72" spans="2:10" x14ac:dyDescent="0.2">
      <c r="B72" s="389" t="s">
        <v>539</v>
      </c>
      <c r="C72" s="389" t="s">
        <v>689</v>
      </c>
      <c r="D72" s="431">
        <v>18</v>
      </c>
      <c r="E72" s="431">
        <v>11</v>
      </c>
      <c r="F72" s="431">
        <v>0</v>
      </c>
      <c r="G72" s="419">
        <f t="shared" si="2"/>
        <v>11</v>
      </c>
      <c r="H72" s="390">
        <f t="shared" si="3"/>
        <v>0.61111111111111116</v>
      </c>
      <c r="I72" s="368"/>
      <c r="J72" s="433">
        <v>11</v>
      </c>
    </row>
    <row r="73" spans="2:10" x14ac:dyDescent="0.2">
      <c r="B73" s="389" t="s">
        <v>539</v>
      </c>
      <c r="C73" s="389" t="s">
        <v>690</v>
      </c>
      <c r="D73" s="431">
        <v>8</v>
      </c>
      <c r="E73" s="431">
        <v>6</v>
      </c>
      <c r="F73" s="431">
        <v>0</v>
      </c>
      <c r="G73" s="419">
        <f t="shared" si="2"/>
        <v>6</v>
      </c>
      <c r="H73" s="390">
        <f t="shared" si="3"/>
        <v>0.75</v>
      </c>
      <c r="I73" s="368"/>
      <c r="J73" s="433">
        <v>6</v>
      </c>
    </row>
    <row r="74" spans="2:10" x14ac:dyDescent="0.2">
      <c r="B74" s="389" t="s">
        <v>539</v>
      </c>
      <c r="C74" s="389" t="s">
        <v>691</v>
      </c>
      <c r="D74" s="431">
        <v>28</v>
      </c>
      <c r="E74" s="431">
        <v>30</v>
      </c>
      <c r="F74" s="431">
        <v>0</v>
      </c>
      <c r="G74" s="419">
        <f t="shared" si="2"/>
        <v>30</v>
      </c>
      <c r="H74" s="390">
        <f t="shared" si="3"/>
        <v>1.0714285714285714</v>
      </c>
      <c r="I74" s="368"/>
      <c r="J74" s="433">
        <v>30</v>
      </c>
    </row>
    <row r="75" spans="2:10" x14ac:dyDescent="0.2">
      <c r="B75" s="389" t="s">
        <v>539</v>
      </c>
      <c r="C75" s="389" t="s">
        <v>692</v>
      </c>
      <c r="D75" s="431">
        <v>20</v>
      </c>
      <c r="E75" s="431">
        <v>1</v>
      </c>
      <c r="F75" s="431">
        <v>0</v>
      </c>
      <c r="G75" s="419">
        <f t="shared" ref="G75:G79" si="4">+E75+F75</f>
        <v>1</v>
      </c>
      <c r="H75" s="390">
        <f t="shared" ref="H75:H79" si="5">IF(D75=0,"-",G75/D75)</f>
        <v>0.05</v>
      </c>
      <c r="I75" s="368"/>
      <c r="J75" s="433">
        <v>1</v>
      </c>
    </row>
    <row r="76" spans="2:10" x14ac:dyDescent="0.2">
      <c r="B76" s="389" t="s">
        <v>539</v>
      </c>
      <c r="C76" s="389" t="s">
        <v>693</v>
      </c>
      <c r="D76" s="431">
        <v>25</v>
      </c>
      <c r="E76" s="431">
        <v>2</v>
      </c>
      <c r="F76" s="431">
        <v>0</v>
      </c>
      <c r="G76" s="419">
        <f t="shared" si="4"/>
        <v>2</v>
      </c>
      <c r="H76" s="390">
        <f t="shared" si="5"/>
        <v>0.08</v>
      </c>
      <c r="I76" s="368"/>
      <c r="J76" s="433">
        <v>2</v>
      </c>
    </row>
    <row r="77" spans="2:10" x14ac:dyDescent="0.2">
      <c r="B77" s="389" t="s">
        <v>334</v>
      </c>
      <c r="C77" s="389" t="s">
        <v>526</v>
      </c>
      <c r="D77" s="431">
        <v>6</v>
      </c>
      <c r="E77" s="431">
        <v>2</v>
      </c>
      <c r="F77" s="431">
        <v>0</v>
      </c>
      <c r="G77" s="419">
        <f t="shared" si="4"/>
        <v>2</v>
      </c>
      <c r="H77" s="390">
        <f t="shared" si="5"/>
        <v>0.33333333333333331</v>
      </c>
      <c r="I77" s="368"/>
      <c r="J77" s="433">
        <v>2</v>
      </c>
    </row>
    <row r="78" spans="2:10" ht="13.5" x14ac:dyDescent="0.2">
      <c r="B78" s="409" t="s">
        <v>551</v>
      </c>
      <c r="C78" s="409"/>
      <c r="D78" s="434">
        <v>142</v>
      </c>
      <c r="E78" s="434">
        <v>72</v>
      </c>
      <c r="F78" s="434">
        <v>0</v>
      </c>
      <c r="G78" s="420">
        <f t="shared" si="4"/>
        <v>72</v>
      </c>
      <c r="H78" s="413">
        <f t="shared" si="5"/>
        <v>0.50704225352112675</v>
      </c>
      <c r="I78" s="414"/>
      <c r="J78" s="435">
        <v>72</v>
      </c>
    </row>
    <row r="79" spans="2:10" ht="13.5" x14ac:dyDescent="0.2">
      <c r="B79" s="409" t="s">
        <v>56</v>
      </c>
      <c r="C79" s="409"/>
      <c r="D79" s="434">
        <v>2834</v>
      </c>
      <c r="E79" s="434">
        <v>1862</v>
      </c>
      <c r="F79" s="434">
        <v>159</v>
      </c>
      <c r="G79" s="420">
        <f t="shared" si="4"/>
        <v>2021</v>
      </c>
      <c r="H79" s="413">
        <f t="shared" si="5"/>
        <v>0.71312632321806635</v>
      </c>
      <c r="I79" s="414"/>
      <c r="J79" s="435">
        <v>1869</v>
      </c>
    </row>
    <row r="80" spans="2:10" x14ac:dyDescent="0.2">
      <c r="B80" s="349" t="s">
        <v>291</v>
      </c>
      <c r="C80" s="334"/>
      <c r="D80" s="334"/>
      <c r="E80" s="334"/>
      <c r="F80" s="334"/>
      <c r="G80" s="334"/>
      <c r="H80" s="334"/>
      <c r="I80" s="450"/>
      <c r="J80" s="334"/>
    </row>
    <row r="81" spans="2:10" x14ac:dyDescent="0.2">
      <c r="B81" s="418" t="s">
        <v>292</v>
      </c>
      <c r="C81" s="246"/>
      <c r="D81" s="246"/>
      <c r="E81" s="246"/>
      <c r="F81" s="246"/>
      <c r="G81" s="246"/>
      <c r="H81" s="246"/>
      <c r="I81" s="246"/>
      <c r="J81" s="246"/>
    </row>
    <row r="82" spans="2:10" x14ac:dyDescent="0.2">
      <c r="B82" s="617" t="s">
        <v>255</v>
      </c>
    </row>
  </sheetData>
  <mergeCells count="6">
    <mergeCell ref="B2:I2"/>
    <mergeCell ref="E8:G8"/>
    <mergeCell ref="H8:H9"/>
    <mergeCell ref="J8:J9"/>
    <mergeCell ref="D8:D9"/>
    <mergeCell ref="B8:C9"/>
  </mergeCells>
  <pageMargins left="0.7" right="0.7" top="0.75" bottom="0.75" header="0.3" footer="0.3"/>
  <pageSetup paperSize="9" scale="58" orientation="portrait" r:id="rId1"/>
  <headerFooter>
    <oddFooter>&amp;RPage51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2"/>
  <dimension ref="A1:J22"/>
  <sheetViews>
    <sheetView view="pageBreakPreview" zoomScale="96" zoomScaleNormal="100" zoomScaleSheetLayoutView="96" workbookViewId="0"/>
  </sheetViews>
  <sheetFormatPr baseColWidth="10" defaultRowHeight="12.75" x14ac:dyDescent="0.2"/>
  <cols>
    <col min="1" max="1" width="11.42578125" style="461"/>
    <col min="2" max="2" width="15.42578125" style="461" customWidth="1"/>
    <col min="3" max="3" width="13.85546875" style="461" customWidth="1"/>
    <col min="4" max="4" width="16.140625" style="461" customWidth="1"/>
    <col min="5" max="5" width="10.140625" style="461" customWidth="1"/>
    <col min="6" max="6" width="11.140625" style="461" customWidth="1"/>
    <col min="7" max="7" width="13.7109375" style="461" customWidth="1"/>
    <col min="8" max="8" width="18.28515625" style="461" customWidth="1"/>
    <col min="9" max="9" width="18.85546875" style="461" customWidth="1"/>
    <col min="10" max="10" width="11.42578125" style="461"/>
    <col min="11" max="11" width="5.42578125" style="461" customWidth="1"/>
    <col min="12" max="16384" width="11.42578125" style="461"/>
  </cols>
  <sheetData>
    <row r="1" spans="1:10" ht="18.75" x14ac:dyDescent="0.25">
      <c r="A1" s="373"/>
      <c r="B1" s="374" t="s">
        <v>241</v>
      </c>
      <c r="C1" s="374"/>
      <c r="D1" s="374"/>
      <c r="E1" s="373"/>
      <c r="F1" s="373"/>
      <c r="G1" s="375"/>
      <c r="H1" s="375"/>
      <c r="I1" s="375"/>
    </row>
    <row r="2" spans="1:10" ht="35.25" customHeight="1" x14ac:dyDescent="0.2">
      <c r="A2" s="373"/>
      <c r="B2" s="371" t="s">
        <v>294</v>
      </c>
      <c r="C2" s="545"/>
      <c r="D2" s="545"/>
      <c r="E2" s="545"/>
      <c r="F2" s="545"/>
      <c r="G2" s="545"/>
      <c r="H2" s="545"/>
      <c r="I2" s="545"/>
      <c r="J2" s="589"/>
    </row>
    <row r="3" spans="1:10" ht="15" x14ac:dyDescent="0.25">
      <c r="A3" s="373"/>
      <c r="B3" s="373"/>
      <c r="C3" s="373"/>
      <c r="D3" s="373"/>
      <c r="E3" s="373"/>
      <c r="F3" s="373"/>
      <c r="G3" s="375"/>
      <c r="H3" s="375"/>
      <c r="I3" s="375"/>
    </row>
    <row r="4" spans="1:10" ht="15" x14ac:dyDescent="0.2">
      <c r="A4" s="376" t="s">
        <v>49</v>
      </c>
      <c r="B4" s="377" t="s">
        <v>50</v>
      </c>
      <c r="C4" s="378"/>
      <c r="D4" s="378"/>
      <c r="E4" s="378"/>
      <c r="F4" s="378"/>
      <c r="G4" s="378"/>
      <c r="H4" s="378"/>
      <c r="I4" s="383"/>
    </row>
    <row r="5" spans="1:10" ht="15" x14ac:dyDescent="0.2">
      <c r="A5" s="376" t="s">
        <v>51</v>
      </c>
      <c r="B5" s="256" t="s">
        <v>295</v>
      </c>
      <c r="C5" s="378"/>
      <c r="D5" s="378"/>
      <c r="E5" s="378"/>
      <c r="F5" s="378"/>
      <c r="G5" s="378"/>
      <c r="H5" s="378"/>
      <c r="I5" s="381"/>
      <c r="J5" s="590"/>
    </row>
    <row r="6" spans="1:10" ht="15" x14ac:dyDescent="0.2">
      <c r="A6" s="379" t="s">
        <v>52</v>
      </c>
      <c r="B6" s="380" t="s">
        <v>268</v>
      </c>
      <c r="C6" s="381"/>
      <c r="D6" s="381"/>
      <c r="E6" s="381"/>
      <c r="F6" s="381"/>
      <c r="G6" s="381"/>
      <c r="H6" s="381"/>
      <c r="I6" s="381"/>
      <c r="J6" s="590"/>
    </row>
    <row r="9" spans="1:10" ht="18.75" x14ac:dyDescent="0.3">
      <c r="B9" s="546"/>
      <c r="C9" s="547"/>
      <c r="D9" s="260" t="s">
        <v>198</v>
      </c>
      <c r="E9" s="778" t="s">
        <v>135</v>
      </c>
      <c r="F9" s="780"/>
      <c r="G9" s="261" t="s">
        <v>136</v>
      </c>
      <c r="H9" s="260" t="s">
        <v>137</v>
      </c>
      <c r="I9" s="260" t="s">
        <v>138</v>
      </c>
      <c r="J9" s="548" t="s">
        <v>114</v>
      </c>
    </row>
    <row r="10" spans="1:10" ht="26.25" customHeight="1" x14ac:dyDescent="0.3">
      <c r="B10" s="266"/>
      <c r="C10" s="549"/>
      <c r="D10" s="618" t="s">
        <v>286</v>
      </c>
      <c r="E10" s="265" t="s">
        <v>139</v>
      </c>
      <c r="F10" s="265" t="s">
        <v>140</v>
      </c>
      <c r="G10" s="266"/>
      <c r="H10" s="264"/>
      <c r="I10" s="264"/>
      <c r="J10" s="550"/>
    </row>
    <row r="11" spans="1:10" x14ac:dyDescent="0.2">
      <c r="B11" s="546"/>
      <c r="C11" s="551" t="s">
        <v>102</v>
      </c>
      <c r="D11" s="659">
        <v>651</v>
      </c>
      <c r="E11" s="553">
        <v>68</v>
      </c>
      <c r="F11" s="553">
        <v>42</v>
      </c>
      <c r="G11" s="553">
        <v>81</v>
      </c>
      <c r="H11" s="553">
        <f>SUM(D11:G11)</f>
        <v>842</v>
      </c>
      <c r="I11" s="553">
        <v>4676</v>
      </c>
      <c r="J11" s="554">
        <f>H11/I11</f>
        <v>0.18006843455945251</v>
      </c>
    </row>
    <row r="12" spans="1:10" x14ac:dyDescent="0.2">
      <c r="B12" s="555"/>
      <c r="C12" s="556" t="s">
        <v>103</v>
      </c>
      <c r="D12" s="659">
        <v>813</v>
      </c>
      <c r="E12" s="557">
        <v>6</v>
      </c>
      <c r="F12" s="557">
        <v>19</v>
      </c>
      <c r="G12" s="557">
        <v>121</v>
      </c>
      <c r="H12" s="557">
        <f>SUM(D12:G12)</f>
        <v>959</v>
      </c>
      <c r="I12" s="557">
        <v>4411</v>
      </c>
      <c r="J12" s="558">
        <f t="shared" ref="J12:J21" si="0">H12/I12</f>
        <v>0.21741101790977102</v>
      </c>
    </row>
    <row r="13" spans="1:10" x14ac:dyDescent="0.2">
      <c r="B13" s="555"/>
      <c r="C13" s="556" t="s">
        <v>104</v>
      </c>
      <c r="D13" s="659">
        <v>991</v>
      </c>
      <c r="E13" s="557">
        <v>0</v>
      </c>
      <c r="F13" s="557">
        <v>49</v>
      </c>
      <c r="G13" s="557">
        <v>62</v>
      </c>
      <c r="H13" s="557">
        <f t="shared" ref="H13:H19" si="1">SUM(D13:G13)</f>
        <v>1102</v>
      </c>
      <c r="I13" s="557">
        <v>6560</v>
      </c>
      <c r="J13" s="558">
        <f t="shared" si="0"/>
        <v>0.16798780487804879</v>
      </c>
    </row>
    <row r="14" spans="1:10" x14ac:dyDescent="0.2">
      <c r="B14" s="555"/>
      <c r="C14" s="556" t="s">
        <v>105</v>
      </c>
      <c r="D14" s="659">
        <v>1278</v>
      </c>
      <c r="E14" s="557">
        <v>34</v>
      </c>
      <c r="F14" s="557">
        <v>63</v>
      </c>
      <c r="G14" s="557">
        <v>184</v>
      </c>
      <c r="H14" s="557">
        <f t="shared" si="1"/>
        <v>1559</v>
      </c>
      <c r="I14" s="557">
        <v>6140</v>
      </c>
      <c r="J14" s="558">
        <f t="shared" si="0"/>
        <v>0.25390879478827361</v>
      </c>
    </row>
    <row r="15" spans="1:10" x14ac:dyDescent="0.2">
      <c r="B15" s="555"/>
      <c r="C15" s="556" t="s">
        <v>106</v>
      </c>
      <c r="D15" s="659">
        <v>1353</v>
      </c>
      <c r="E15" s="557">
        <v>26</v>
      </c>
      <c r="F15" s="557">
        <v>10</v>
      </c>
      <c r="G15" s="557">
        <v>154</v>
      </c>
      <c r="H15" s="557">
        <f t="shared" si="1"/>
        <v>1543</v>
      </c>
      <c r="I15" s="557">
        <v>6437</v>
      </c>
      <c r="J15" s="558">
        <f t="shared" si="0"/>
        <v>0.23970793848065869</v>
      </c>
    </row>
    <row r="16" spans="1:10" x14ac:dyDescent="0.2">
      <c r="B16" s="555"/>
      <c r="C16" s="556" t="s">
        <v>107</v>
      </c>
      <c r="D16" s="659">
        <v>2064</v>
      </c>
      <c r="E16" s="557">
        <v>27</v>
      </c>
      <c r="F16" s="557">
        <v>128</v>
      </c>
      <c r="G16" s="557">
        <v>543</v>
      </c>
      <c r="H16" s="557">
        <f t="shared" si="1"/>
        <v>2762</v>
      </c>
      <c r="I16" s="557">
        <v>11097</v>
      </c>
      <c r="J16" s="558">
        <f t="shared" si="0"/>
        <v>0.24889609804451654</v>
      </c>
    </row>
    <row r="17" spans="2:10" x14ac:dyDescent="0.2">
      <c r="B17" s="555"/>
      <c r="C17" s="556" t="s">
        <v>108</v>
      </c>
      <c r="D17" s="659">
        <v>1243</v>
      </c>
      <c r="E17" s="557">
        <v>11</v>
      </c>
      <c r="F17" s="557">
        <v>71</v>
      </c>
      <c r="G17" s="557">
        <v>166</v>
      </c>
      <c r="H17" s="557">
        <f t="shared" si="1"/>
        <v>1491</v>
      </c>
      <c r="I17" s="557">
        <v>7839</v>
      </c>
      <c r="J17" s="558">
        <f t="shared" si="0"/>
        <v>0.19020283199387678</v>
      </c>
    </row>
    <row r="18" spans="2:10" x14ac:dyDescent="0.2">
      <c r="B18" s="555"/>
      <c r="C18" s="556" t="s">
        <v>109</v>
      </c>
      <c r="D18" s="659">
        <v>1071</v>
      </c>
      <c r="E18" s="557">
        <v>24</v>
      </c>
      <c r="F18" s="557">
        <v>79</v>
      </c>
      <c r="G18" s="557">
        <v>186</v>
      </c>
      <c r="H18" s="557">
        <f t="shared" si="1"/>
        <v>1360</v>
      </c>
      <c r="I18" s="557">
        <v>5691</v>
      </c>
      <c r="J18" s="558">
        <f>H18/I18</f>
        <v>0.23897381830961167</v>
      </c>
    </row>
    <row r="19" spans="2:10" x14ac:dyDescent="0.2">
      <c r="B19" s="266"/>
      <c r="C19" s="559" t="s">
        <v>110</v>
      </c>
      <c r="D19" s="659">
        <v>954</v>
      </c>
      <c r="E19" s="557">
        <v>27</v>
      </c>
      <c r="F19" s="557">
        <v>41</v>
      </c>
      <c r="G19" s="557">
        <v>91</v>
      </c>
      <c r="H19" s="557">
        <f t="shared" si="1"/>
        <v>1113</v>
      </c>
      <c r="I19" s="560">
        <v>5143</v>
      </c>
      <c r="J19" s="558">
        <f t="shared" si="0"/>
        <v>0.21641065525957612</v>
      </c>
    </row>
    <row r="20" spans="2:10" ht="14.25" x14ac:dyDescent="0.2">
      <c r="B20" s="561" t="s">
        <v>55</v>
      </c>
      <c r="C20" s="547"/>
      <c r="D20" s="568">
        <v>10418</v>
      </c>
      <c r="E20" s="562">
        <v>223</v>
      </c>
      <c r="F20" s="562">
        <v>502</v>
      </c>
      <c r="G20" s="562">
        <v>1588</v>
      </c>
      <c r="H20" s="562">
        <f>SUM(H11:H19)</f>
        <v>12731</v>
      </c>
      <c r="I20" s="563">
        <f>SUM(I11:I19)</f>
        <v>57994</v>
      </c>
      <c r="J20" s="564">
        <f t="shared" si="0"/>
        <v>0.21952270924578404</v>
      </c>
    </row>
    <row r="21" spans="2:10" x14ac:dyDescent="0.2">
      <c r="B21" s="565"/>
      <c r="C21" s="566" t="s">
        <v>87</v>
      </c>
      <c r="D21" s="659">
        <v>517</v>
      </c>
      <c r="E21" s="553">
        <v>95</v>
      </c>
      <c r="F21" s="553">
        <v>77</v>
      </c>
      <c r="G21" s="553">
        <v>62</v>
      </c>
      <c r="H21" s="553">
        <f>SUM(D21:G21)</f>
        <v>751</v>
      </c>
      <c r="I21" s="553">
        <v>4385</v>
      </c>
      <c r="J21" s="564">
        <f t="shared" si="0"/>
        <v>0.17126567844925883</v>
      </c>
    </row>
    <row r="22" spans="2:10" ht="14.25" x14ac:dyDescent="0.2">
      <c r="B22" s="567" t="s">
        <v>141</v>
      </c>
      <c r="C22" s="549"/>
      <c r="D22" s="568">
        <v>10935</v>
      </c>
      <c r="E22" s="568">
        <v>318</v>
      </c>
      <c r="F22" s="568">
        <v>579</v>
      </c>
      <c r="G22" s="568">
        <v>1650</v>
      </c>
      <c r="H22" s="568">
        <f>+H20+H21</f>
        <v>13482</v>
      </c>
      <c r="I22" s="569">
        <f>+I20+I21</f>
        <v>62379</v>
      </c>
      <c r="J22" s="564">
        <f>H22/I22</f>
        <v>0.21613042850959457</v>
      </c>
    </row>
  </sheetData>
  <mergeCells count="1">
    <mergeCell ref="E9:F9"/>
  </mergeCells>
  <pageMargins left="0.78740157499999996" right="0.78740157499999996" top="0.984251969" bottom="0.984251969" header="0.4921259845" footer="0.4921259845"/>
  <pageSetup paperSize="9" scale="89" orientation="landscape" r:id="rId1"/>
  <headerFooter alignWithMargins="0">
    <oddFooter>&amp;Rpage 52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3"/>
  <dimension ref="A1:I27"/>
  <sheetViews>
    <sheetView view="pageBreakPreview" zoomScale="60" zoomScaleNormal="100" workbookViewId="0"/>
  </sheetViews>
  <sheetFormatPr baseColWidth="10" defaultRowHeight="15" x14ac:dyDescent="0.25"/>
  <cols>
    <col min="1" max="1" width="19.140625" style="249" customWidth="1"/>
    <col min="2" max="2" width="14.140625" style="249" customWidth="1"/>
    <col min="3" max="3" width="13.28515625" style="249" customWidth="1"/>
    <col min="4" max="4" width="14.140625" style="249" customWidth="1"/>
    <col min="5" max="5" width="15.5703125" style="249" customWidth="1"/>
    <col min="6" max="6" width="15.28515625" style="249" customWidth="1"/>
    <col min="7" max="7" width="13.85546875" style="249" customWidth="1"/>
    <col min="8" max="8" width="10.7109375" style="249" customWidth="1"/>
    <col min="9" max="16384" width="11.42578125" style="249"/>
  </cols>
  <sheetData>
    <row r="1" spans="1:9" ht="18.75" x14ac:dyDescent="0.25">
      <c r="A1" s="73"/>
      <c r="B1" s="35" t="s">
        <v>242</v>
      </c>
      <c r="C1"/>
      <c r="D1"/>
      <c r="E1"/>
      <c r="F1"/>
      <c r="G1"/>
      <c r="H1"/>
      <c r="I1"/>
    </row>
    <row r="2" spans="1:9" ht="41.25" customHeight="1" x14ac:dyDescent="0.25">
      <c r="A2" s="73"/>
      <c r="B2" s="820" t="s">
        <v>271</v>
      </c>
      <c r="C2" s="797"/>
      <c r="D2" s="797"/>
      <c r="E2" s="797"/>
      <c r="F2" s="797"/>
      <c r="G2" s="797"/>
      <c r="H2" s="797"/>
      <c r="I2" s="797"/>
    </row>
    <row r="3" spans="1:9" x14ac:dyDescent="0.25">
      <c r="A3" s="73"/>
      <c r="B3" s="73"/>
      <c r="C3"/>
      <c r="D3"/>
      <c r="E3"/>
      <c r="F3"/>
      <c r="G3"/>
      <c r="H3"/>
      <c r="I3"/>
    </row>
    <row r="4" spans="1:9" x14ac:dyDescent="0.25">
      <c r="A4" s="38" t="s">
        <v>49</v>
      </c>
      <c r="B4" s="39" t="s">
        <v>50</v>
      </c>
      <c r="C4" s="98"/>
      <c r="D4" s="98"/>
      <c r="E4" s="98"/>
      <c r="F4" s="98"/>
      <c r="G4" s="98"/>
      <c r="H4" s="98"/>
      <c r="I4" s="98"/>
    </row>
    <row r="5" spans="1:9" x14ac:dyDescent="0.25">
      <c r="A5" s="42" t="s">
        <v>51</v>
      </c>
      <c r="B5" s="43" t="s">
        <v>295</v>
      </c>
      <c r="C5" s="99"/>
      <c r="D5" s="99"/>
      <c r="E5" s="99"/>
      <c r="F5" s="99"/>
      <c r="G5" s="99"/>
      <c r="H5" s="99"/>
      <c r="I5" s="99"/>
    </row>
    <row r="6" spans="1:9" x14ac:dyDescent="0.25">
      <c r="A6" s="42" t="s">
        <v>52</v>
      </c>
      <c r="B6" s="43" t="s">
        <v>268</v>
      </c>
      <c r="C6" s="99"/>
      <c r="D6" s="99"/>
      <c r="E6" s="99"/>
      <c r="F6" s="99"/>
      <c r="G6" s="99"/>
      <c r="H6" s="99"/>
      <c r="I6" s="99"/>
    </row>
    <row r="7" spans="1:9" x14ac:dyDescent="0.25">
      <c r="A7" s="259"/>
      <c r="B7" s="259"/>
      <c r="C7" s="259"/>
      <c r="D7" s="259"/>
    </row>
    <row r="8" spans="1:9" x14ac:dyDescent="0.25">
      <c r="A8" s="259"/>
      <c r="B8" s="259"/>
      <c r="C8" s="259"/>
      <c r="D8" s="259"/>
    </row>
    <row r="9" spans="1:9" s="275" customFormat="1" ht="12.75" x14ac:dyDescent="0.2"/>
    <row r="10" spans="1:9" s="275" customFormat="1" ht="20.25" x14ac:dyDescent="0.3">
      <c r="A10" s="570"/>
      <c r="B10" s="570"/>
      <c r="C10" s="819"/>
      <c r="D10" s="819"/>
      <c r="E10" s="570"/>
      <c r="F10" s="571"/>
      <c r="G10" s="571"/>
      <c r="H10" s="572"/>
    </row>
    <row r="11" spans="1:9" s="275" customFormat="1" ht="12.75" x14ac:dyDescent="0.2">
      <c r="C11" s="573"/>
      <c r="D11" s="573"/>
      <c r="H11" s="574"/>
    </row>
    <row r="12" spans="1:9" s="275" customFormat="1" x14ac:dyDescent="0.25">
      <c r="A12" s="575"/>
      <c r="B12" s="576"/>
      <c r="C12" s="576"/>
      <c r="D12" s="576"/>
      <c r="E12" s="577"/>
      <c r="F12" s="577"/>
      <c r="G12" s="577"/>
      <c r="H12" s="578"/>
    </row>
    <row r="13" spans="1:9" s="275" customFormat="1" x14ac:dyDescent="0.25">
      <c r="A13" s="575"/>
      <c r="B13" s="576"/>
      <c r="C13" s="576"/>
      <c r="D13" s="576"/>
      <c r="E13" s="577"/>
      <c r="F13" s="577"/>
      <c r="G13" s="577"/>
      <c r="H13" s="578"/>
    </row>
    <row r="14" spans="1:9" s="275" customFormat="1" x14ac:dyDescent="0.25">
      <c r="A14" s="575"/>
      <c r="B14" s="576"/>
      <c r="C14" s="576"/>
      <c r="D14" s="576"/>
      <c r="E14" s="577"/>
      <c r="F14" s="577"/>
      <c r="G14" s="577"/>
      <c r="H14" s="578"/>
    </row>
    <row r="15" spans="1:9" s="275" customFormat="1" x14ac:dyDescent="0.25">
      <c r="A15" s="575"/>
      <c r="B15" s="576"/>
      <c r="C15" s="576"/>
      <c r="D15" s="576"/>
      <c r="E15" s="577"/>
      <c r="F15" s="577"/>
      <c r="G15" s="577"/>
      <c r="H15" s="578"/>
    </row>
    <row r="16" spans="1:9" s="275" customFormat="1" x14ac:dyDescent="0.25">
      <c r="A16" s="575"/>
      <c r="B16" s="576"/>
      <c r="C16" s="576"/>
      <c r="D16" s="576"/>
      <c r="E16" s="577"/>
      <c r="F16" s="577"/>
      <c r="G16" s="577"/>
      <c r="H16" s="578"/>
    </row>
    <row r="17" spans="1:8" s="275" customFormat="1" x14ac:dyDescent="0.25">
      <c r="A17" s="575"/>
      <c r="B17" s="576"/>
      <c r="C17" s="576"/>
      <c r="D17" s="576"/>
      <c r="E17" s="577"/>
      <c r="F17" s="577"/>
      <c r="G17" s="577"/>
      <c r="H17" s="578"/>
    </row>
    <row r="18" spans="1:8" s="275" customFormat="1" x14ac:dyDescent="0.25">
      <c r="A18" s="575"/>
      <c r="B18" s="576"/>
      <c r="C18" s="576"/>
      <c r="D18" s="576"/>
      <c r="E18" s="577"/>
      <c r="F18" s="577"/>
      <c r="G18" s="577"/>
      <c r="H18" s="578"/>
    </row>
    <row r="19" spans="1:8" s="275" customFormat="1" x14ac:dyDescent="0.25">
      <c r="A19" s="575"/>
      <c r="B19" s="576"/>
      <c r="C19" s="576"/>
      <c r="D19" s="576"/>
      <c r="E19" s="577"/>
      <c r="F19" s="577"/>
      <c r="G19" s="577"/>
      <c r="H19" s="578"/>
    </row>
    <row r="20" spans="1:8" s="275" customFormat="1" x14ac:dyDescent="0.25">
      <c r="A20" s="575"/>
      <c r="B20" s="579"/>
      <c r="C20" s="579"/>
      <c r="D20" s="579"/>
      <c r="E20" s="577"/>
      <c r="F20" s="577"/>
      <c r="G20" s="577"/>
      <c r="H20" s="578"/>
    </row>
    <row r="21" spans="1:8" s="275" customFormat="1" x14ac:dyDescent="0.25">
      <c r="A21" s="575"/>
      <c r="B21" s="579"/>
      <c r="C21" s="579"/>
      <c r="D21" s="579"/>
      <c r="E21" s="577"/>
      <c r="F21" s="577"/>
      <c r="G21" s="577"/>
      <c r="H21" s="578"/>
    </row>
    <row r="22" spans="1:8" s="275" customFormat="1" x14ac:dyDescent="0.25">
      <c r="A22" s="575"/>
      <c r="B22" s="579"/>
      <c r="C22" s="579"/>
      <c r="D22" s="579"/>
      <c r="E22" s="577"/>
      <c r="F22" s="577"/>
      <c r="G22" s="577"/>
      <c r="H22" s="578"/>
    </row>
    <row r="23" spans="1:8" s="275" customFormat="1" x14ac:dyDescent="0.25">
      <c r="A23" s="575"/>
      <c r="B23" s="579"/>
      <c r="C23" s="579"/>
      <c r="D23" s="579"/>
      <c r="E23" s="577"/>
      <c r="F23" s="577"/>
      <c r="G23" s="577"/>
      <c r="H23" s="578"/>
    </row>
    <row r="24" spans="1:8" s="275" customFormat="1" x14ac:dyDescent="0.25">
      <c r="A24" s="575"/>
      <c r="B24" s="579"/>
      <c r="C24" s="579"/>
      <c r="D24" s="579"/>
      <c r="E24" s="577"/>
      <c r="F24" s="577"/>
      <c r="G24" s="577"/>
      <c r="H24" s="578"/>
    </row>
    <row r="25" spans="1:8" s="250" customFormat="1" ht="12.75" x14ac:dyDescent="0.2"/>
    <row r="26" spans="1:8" x14ac:dyDescent="0.25">
      <c r="C26" s="301"/>
      <c r="D26" s="580"/>
      <c r="G26" s="301"/>
    </row>
    <row r="27" spans="1:8" x14ac:dyDescent="0.25">
      <c r="C27" s="301"/>
      <c r="D27" s="580"/>
    </row>
  </sheetData>
  <mergeCells count="2">
    <mergeCell ref="C10:D10"/>
    <mergeCell ref="B2:I2"/>
  </mergeCells>
  <pageMargins left="0.78740157499999996" right="0.78740157499999996" top="0.984251969" bottom="0.984251969" header="0.4921259845" footer="0.4921259845"/>
  <pageSetup paperSize="9" scale="94" orientation="landscape" r:id="rId1"/>
  <headerFooter alignWithMargins="0">
    <oddFooter>&amp;Rpage 53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4">
    <pageSetUpPr fitToPage="1"/>
  </sheetPr>
  <dimension ref="A1:K186"/>
  <sheetViews>
    <sheetView view="pageBreakPreview" zoomScale="115" zoomScaleNormal="100" zoomScaleSheetLayoutView="115" workbookViewId="0"/>
  </sheetViews>
  <sheetFormatPr baseColWidth="10" defaultRowHeight="12.75" x14ac:dyDescent="0.2"/>
  <cols>
    <col min="1" max="1" width="11.42578125" style="461"/>
    <col min="2" max="2" width="5.28515625" style="461" customWidth="1"/>
    <col min="3" max="3" width="18.28515625" style="461" customWidth="1"/>
    <col min="4" max="4" width="13" style="461" customWidth="1"/>
    <col min="5" max="5" width="11.42578125" style="461" customWidth="1"/>
    <col min="6" max="6" width="11.7109375" style="461" customWidth="1"/>
    <col min="7" max="7" width="14.7109375" style="461" customWidth="1"/>
    <col min="8" max="8" width="17.7109375" style="461" customWidth="1"/>
    <col min="9" max="9" width="18.140625" style="461" customWidth="1"/>
    <col min="10" max="10" width="10.42578125" style="461" customWidth="1"/>
    <col min="11" max="16384" width="11.42578125" style="461"/>
  </cols>
  <sheetData>
    <row r="1" spans="1:11" ht="18.75" x14ac:dyDescent="0.25">
      <c r="A1" s="373"/>
      <c r="B1" s="374" t="s">
        <v>239</v>
      </c>
      <c r="C1" s="374"/>
      <c r="D1" s="374"/>
      <c r="E1" s="373"/>
      <c r="F1" s="373"/>
      <c r="G1" s="375"/>
      <c r="H1" s="375"/>
      <c r="I1" s="375"/>
      <c r="J1"/>
    </row>
    <row r="2" spans="1:11" ht="15" customHeight="1" x14ac:dyDescent="0.2">
      <c r="A2" s="373"/>
      <c r="B2" s="796" t="s">
        <v>287</v>
      </c>
      <c r="C2" s="796"/>
      <c r="D2" s="796"/>
      <c r="E2" s="796"/>
      <c r="F2" s="796"/>
      <c r="G2" s="796"/>
      <c r="H2" s="796"/>
      <c r="I2" s="796"/>
      <c r="J2"/>
    </row>
    <row r="3" spans="1:11" ht="9.75" customHeight="1" x14ac:dyDescent="0.25">
      <c r="A3" s="373"/>
      <c r="B3" s="373"/>
      <c r="C3" s="373"/>
      <c r="D3" s="373"/>
      <c r="E3" s="373"/>
      <c r="F3" s="373"/>
      <c r="G3" s="375"/>
      <c r="H3" s="375"/>
      <c r="I3" s="375"/>
      <c r="J3"/>
    </row>
    <row r="4" spans="1:11" s="581" customFormat="1" ht="15" x14ac:dyDescent="0.2">
      <c r="A4" s="603" t="s">
        <v>49</v>
      </c>
      <c r="B4" s="378" t="s">
        <v>50</v>
      </c>
      <c r="C4" s="378"/>
      <c r="D4" s="378"/>
      <c r="E4" s="603" t="s">
        <v>51</v>
      </c>
      <c r="F4" s="254" t="s">
        <v>295</v>
      </c>
      <c r="G4" s="378"/>
      <c r="H4" s="603" t="s">
        <v>52</v>
      </c>
      <c r="I4" s="378" t="s">
        <v>268</v>
      </c>
      <c r="J4" s="378"/>
    </row>
    <row r="6" spans="1:11" x14ac:dyDescent="0.2">
      <c r="B6" s="827"/>
      <c r="C6" s="828"/>
      <c r="D6" s="823" t="s">
        <v>198</v>
      </c>
      <c r="E6" s="826" t="s">
        <v>135</v>
      </c>
      <c r="F6" s="826"/>
      <c r="G6" s="823" t="s">
        <v>136</v>
      </c>
      <c r="H6" s="823" t="s">
        <v>137</v>
      </c>
      <c r="I6" s="823" t="s">
        <v>138</v>
      </c>
      <c r="J6" s="825" t="s">
        <v>114</v>
      </c>
    </row>
    <row r="7" spans="1:11" ht="27" customHeight="1" x14ac:dyDescent="0.2">
      <c r="B7" s="829"/>
      <c r="C7" s="830"/>
      <c r="D7" s="824"/>
      <c r="E7" s="599" t="s">
        <v>139</v>
      </c>
      <c r="F7" s="600" t="s">
        <v>140</v>
      </c>
      <c r="G7" s="824"/>
      <c r="H7" s="824"/>
      <c r="I7" s="824"/>
      <c r="J7" s="824"/>
    </row>
    <row r="8" spans="1:11" x14ac:dyDescent="0.2">
      <c r="B8" s="582" t="s">
        <v>334</v>
      </c>
      <c r="C8" s="583" t="s">
        <v>335</v>
      </c>
      <c r="D8" s="660">
        <v>95</v>
      </c>
      <c r="E8" s="553">
        <v>0</v>
      </c>
      <c r="F8" s="553">
        <v>4</v>
      </c>
      <c r="G8" s="553">
        <v>2</v>
      </c>
      <c r="H8" s="553">
        <f t="shared" ref="H8:H30" si="0">SUM(D8:G8)</f>
        <v>101</v>
      </c>
      <c r="I8" s="553">
        <v>154</v>
      </c>
      <c r="J8" s="584">
        <f t="shared" ref="J8:J30" si="1">IF(I8&gt;0,H8/I8,"-")</f>
        <v>0.6558441558441559</v>
      </c>
      <c r="K8" s="552"/>
    </row>
    <row r="9" spans="1:11" x14ac:dyDescent="0.2">
      <c r="B9" s="585" t="s">
        <v>334</v>
      </c>
      <c r="C9" s="586" t="s">
        <v>336</v>
      </c>
      <c r="D9" s="661">
        <v>16</v>
      </c>
      <c r="E9" s="557">
        <v>0</v>
      </c>
      <c r="F9" s="557">
        <v>1</v>
      </c>
      <c r="G9" s="557">
        <v>5</v>
      </c>
      <c r="H9" s="557">
        <f t="shared" si="0"/>
        <v>22</v>
      </c>
      <c r="I9" s="557">
        <v>114</v>
      </c>
      <c r="J9" s="588">
        <f t="shared" si="1"/>
        <v>0.19298245614035087</v>
      </c>
      <c r="K9" s="552"/>
    </row>
    <row r="10" spans="1:11" x14ac:dyDescent="0.2">
      <c r="B10" s="585" t="s">
        <v>334</v>
      </c>
      <c r="C10" s="586" t="s">
        <v>337</v>
      </c>
      <c r="D10" s="661">
        <v>23</v>
      </c>
      <c r="E10" s="557">
        <v>0</v>
      </c>
      <c r="F10" s="557">
        <v>0</v>
      </c>
      <c r="G10" s="557">
        <v>0</v>
      </c>
      <c r="H10" s="557">
        <f t="shared" si="0"/>
        <v>23</v>
      </c>
      <c r="I10" s="557">
        <v>56</v>
      </c>
      <c r="J10" s="588">
        <f t="shared" si="1"/>
        <v>0.4107142857142857</v>
      </c>
      <c r="K10" s="552"/>
    </row>
    <row r="11" spans="1:11" x14ac:dyDescent="0.2">
      <c r="B11" s="585" t="s">
        <v>334</v>
      </c>
      <c r="C11" s="586" t="s">
        <v>338</v>
      </c>
      <c r="D11" s="661">
        <v>10</v>
      </c>
      <c r="E11" s="557">
        <v>0</v>
      </c>
      <c r="F11" s="557">
        <v>1</v>
      </c>
      <c r="G11" s="557">
        <v>1</v>
      </c>
      <c r="H11" s="557">
        <f t="shared" si="0"/>
        <v>12</v>
      </c>
      <c r="I11" s="557">
        <v>26</v>
      </c>
      <c r="J11" s="588">
        <f t="shared" si="1"/>
        <v>0.46153846153846156</v>
      </c>
      <c r="K11" s="552"/>
    </row>
    <row r="12" spans="1:11" x14ac:dyDescent="0.2">
      <c r="B12" s="585" t="s">
        <v>334</v>
      </c>
      <c r="C12" s="586" t="s">
        <v>339</v>
      </c>
      <c r="D12" s="661">
        <v>25</v>
      </c>
      <c r="E12" s="557">
        <v>0</v>
      </c>
      <c r="F12" s="557">
        <v>0</v>
      </c>
      <c r="G12" s="557">
        <v>2</v>
      </c>
      <c r="H12" s="557">
        <f t="shared" si="0"/>
        <v>27</v>
      </c>
      <c r="I12" s="557">
        <v>66</v>
      </c>
      <c r="J12" s="588">
        <f t="shared" si="1"/>
        <v>0.40909090909090912</v>
      </c>
      <c r="K12" s="552"/>
    </row>
    <row r="13" spans="1:11" x14ac:dyDescent="0.2">
      <c r="B13" s="585" t="s">
        <v>334</v>
      </c>
      <c r="C13" s="586" t="s">
        <v>340</v>
      </c>
      <c r="D13" s="661">
        <v>57</v>
      </c>
      <c r="E13" s="557">
        <v>0</v>
      </c>
      <c r="F13" s="557">
        <v>3</v>
      </c>
      <c r="G13" s="557">
        <v>1</v>
      </c>
      <c r="H13" s="557">
        <f t="shared" si="0"/>
        <v>61</v>
      </c>
      <c r="I13" s="557">
        <v>116</v>
      </c>
      <c r="J13" s="588">
        <f t="shared" si="1"/>
        <v>0.52586206896551724</v>
      </c>
      <c r="K13" s="552"/>
    </row>
    <row r="14" spans="1:11" x14ac:dyDescent="0.2">
      <c r="B14" s="585" t="s">
        <v>334</v>
      </c>
      <c r="C14" s="586" t="s">
        <v>341</v>
      </c>
      <c r="D14" s="661">
        <v>46</v>
      </c>
      <c r="E14" s="557">
        <v>0</v>
      </c>
      <c r="F14" s="557">
        <v>1</v>
      </c>
      <c r="G14" s="557">
        <v>3</v>
      </c>
      <c r="H14" s="557">
        <f t="shared" si="0"/>
        <v>50</v>
      </c>
      <c r="I14" s="557">
        <v>130</v>
      </c>
      <c r="J14" s="588">
        <f t="shared" si="1"/>
        <v>0.38461538461538464</v>
      </c>
      <c r="K14" s="552"/>
    </row>
    <row r="15" spans="1:11" x14ac:dyDescent="0.2">
      <c r="B15" s="585" t="s">
        <v>334</v>
      </c>
      <c r="C15" s="586" t="s">
        <v>342</v>
      </c>
      <c r="D15" s="661">
        <v>36</v>
      </c>
      <c r="E15" s="557">
        <v>4</v>
      </c>
      <c r="F15" s="557">
        <v>8</v>
      </c>
      <c r="G15" s="557">
        <v>1</v>
      </c>
      <c r="H15" s="557">
        <f t="shared" si="0"/>
        <v>49</v>
      </c>
      <c r="I15" s="557">
        <v>114</v>
      </c>
      <c r="J15" s="588">
        <f t="shared" si="1"/>
        <v>0.42982456140350878</v>
      </c>
      <c r="K15" s="552"/>
    </row>
    <row r="16" spans="1:11" x14ac:dyDescent="0.2">
      <c r="B16" s="585" t="s">
        <v>334</v>
      </c>
      <c r="C16" s="586" t="s">
        <v>343</v>
      </c>
      <c r="D16" s="661">
        <v>52</v>
      </c>
      <c r="E16" s="557">
        <v>0</v>
      </c>
      <c r="F16" s="557">
        <v>2</v>
      </c>
      <c r="G16" s="557">
        <v>0</v>
      </c>
      <c r="H16" s="557">
        <f t="shared" si="0"/>
        <v>54</v>
      </c>
      <c r="I16" s="557">
        <v>107</v>
      </c>
      <c r="J16" s="588">
        <f t="shared" si="1"/>
        <v>0.50467289719626163</v>
      </c>
      <c r="K16" s="552"/>
    </row>
    <row r="17" spans="2:11" x14ac:dyDescent="0.2">
      <c r="B17" s="585" t="s">
        <v>334</v>
      </c>
      <c r="C17" s="586" t="s">
        <v>344</v>
      </c>
      <c r="D17" s="661">
        <v>34</v>
      </c>
      <c r="E17" s="557">
        <v>0</v>
      </c>
      <c r="F17" s="557">
        <v>0</v>
      </c>
      <c r="G17" s="557">
        <v>0</v>
      </c>
      <c r="H17" s="557">
        <f t="shared" si="0"/>
        <v>34</v>
      </c>
      <c r="I17" s="557">
        <v>96</v>
      </c>
      <c r="J17" s="588">
        <f t="shared" si="1"/>
        <v>0.35416666666666669</v>
      </c>
      <c r="K17" s="552"/>
    </row>
    <row r="18" spans="2:11" x14ac:dyDescent="0.2">
      <c r="B18" s="585" t="s">
        <v>334</v>
      </c>
      <c r="C18" s="586" t="s">
        <v>345</v>
      </c>
      <c r="D18" s="661">
        <v>20</v>
      </c>
      <c r="E18" s="557">
        <v>0</v>
      </c>
      <c r="F18" s="557">
        <v>0</v>
      </c>
      <c r="G18" s="557">
        <v>1</v>
      </c>
      <c r="H18" s="557">
        <f t="shared" si="0"/>
        <v>21</v>
      </c>
      <c r="I18" s="557">
        <v>45</v>
      </c>
      <c r="J18" s="588">
        <f t="shared" si="1"/>
        <v>0.46666666666666667</v>
      </c>
      <c r="K18" s="552"/>
    </row>
    <row r="19" spans="2:11" x14ac:dyDescent="0.2">
      <c r="B19" s="585" t="s">
        <v>351</v>
      </c>
      <c r="C19" s="586" t="s">
        <v>352</v>
      </c>
      <c r="D19" s="661">
        <v>0</v>
      </c>
      <c r="E19" s="557">
        <v>0</v>
      </c>
      <c r="F19" s="557">
        <v>0</v>
      </c>
      <c r="G19" s="557">
        <v>0</v>
      </c>
      <c r="H19" s="557">
        <f t="shared" si="0"/>
        <v>0</v>
      </c>
      <c r="I19" s="557">
        <v>167</v>
      </c>
      <c r="J19" s="588">
        <f t="shared" si="1"/>
        <v>0</v>
      </c>
      <c r="K19" s="552"/>
    </row>
    <row r="20" spans="2:11" x14ac:dyDescent="0.2">
      <c r="B20" s="585" t="s">
        <v>351</v>
      </c>
      <c r="C20" s="586" t="s">
        <v>353</v>
      </c>
      <c r="D20" s="661">
        <v>0</v>
      </c>
      <c r="E20" s="557">
        <v>13</v>
      </c>
      <c r="F20" s="557">
        <v>0</v>
      </c>
      <c r="G20" s="557">
        <v>0</v>
      </c>
      <c r="H20" s="557">
        <f t="shared" si="0"/>
        <v>13</v>
      </c>
      <c r="I20" s="557">
        <v>278</v>
      </c>
      <c r="J20" s="588">
        <f t="shared" si="1"/>
        <v>4.6762589928057555E-2</v>
      </c>
      <c r="K20" s="552"/>
    </row>
    <row r="21" spans="2:11" x14ac:dyDescent="0.2">
      <c r="B21" s="585" t="s">
        <v>351</v>
      </c>
      <c r="C21" s="586" t="s">
        <v>354</v>
      </c>
      <c r="D21" s="661">
        <v>0</v>
      </c>
      <c r="E21" s="557">
        <v>28</v>
      </c>
      <c r="F21" s="557">
        <v>0</v>
      </c>
      <c r="G21" s="557">
        <v>0</v>
      </c>
      <c r="H21" s="557">
        <f t="shared" si="0"/>
        <v>28</v>
      </c>
      <c r="I21" s="557">
        <v>317</v>
      </c>
      <c r="J21" s="588">
        <f t="shared" si="1"/>
        <v>8.8328075709779186E-2</v>
      </c>
      <c r="K21" s="552"/>
    </row>
    <row r="22" spans="2:11" x14ac:dyDescent="0.2">
      <c r="B22" s="585" t="s">
        <v>351</v>
      </c>
      <c r="C22" s="586" t="s">
        <v>355</v>
      </c>
      <c r="D22" s="661">
        <v>0</v>
      </c>
      <c r="E22" s="557">
        <v>0</v>
      </c>
      <c r="F22" s="557">
        <v>0</v>
      </c>
      <c r="G22" s="557">
        <v>0</v>
      </c>
      <c r="H22" s="557">
        <f t="shared" si="0"/>
        <v>0</v>
      </c>
      <c r="I22" s="557">
        <v>368</v>
      </c>
      <c r="J22" s="588">
        <f t="shared" si="1"/>
        <v>0</v>
      </c>
      <c r="K22" s="552"/>
    </row>
    <row r="23" spans="2:11" x14ac:dyDescent="0.2">
      <c r="B23" s="585" t="s">
        <v>351</v>
      </c>
      <c r="C23" s="586" t="s">
        <v>356</v>
      </c>
      <c r="D23" s="661">
        <v>0</v>
      </c>
      <c r="E23" s="557">
        <v>0</v>
      </c>
      <c r="F23" s="557">
        <v>0</v>
      </c>
      <c r="G23" s="557">
        <v>0</v>
      </c>
      <c r="H23" s="557">
        <f t="shared" si="0"/>
        <v>0</v>
      </c>
      <c r="I23" s="557">
        <v>547</v>
      </c>
      <c r="J23" s="588">
        <f t="shared" si="1"/>
        <v>0</v>
      </c>
      <c r="K23" s="552"/>
    </row>
    <row r="24" spans="2:11" x14ac:dyDescent="0.2">
      <c r="B24" s="585" t="s">
        <v>358</v>
      </c>
      <c r="C24" s="586" t="s">
        <v>359</v>
      </c>
      <c r="D24" s="661">
        <v>0</v>
      </c>
      <c r="E24" s="557">
        <v>10</v>
      </c>
      <c r="F24" s="557">
        <v>0</v>
      </c>
      <c r="G24" s="557">
        <v>0</v>
      </c>
      <c r="H24" s="557">
        <f t="shared" si="0"/>
        <v>10</v>
      </c>
      <c r="I24" s="557">
        <v>333</v>
      </c>
      <c r="J24" s="588">
        <f t="shared" si="1"/>
        <v>3.003003003003003E-2</v>
      </c>
      <c r="K24" s="552"/>
    </row>
    <row r="25" spans="2:11" x14ac:dyDescent="0.2">
      <c r="B25" s="585" t="s">
        <v>539</v>
      </c>
      <c r="C25" s="586" t="s">
        <v>347</v>
      </c>
      <c r="D25" s="661">
        <v>161</v>
      </c>
      <c r="E25" s="557">
        <v>12</v>
      </c>
      <c r="F25" s="557">
        <v>18</v>
      </c>
      <c r="G25" s="557">
        <v>37</v>
      </c>
      <c r="H25" s="557">
        <f t="shared" si="0"/>
        <v>228</v>
      </c>
      <c r="I25" s="557">
        <v>510</v>
      </c>
      <c r="J25" s="588">
        <f t="shared" si="1"/>
        <v>0.44705882352941179</v>
      </c>
      <c r="K25" s="552"/>
    </row>
    <row r="26" spans="2:11" x14ac:dyDescent="0.2">
      <c r="B26" s="585" t="s">
        <v>539</v>
      </c>
      <c r="C26" s="586" t="s">
        <v>348</v>
      </c>
      <c r="D26" s="661">
        <v>47</v>
      </c>
      <c r="E26" s="557">
        <v>0</v>
      </c>
      <c r="F26" s="557">
        <v>3</v>
      </c>
      <c r="G26" s="557">
        <v>11</v>
      </c>
      <c r="H26" s="557">
        <f t="shared" si="0"/>
        <v>61</v>
      </c>
      <c r="I26" s="557">
        <v>573</v>
      </c>
      <c r="J26" s="588">
        <f t="shared" si="1"/>
        <v>0.10645724258289703</v>
      </c>
      <c r="K26" s="552"/>
    </row>
    <row r="27" spans="2:11" x14ac:dyDescent="0.2">
      <c r="B27" s="585" t="s">
        <v>539</v>
      </c>
      <c r="C27" s="586" t="s">
        <v>349</v>
      </c>
      <c r="D27" s="661">
        <v>29</v>
      </c>
      <c r="E27" s="557">
        <v>1</v>
      </c>
      <c r="F27" s="557">
        <v>1</v>
      </c>
      <c r="G27" s="557">
        <v>17</v>
      </c>
      <c r="H27" s="557">
        <f t="shared" si="0"/>
        <v>48</v>
      </c>
      <c r="I27" s="557">
        <v>559</v>
      </c>
      <c r="J27" s="588">
        <f t="shared" si="1"/>
        <v>8.5867620751341675E-2</v>
      </c>
      <c r="K27" s="552"/>
    </row>
    <row r="28" spans="2:11" s="581" customFormat="1" ht="13.5" x14ac:dyDescent="0.25">
      <c r="B28" s="821" t="s">
        <v>244</v>
      </c>
      <c r="C28" s="822"/>
      <c r="D28" s="662">
        <v>651</v>
      </c>
      <c r="E28" s="662">
        <v>68</v>
      </c>
      <c r="F28" s="662">
        <v>42</v>
      </c>
      <c r="G28" s="662">
        <v>81</v>
      </c>
      <c r="H28" s="662">
        <f t="shared" si="0"/>
        <v>842</v>
      </c>
      <c r="I28" s="662">
        <v>4676</v>
      </c>
      <c r="J28" s="598">
        <f t="shared" si="1"/>
        <v>0.18006843455945251</v>
      </c>
      <c r="K28" s="587"/>
    </row>
    <row r="29" spans="2:11" x14ac:dyDescent="0.2">
      <c r="B29" s="582" t="s">
        <v>334</v>
      </c>
      <c r="C29" s="594" t="s">
        <v>365</v>
      </c>
      <c r="D29" s="663">
        <v>74</v>
      </c>
      <c r="E29" s="663">
        <v>0</v>
      </c>
      <c r="F29" s="663">
        <v>1</v>
      </c>
      <c r="G29" s="663">
        <v>0</v>
      </c>
      <c r="H29" s="664">
        <f t="shared" si="0"/>
        <v>75</v>
      </c>
      <c r="I29" s="663">
        <v>196</v>
      </c>
      <c r="J29" s="584">
        <f t="shared" si="1"/>
        <v>0.38265306122448978</v>
      </c>
    </row>
    <row r="30" spans="2:11" x14ac:dyDescent="0.2">
      <c r="B30" s="585" t="s">
        <v>334</v>
      </c>
      <c r="C30" s="595" t="s">
        <v>366</v>
      </c>
      <c r="D30" s="665">
        <v>22</v>
      </c>
      <c r="E30" s="665">
        <v>0</v>
      </c>
      <c r="F30" s="665">
        <v>1</v>
      </c>
      <c r="G30" s="665">
        <v>6</v>
      </c>
      <c r="H30" s="666">
        <f t="shared" si="0"/>
        <v>29</v>
      </c>
      <c r="I30" s="665">
        <v>54</v>
      </c>
      <c r="J30" s="588">
        <f t="shared" si="1"/>
        <v>0.53703703703703709</v>
      </c>
    </row>
    <row r="31" spans="2:11" x14ac:dyDescent="0.2">
      <c r="B31" s="585" t="s">
        <v>334</v>
      </c>
      <c r="C31" s="595" t="s">
        <v>367</v>
      </c>
      <c r="D31" s="665">
        <v>0</v>
      </c>
      <c r="E31" s="665">
        <v>0</v>
      </c>
      <c r="F31" s="665">
        <v>0</v>
      </c>
      <c r="G31" s="665">
        <v>0</v>
      </c>
      <c r="H31" s="666">
        <f t="shared" ref="H31:H48" si="2">SUM(D31:G31)</f>
        <v>0</v>
      </c>
      <c r="I31" s="665">
        <v>271</v>
      </c>
      <c r="J31" s="588">
        <f t="shared" ref="J31:J48" si="3">IF(I31&gt;0,H31/I31,"-")</f>
        <v>0</v>
      </c>
    </row>
    <row r="32" spans="2:11" x14ac:dyDescent="0.2">
      <c r="B32" s="585" t="s">
        <v>334</v>
      </c>
      <c r="C32" s="595" t="s">
        <v>368</v>
      </c>
      <c r="D32" s="665">
        <v>39</v>
      </c>
      <c r="E32" s="665">
        <v>0</v>
      </c>
      <c r="F32" s="665">
        <v>1</v>
      </c>
      <c r="G32" s="665">
        <v>4</v>
      </c>
      <c r="H32" s="666">
        <f t="shared" si="2"/>
        <v>44</v>
      </c>
      <c r="I32" s="665">
        <v>104</v>
      </c>
      <c r="J32" s="588">
        <f t="shared" si="3"/>
        <v>0.42307692307692307</v>
      </c>
    </row>
    <row r="33" spans="2:11" x14ac:dyDescent="0.2">
      <c r="B33" s="585" t="s">
        <v>334</v>
      </c>
      <c r="C33" s="595" t="s">
        <v>369</v>
      </c>
      <c r="D33" s="665">
        <v>44</v>
      </c>
      <c r="E33" s="665">
        <v>2</v>
      </c>
      <c r="F33" s="665">
        <v>2</v>
      </c>
      <c r="G33" s="665">
        <v>4</v>
      </c>
      <c r="H33" s="666">
        <f t="shared" si="2"/>
        <v>52</v>
      </c>
      <c r="I33" s="665">
        <v>133</v>
      </c>
      <c r="J33" s="588">
        <f t="shared" si="3"/>
        <v>0.39097744360902253</v>
      </c>
    </row>
    <row r="34" spans="2:11" x14ac:dyDescent="0.2">
      <c r="B34" s="585" t="s">
        <v>334</v>
      </c>
      <c r="C34" s="595" t="s">
        <v>103</v>
      </c>
      <c r="D34" s="665">
        <v>48</v>
      </c>
      <c r="E34" s="665">
        <v>0</v>
      </c>
      <c r="F34" s="665">
        <v>0</v>
      </c>
      <c r="G34" s="665">
        <v>5</v>
      </c>
      <c r="H34" s="666">
        <f t="shared" si="2"/>
        <v>53</v>
      </c>
      <c r="I34" s="665">
        <v>209</v>
      </c>
      <c r="J34" s="588">
        <f t="shared" si="3"/>
        <v>0.25358851674641147</v>
      </c>
    </row>
    <row r="35" spans="2:11" x14ac:dyDescent="0.2">
      <c r="B35" s="585" t="s">
        <v>334</v>
      </c>
      <c r="C35" s="595" t="s">
        <v>370</v>
      </c>
      <c r="D35" s="665">
        <v>54</v>
      </c>
      <c r="E35" s="665">
        <v>0</v>
      </c>
      <c r="F35" s="665">
        <v>0</v>
      </c>
      <c r="G35" s="665">
        <v>8</v>
      </c>
      <c r="H35" s="666">
        <f t="shared" si="2"/>
        <v>62</v>
      </c>
      <c r="I35" s="665">
        <v>84</v>
      </c>
      <c r="J35" s="588">
        <f t="shared" si="3"/>
        <v>0.73809523809523814</v>
      </c>
      <c r="K35" s="552"/>
    </row>
    <row r="36" spans="2:11" x14ac:dyDescent="0.2">
      <c r="B36" s="585" t="s">
        <v>334</v>
      </c>
      <c r="C36" s="595" t="s">
        <v>371</v>
      </c>
      <c r="D36" s="665">
        <v>40</v>
      </c>
      <c r="E36" s="665">
        <v>0</v>
      </c>
      <c r="F36" s="665">
        <v>0</v>
      </c>
      <c r="G36" s="665">
        <v>4</v>
      </c>
      <c r="H36" s="666">
        <f t="shared" si="2"/>
        <v>44</v>
      </c>
      <c r="I36" s="665">
        <v>69</v>
      </c>
      <c r="J36" s="588">
        <f t="shared" si="3"/>
        <v>0.6376811594202898</v>
      </c>
      <c r="K36" s="552"/>
    </row>
    <row r="37" spans="2:11" x14ac:dyDescent="0.2">
      <c r="B37" s="585" t="s">
        <v>334</v>
      </c>
      <c r="C37" s="595" t="s">
        <v>372</v>
      </c>
      <c r="D37" s="665">
        <v>27</v>
      </c>
      <c r="E37" s="665">
        <v>0</v>
      </c>
      <c r="F37" s="665">
        <v>3</v>
      </c>
      <c r="G37" s="665">
        <v>3</v>
      </c>
      <c r="H37" s="666">
        <f t="shared" si="2"/>
        <v>33</v>
      </c>
      <c r="I37" s="665">
        <v>108</v>
      </c>
      <c r="J37" s="588">
        <f t="shared" si="3"/>
        <v>0.30555555555555558</v>
      </c>
      <c r="K37" s="552"/>
    </row>
    <row r="38" spans="2:11" x14ac:dyDescent="0.2">
      <c r="B38" s="585" t="s">
        <v>334</v>
      </c>
      <c r="C38" s="595" t="s">
        <v>373</v>
      </c>
      <c r="D38" s="665">
        <v>61</v>
      </c>
      <c r="E38" s="665">
        <v>0</v>
      </c>
      <c r="F38" s="665">
        <v>2</v>
      </c>
      <c r="G38" s="665">
        <v>18</v>
      </c>
      <c r="H38" s="666">
        <f t="shared" si="2"/>
        <v>81</v>
      </c>
      <c r="I38" s="665">
        <v>186</v>
      </c>
      <c r="J38" s="588">
        <f t="shared" si="3"/>
        <v>0.43548387096774194</v>
      </c>
      <c r="K38" s="552"/>
    </row>
    <row r="39" spans="2:11" x14ac:dyDescent="0.2">
      <c r="B39" s="585" t="s">
        <v>334</v>
      </c>
      <c r="C39" s="595" t="s">
        <v>374</v>
      </c>
      <c r="D39" s="665">
        <v>60</v>
      </c>
      <c r="E39" s="665">
        <v>0</v>
      </c>
      <c r="F39" s="665">
        <v>5</v>
      </c>
      <c r="G39" s="665">
        <v>5</v>
      </c>
      <c r="H39" s="666">
        <f t="shared" si="2"/>
        <v>70</v>
      </c>
      <c r="I39" s="665">
        <v>117</v>
      </c>
      <c r="J39" s="588">
        <f t="shared" si="3"/>
        <v>0.59829059829059827</v>
      </c>
      <c r="K39" s="552"/>
    </row>
    <row r="40" spans="2:11" x14ac:dyDescent="0.2">
      <c r="B40" s="585" t="s">
        <v>381</v>
      </c>
      <c r="C40" s="595" t="s">
        <v>367</v>
      </c>
      <c r="D40" s="665">
        <v>43</v>
      </c>
      <c r="E40" s="665">
        <v>0</v>
      </c>
      <c r="F40" s="665">
        <v>1</v>
      </c>
      <c r="G40" s="665">
        <v>19</v>
      </c>
      <c r="H40" s="666">
        <f t="shared" si="2"/>
        <v>63</v>
      </c>
      <c r="I40" s="665">
        <v>65</v>
      </c>
      <c r="J40" s="588">
        <f t="shared" si="3"/>
        <v>0.96923076923076923</v>
      </c>
      <c r="K40" s="552"/>
    </row>
    <row r="41" spans="2:11" x14ac:dyDescent="0.2">
      <c r="B41" s="585" t="s">
        <v>381</v>
      </c>
      <c r="C41" s="595" t="s">
        <v>382</v>
      </c>
      <c r="D41" s="665">
        <v>27</v>
      </c>
      <c r="E41" s="665">
        <v>0</v>
      </c>
      <c r="F41" s="665">
        <v>1</v>
      </c>
      <c r="G41" s="665">
        <v>14</v>
      </c>
      <c r="H41" s="666">
        <f t="shared" si="2"/>
        <v>42</v>
      </c>
      <c r="I41" s="665">
        <v>42</v>
      </c>
      <c r="J41" s="588">
        <f t="shared" si="3"/>
        <v>1</v>
      </c>
      <c r="K41" s="552"/>
    </row>
    <row r="42" spans="2:11" x14ac:dyDescent="0.2">
      <c r="B42" s="585" t="s">
        <v>351</v>
      </c>
      <c r="C42" s="595" t="s">
        <v>378</v>
      </c>
      <c r="D42" s="665">
        <v>63</v>
      </c>
      <c r="E42" s="665">
        <v>0</v>
      </c>
      <c r="F42" s="665">
        <v>1</v>
      </c>
      <c r="G42" s="665">
        <v>0</v>
      </c>
      <c r="H42" s="666">
        <f t="shared" si="2"/>
        <v>64</v>
      </c>
      <c r="I42" s="665">
        <v>615</v>
      </c>
      <c r="J42" s="588">
        <f t="shared" si="3"/>
        <v>0.1040650406504065</v>
      </c>
      <c r="K42" s="552"/>
    </row>
    <row r="43" spans="2:11" x14ac:dyDescent="0.2">
      <c r="B43" s="585" t="s">
        <v>351</v>
      </c>
      <c r="C43" s="595" t="s">
        <v>379</v>
      </c>
      <c r="D43" s="665">
        <v>0</v>
      </c>
      <c r="E43" s="665">
        <v>0</v>
      </c>
      <c r="F43" s="665">
        <v>0</v>
      </c>
      <c r="G43" s="665">
        <v>0</v>
      </c>
      <c r="H43" s="666">
        <f t="shared" si="2"/>
        <v>0</v>
      </c>
      <c r="I43" s="665">
        <v>554</v>
      </c>
      <c r="J43" s="588">
        <f t="shared" si="3"/>
        <v>0</v>
      </c>
      <c r="K43" s="552"/>
    </row>
    <row r="44" spans="2:11" x14ac:dyDescent="0.2">
      <c r="B44" s="585" t="s">
        <v>358</v>
      </c>
      <c r="C44" s="595" t="s">
        <v>380</v>
      </c>
      <c r="D44" s="665">
        <v>0</v>
      </c>
      <c r="E44" s="665">
        <v>0</v>
      </c>
      <c r="F44" s="665">
        <v>0</v>
      </c>
      <c r="G44" s="665">
        <v>0</v>
      </c>
      <c r="H44" s="666">
        <f t="shared" si="2"/>
        <v>0</v>
      </c>
      <c r="I44" s="665">
        <v>182</v>
      </c>
      <c r="J44" s="588">
        <f t="shared" si="3"/>
        <v>0</v>
      </c>
      <c r="K44" s="552"/>
    </row>
    <row r="45" spans="2:11" x14ac:dyDescent="0.2">
      <c r="B45" s="585" t="s">
        <v>539</v>
      </c>
      <c r="C45" s="595" t="s">
        <v>375</v>
      </c>
      <c r="D45" s="665">
        <v>29</v>
      </c>
      <c r="E45" s="665">
        <v>0</v>
      </c>
      <c r="F45" s="665">
        <v>1</v>
      </c>
      <c r="G45" s="665">
        <v>5</v>
      </c>
      <c r="H45" s="666">
        <f t="shared" si="2"/>
        <v>35</v>
      </c>
      <c r="I45" s="665">
        <v>343</v>
      </c>
      <c r="J45" s="588">
        <f t="shared" si="3"/>
        <v>0.10204081632653061</v>
      </c>
      <c r="K45" s="552"/>
    </row>
    <row r="46" spans="2:11" x14ac:dyDescent="0.2">
      <c r="B46" s="585" t="s">
        <v>539</v>
      </c>
      <c r="C46" s="595" t="s">
        <v>555</v>
      </c>
      <c r="D46" s="665">
        <v>80</v>
      </c>
      <c r="E46" s="665">
        <v>1</v>
      </c>
      <c r="F46" s="665">
        <v>0</v>
      </c>
      <c r="G46" s="665">
        <v>23</v>
      </c>
      <c r="H46" s="666">
        <f t="shared" si="2"/>
        <v>104</v>
      </c>
      <c r="I46" s="665">
        <v>595</v>
      </c>
      <c r="J46" s="588">
        <f t="shared" si="3"/>
        <v>0.17478991596638654</v>
      </c>
      <c r="K46" s="552"/>
    </row>
    <row r="47" spans="2:11" x14ac:dyDescent="0.2">
      <c r="B47" s="585" t="s">
        <v>539</v>
      </c>
      <c r="C47" s="595" t="s">
        <v>377</v>
      </c>
      <c r="D47" s="667">
        <v>102</v>
      </c>
      <c r="E47" s="667">
        <v>3</v>
      </c>
      <c r="F47" s="667">
        <v>0</v>
      </c>
      <c r="G47" s="667">
        <v>3</v>
      </c>
      <c r="H47" s="668">
        <f t="shared" si="2"/>
        <v>108</v>
      </c>
      <c r="I47" s="667">
        <v>484</v>
      </c>
      <c r="J47" s="621">
        <f t="shared" si="3"/>
        <v>0.2231404958677686</v>
      </c>
      <c r="K47" s="552"/>
    </row>
    <row r="48" spans="2:11" ht="13.5" x14ac:dyDescent="0.25">
      <c r="B48" s="821" t="s">
        <v>276</v>
      </c>
      <c r="C48" s="822"/>
      <c r="D48" s="662">
        <v>813</v>
      </c>
      <c r="E48" s="662">
        <v>6</v>
      </c>
      <c r="F48" s="662">
        <v>19</v>
      </c>
      <c r="G48" s="662">
        <v>121</v>
      </c>
      <c r="H48" s="662">
        <f t="shared" si="2"/>
        <v>959</v>
      </c>
      <c r="I48" s="662">
        <v>4411</v>
      </c>
      <c r="J48" s="598">
        <f t="shared" si="3"/>
        <v>0.21741101790977102</v>
      </c>
      <c r="K48" s="552"/>
    </row>
    <row r="49" spans="2:11" x14ac:dyDescent="0.2">
      <c r="B49" s="582" t="s">
        <v>334</v>
      </c>
      <c r="C49" s="583" t="s">
        <v>384</v>
      </c>
      <c r="D49" s="669">
        <v>152</v>
      </c>
      <c r="E49" s="665">
        <v>0</v>
      </c>
      <c r="F49" s="665">
        <v>21</v>
      </c>
      <c r="G49" s="665">
        <v>6</v>
      </c>
      <c r="H49" s="666">
        <f>SUM(D49:G49)</f>
        <v>179</v>
      </c>
      <c r="I49" s="665">
        <v>459</v>
      </c>
      <c r="J49" s="588">
        <f>H49/I49</f>
        <v>0.38997821350762529</v>
      </c>
      <c r="K49" s="552"/>
    </row>
    <row r="50" spans="2:11" x14ac:dyDescent="0.2">
      <c r="B50" s="585" t="s">
        <v>334</v>
      </c>
      <c r="C50" s="586" t="s">
        <v>385</v>
      </c>
      <c r="D50" s="669">
        <v>34</v>
      </c>
      <c r="E50" s="665">
        <v>0</v>
      </c>
      <c r="F50" s="665">
        <v>0</v>
      </c>
      <c r="G50" s="665">
        <v>1</v>
      </c>
      <c r="H50" s="666">
        <f>SUM(D50:G50)</f>
        <v>35</v>
      </c>
      <c r="I50" s="665">
        <v>149</v>
      </c>
      <c r="J50" s="588">
        <f>H50/I50</f>
        <v>0.2348993288590604</v>
      </c>
      <c r="K50" s="552"/>
    </row>
    <row r="51" spans="2:11" x14ac:dyDescent="0.2">
      <c r="B51" s="585" t="s">
        <v>334</v>
      </c>
      <c r="C51" s="586" t="s">
        <v>386</v>
      </c>
      <c r="D51" s="669">
        <v>79</v>
      </c>
      <c r="E51" s="665">
        <v>0</v>
      </c>
      <c r="F51" s="665">
        <v>1</v>
      </c>
      <c r="G51" s="665">
        <v>3</v>
      </c>
      <c r="H51" s="666">
        <f t="shared" ref="H51:H66" si="4">SUM(D51:G51)</f>
        <v>83</v>
      </c>
      <c r="I51" s="665">
        <v>354</v>
      </c>
      <c r="J51" s="588">
        <f t="shared" ref="J51:J66" si="5">H51/I51</f>
        <v>0.2344632768361582</v>
      </c>
      <c r="K51" s="552"/>
    </row>
    <row r="52" spans="2:11" x14ac:dyDescent="0.2">
      <c r="B52" s="585" t="s">
        <v>334</v>
      </c>
      <c r="C52" s="586" t="s">
        <v>387</v>
      </c>
      <c r="D52" s="669">
        <v>70</v>
      </c>
      <c r="E52" s="665">
        <v>0</v>
      </c>
      <c r="F52" s="665">
        <v>3</v>
      </c>
      <c r="G52" s="665">
        <v>7</v>
      </c>
      <c r="H52" s="666">
        <f t="shared" si="4"/>
        <v>80</v>
      </c>
      <c r="I52" s="665">
        <v>505</v>
      </c>
      <c r="J52" s="588">
        <f t="shared" si="5"/>
        <v>0.15841584158415842</v>
      </c>
      <c r="K52" s="552"/>
    </row>
    <row r="53" spans="2:11" x14ac:dyDescent="0.2">
      <c r="B53" s="585" t="s">
        <v>334</v>
      </c>
      <c r="C53" s="586" t="s">
        <v>388</v>
      </c>
      <c r="D53" s="669">
        <v>47</v>
      </c>
      <c r="E53" s="665">
        <v>0</v>
      </c>
      <c r="F53" s="665">
        <v>2</v>
      </c>
      <c r="G53" s="665">
        <v>4</v>
      </c>
      <c r="H53" s="666">
        <f t="shared" si="4"/>
        <v>53</v>
      </c>
      <c r="I53" s="665">
        <v>129</v>
      </c>
      <c r="J53" s="588">
        <f t="shared" si="5"/>
        <v>0.41085271317829458</v>
      </c>
      <c r="K53" s="552"/>
    </row>
    <row r="54" spans="2:11" x14ac:dyDescent="0.2">
      <c r="B54" s="585" t="s">
        <v>334</v>
      </c>
      <c r="C54" s="586" t="s">
        <v>389</v>
      </c>
      <c r="D54" s="669">
        <v>74</v>
      </c>
      <c r="E54" s="665">
        <v>0</v>
      </c>
      <c r="F54" s="665">
        <v>3</v>
      </c>
      <c r="G54" s="665">
        <v>0</v>
      </c>
      <c r="H54" s="666">
        <f t="shared" si="4"/>
        <v>77</v>
      </c>
      <c r="I54" s="665">
        <v>271</v>
      </c>
      <c r="J54" s="588">
        <f t="shared" si="5"/>
        <v>0.28413284132841327</v>
      </c>
      <c r="K54" s="552"/>
    </row>
    <row r="55" spans="2:11" x14ac:dyDescent="0.2">
      <c r="B55" s="585" t="s">
        <v>351</v>
      </c>
      <c r="C55" s="586" t="s">
        <v>398</v>
      </c>
      <c r="D55" s="669">
        <v>0</v>
      </c>
      <c r="E55" s="665">
        <v>0</v>
      </c>
      <c r="F55" s="665">
        <v>0</v>
      </c>
      <c r="G55" s="665">
        <v>0</v>
      </c>
      <c r="H55" s="666">
        <f t="shared" si="4"/>
        <v>0</v>
      </c>
      <c r="I55" s="665">
        <v>546</v>
      </c>
      <c r="J55" s="588">
        <f t="shared" si="5"/>
        <v>0</v>
      </c>
      <c r="K55" s="552"/>
    </row>
    <row r="56" spans="2:11" x14ac:dyDescent="0.2">
      <c r="B56" s="585" t="s">
        <v>402</v>
      </c>
      <c r="C56" s="586" t="s">
        <v>403</v>
      </c>
      <c r="D56" s="669">
        <v>0</v>
      </c>
      <c r="E56" s="665">
        <v>0</v>
      </c>
      <c r="F56" s="665">
        <v>0</v>
      </c>
      <c r="G56" s="665">
        <v>0</v>
      </c>
      <c r="H56" s="666">
        <f t="shared" si="4"/>
        <v>0</v>
      </c>
      <c r="I56" s="665">
        <v>6</v>
      </c>
      <c r="J56" s="588">
        <f t="shared" si="5"/>
        <v>0</v>
      </c>
      <c r="K56" s="552"/>
    </row>
    <row r="57" spans="2:11" x14ac:dyDescent="0.2">
      <c r="B57" s="585" t="s">
        <v>539</v>
      </c>
      <c r="C57" s="586" t="s">
        <v>390</v>
      </c>
      <c r="D57" s="669">
        <v>165</v>
      </c>
      <c r="E57" s="665">
        <v>0</v>
      </c>
      <c r="F57" s="665">
        <v>2</v>
      </c>
      <c r="G57" s="665">
        <v>11</v>
      </c>
      <c r="H57" s="666">
        <f t="shared" si="4"/>
        <v>178</v>
      </c>
      <c r="I57" s="665">
        <v>626</v>
      </c>
      <c r="J57" s="588">
        <f t="shared" si="5"/>
        <v>0.28434504792332266</v>
      </c>
      <c r="K57" s="552"/>
    </row>
    <row r="58" spans="2:11" x14ac:dyDescent="0.2">
      <c r="B58" s="585" t="s">
        <v>539</v>
      </c>
      <c r="C58" s="586" t="s">
        <v>399</v>
      </c>
      <c r="D58" s="669">
        <v>0</v>
      </c>
      <c r="E58" s="665">
        <v>0</v>
      </c>
      <c r="F58" s="665">
        <v>0</v>
      </c>
      <c r="G58" s="665">
        <v>0</v>
      </c>
      <c r="H58" s="666">
        <f t="shared" si="4"/>
        <v>0</v>
      </c>
      <c r="I58" s="665">
        <v>78</v>
      </c>
      <c r="J58" s="588">
        <f t="shared" si="5"/>
        <v>0</v>
      </c>
      <c r="K58" s="552"/>
    </row>
    <row r="59" spans="2:11" x14ac:dyDescent="0.2">
      <c r="B59" s="585" t="s">
        <v>539</v>
      </c>
      <c r="C59" s="586" t="s">
        <v>391</v>
      </c>
      <c r="D59" s="669">
        <v>92</v>
      </c>
      <c r="E59" s="665">
        <v>0</v>
      </c>
      <c r="F59" s="665">
        <v>13</v>
      </c>
      <c r="G59" s="665">
        <v>0</v>
      </c>
      <c r="H59" s="666">
        <f t="shared" si="4"/>
        <v>105</v>
      </c>
      <c r="I59" s="665">
        <v>489</v>
      </c>
      <c r="J59" s="588">
        <f t="shared" si="5"/>
        <v>0.21472392638036811</v>
      </c>
      <c r="K59" s="552"/>
    </row>
    <row r="60" spans="2:11" x14ac:dyDescent="0.2">
      <c r="B60" s="585" t="s">
        <v>539</v>
      </c>
      <c r="C60" s="586" t="s">
        <v>392</v>
      </c>
      <c r="D60" s="669">
        <v>0</v>
      </c>
      <c r="E60" s="665">
        <v>0</v>
      </c>
      <c r="F60" s="665">
        <v>0</v>
      </c>
      <c r="G60" s="665">
        <v>0</v>
      </c>
      <c r="H60" s="666">
        <f t="shared" si="4"/>
        <v>0</v>
      </c>
      <c r="I60" s="665">
        <v>488</v>
      </c>
      <c r="J60" s="588">
        <f t="shared" si="5"/>
        <v>0</v>
      </c>
      <c r="K60" s="552"/>
    </row>
    <row r="61" spans="2:11" x14ac:dyDescent="0.2">
      <c r="B61" s="585" t="s">
        <v>539</v>
      </c>
      <c r="C61" s="586" t="s">
        <v>393</v>
      </c>
      <c r="D61" s="669">
        <v>0</v>
      </c>
      <c r="E61" s="665">
        <v>0</v>
      </c>
      <c r="F61" s="665">
        <v>0</v>
      </c>
      <c r="G61" s="665">
        <v>0</v>
      </c>
      <c r="H61" s="666">
        <f t="shared" si="4"/>
        <v>0</v>
      </c>
      <c r="I61" s="665">
        <v>617</v>
      </c>
      <c r="J61" s="588">
        <f t="shared" si="5"/>
        <v>0</v>
      </c>
      <c r="K61" s="552"/>
    </row>
    <row r="62" spans="2:11" x14ac:dyDescent="0.2">
      <c r="B62" s="585" t="s">
        <v>539</v>
      </c>
      <c r="C62" s="586" t="s">
        <v>405</v>
      </c>
      <c r="D62" s="669">
        <v>164</v>
      </c>
      <c r="E62" s="665">
        <v>0</v>
      </c>
      <c r="F62" s="665">
        <v>4</v>
      </c>
      <c r="G62" s="665">
        <v>22</v>
      </c>
      <c r="H62" s="666">
        <f t="shared" si="4"/>
        <v>190</v>
      </c>
      <c r="I62" s="665">
        <v>709</v>
      </c>
      <c r="J62" s="588">
        <f t="shared" si="5"/>
        <v>0.26798307475317351</v>
      </c>
      <c r="K62" s="552"/>
    </row>
    <row r="63" spans="2:11" x14ac:dyDescent="0.2">
      <c r="B63" s="585" t="s">
        <v>539</v>
      </c>
      <c r="C63" s="586" t="s">
        <v>395</v>
      </c>
      <c r="D63" s="669">
        <v>75</v>
      </c>
      <c r="E63" s="665">
        <v>0</v>
      </c>
      <c r="F63" s="665">
        <v>0</v>
      </c>
      <c r="G63" s="665">
        <v>8</v>
      </c>
      <c r="H63" s="666">
        <f t="shared" si="4"/>
        <v>83</v>
      </c>
      <c r="I63" s="665">
        <v>652</v>
      </c>
      <c r="J63" s="588">
        <f t="shared" si="5"/>
        <v>0.1273006134969325</v>
      </c>
      <c r="K63" s="552"/>
    </row>
    <row r="64" spans="2:11" x14ac:dyDescent="0.2">
      <c r="B64" s="585" t="s">
        <v>539</v>
      </c>
      <c r="C64" s="586" t="s">
        <v>396</v>
      </c>
      <c r="D64" s="669">
        <v>39</v>
      </c>
      <c r="E64" s="665">
        <v>0</v>
      </c>
      <c r="F64" s="665">
        <v>0</v>
      </c>
      <c r="G64" s="665">
        <v>0</v>
      </c>
      <c r="H64" s="666">
        <f t="shared" si="4"/>
        <v>39</v>
      </c>
      <c r="I64" s="665">
        <v>378</v>
      </c>
      <c r="J64" s="588">
        <f t="shared" si="5"/>
        <v>0.10317460317460317</v>
      </c>
      <c r="K64" s="552"/>
    </row>
    <row r="65" spans="2:11" x14ac:dyDescent="0.2">
      <c r="B65" s="585" t="s">
        <v>539</v>
      </c>
      <c r="C65" s="586" t="s">
        <v>397</v>
      </c>
      <c r="D65" s="669">
        <v>0</v>
      </c>
      <c r="E65" s="665">
        <v>0</v>
      </c>
      <c r="F65" s="665">
        <v>0</v>
      </c>
      <c r="G65" s="665">
        <v>0</v>
      </c>
      <c r="H65" s="666">
        <f t="shared" si="4"/>
        <v>0</v>
      </c>
      <c r="I65" s="665">
        <v>104</v>
      </c>
      <c r="J65" s="588">
        <f t="shared" si="5"/>
        <v>0</v>
      </c>
      <c r="K65" s="552"/>
    </row>
    <row r="66" spans="2:11" ht="13.5" x14ac:dyDescent="0.25">
      <c r="B66" s="821" t="s">
        <v>275</v>
      </c>
      <c r="C66" s="822"/>
      <c r="D66" s="662">
        <v>991</v>
      </c>
      <c r="E66" s="662">
        <v>0</v>
      </c>
      <c r="F66" s="662">
        <v>49</v>
      </c>
      <c r="G66" s="662">
        <v>62</v>
      </c>
      <c r="H66" s="662">
        <f t="shared" si="4"/>
        <v>1102</v>
      </c>
      <c r="I66" s="662">
        <v>6560</v>
      </c>
      <c r="J66" s="598">
        <f t="shared" si="5"/>
        <v>0.16798780487804879</v>
      </c>
      <c r="K66" s="552"/>
    </row>
    <row r="67" spans="2:11" x14ac:dyDescent="0.2">
      <c r="D67" s="670"/>
      <c r="E67" s="670"/>
      <c r="F67" s="670"/>
      <c r="G67" s="670"/>
      <c r="H67" s="670"/>
      <c r="I67" s="670"/>
    </row>
    <row r="106" spans="2:11" x14ac:dyDescent="0.2">
      <c r="B106" s="250"/>
      <c r="C106" s="250"/>
      <c r="D106" s="250"/>
      <c r="E106" s="250"/>
      <c r="F106" s="250"/>
      <c r="G106" s="250"/>
      <c r="H106" s="250"/>
      <c r="I106" s="250"/>
      <c r="J106" s="250"/>
      <c r="K106" s="552"/>
    </row>
    <row r="107" spans="2:11" x14ac:dyDescent="0.2">
      <c r="B107" s="250"/>
      <c r="C107" s="250"/>
      <c r="D107" s="250"/>
      <c r="E107" s="250"/>
      <c r="F107" s="250"/>
      <c r="G107" s="250"/>
      <c r="H107" s="250"/>
      <c r="I107" s="250"/>
      <c r="J107" s="250"/>
      <c r="K107" s="552"/>
    </row>
    <row r="108" spans="2:11" x14ac:dyDescent="0.2">
      <c r="B108" s="250"/>
      <c r="C108" s="250"/>
      <c r="D108" s="250"/>
      <c r="E108" s="250"/>
      <c r="F108" s="250"/>
      <c r="G108" s="250"/>
      <c r="H108" s="250"/>
      <c r="I108" s="250"/>
      <c r="J108" s="250"/>
      <c r="K108" s="552"/>
    </row>
    <row r="109" spans="2:11" x14ac:dyDescent="0.2">
      <c r="B109" s="250"/>
      <c r="C109" s="250"/>
      <c r="D109" s="250"/>
      <c r="E109" s="250"/>
      <c r="F109" s="250"/>
      <c r="G109" s="250"/>
      <c r="H109" s="250"/>
      <c r="I109" s="250"/>
      <c r="J109" s="250"/>
      <c r="K109" s="552"/>
    </row>
    <row r="110" spans="2:11" x14ac:dyDescent="0.2">
      <c r="B110" s="250"/>
      <c r="C110" s="250"/>
      <c r="D110" s="250"/>
      <c r="E110" s="250"/>
      <c r="F110" s="250"/>
      <c r="G110" s="250"/>
      <c r="H110" s="250"/>
      <c r="I110" s="250"/>
      <c r="J110" s="250"/>
      <c r="K110" s="552"/>
    </row>
    <row r="111" spans="2:11" x14ac:dyDescent="0.2">
      <c r="B111" s="250"/>
      <c r="C111" s="250"/>
      <c r="D111" s="250"/>
      <c r="E111" s="250"/>
      <c r="F111" s="250"/>
      <c r="G111" s="250"/>
      <c r="H111" s="250"/>
      <c r="I111" s="250"/>
      <c r="J111" s="250"/>
    </row>
    <row r="112" spans="2:11" x14ac:dyDescent="0.2">
      <c r="B112" s="250"/>
      <c r="C112" s="250"/>
      <c r="D112" s="250"/>
      <c r="E112" s="250"/>
      <c r="F112" s="250"/>
      <c r="G112" s="250"/>
      <c r="H112" s="250"/>
      <c r="I112" s="250"/>
      <c r="J112" s="250"/>
    </row>
    <row r="113" spans="2:10" x14ac:dyDescent="0.2">
      <c r="B113" s="250"/>
      <c r="C113" s="250"/>
      <c r="D113" s="250"/>
      <c r="E113" s="250"/>
      <c r="F113" s="250"/>
      <c r="G113" s="250"/>
      <c r="H113" s="250"/>
      <c r="I113" s="250"/>
      <c r="J113" s="250"/>
    </row>
    <row r="114" spans="2:10" x14ac:dyDescent="0.2">
      <c r="B114" s="250"/>
      <c r="C114" s="250"/>
      <c r="D114" s="250"/>
      <c r="E114" s="250"/>
      <c r="F114" s="250"/>
      <c r="G114" s="250"/>
      <c r="H114" s="250"/>
      <c r="I114" s="250"/>
      <c r="J114" s="250"/>
    </row>
    <row r="115" spans="2:10" x14ac:dyDescent="0.2">
      <c r="B115" s="250"/>
      <c r="C115" s="250"/>
      <c r="D115" s="250"/>
      <c r="E115" s="250"/>
      <c r="F115" s="250"/>
      <c r="G115" s="250"/>
      <c r="H115" s="250"/>
      <c r="I115" s="250"/>
      <c r="J115" s="250"/>
    </row>
    <row r="116" spans="2:10" x14ac:dyDescent="0.2">
      <c r="B116" s="250"/>
      <c r="C116" s="250"/>
      <c r="D116" s="250"/>
      <c r="E116" s="250"/>
      <c r="F116" s="250"/>
      <c r="G116" s="250"/>
      <c r="H116" s="250"/>
      <c r="I116" s="250"/>
      <c r="J116" s="250"/>
    </row>
    <row r="117" spans="2:10" x14ac:dyDescent="0.2">
      <c r="B117" s="250"/>
      <c r="C117" s="250"/>
      <c r="D117" s="250"/>
      <c r="E117" s="250"/>
      <c r="F117" s="250"/>
      <c r="G117" s="250"/>
      <c r="H117" s="250"/>
      <c r="I117" s="250"/>
      <c r="J117" s="250"/>
    </row>
    <row r="118" spans="2:10" x14ac:dyDescent="0.2">
      <c r="B118" s="250"/>
      <c r="C118" s="250"/>
      <c r="D118" s="250"/>
      <c r="E118" s="250"/>
      <c r="F118" s="250"/>
      <c r="G118" s="250"/>
      <c r="H118" s="250"/>
      <c r="I118" s="250"/>
      <c r="J118" s="250"/>
    </row>
    <row r="119" spans="2:10" x14ac:dyDescent="0.2">
      <c r="B119" s="250"/>
      <c r="C119" s="250"/>
      <c r="D119" s="250"/>
      <c r="E119" s="250"/>
      <c r="F119" s="250"/>
      <c r="G119" s="250"/>
      <c r="H119" s="250"/>
      <c r="I119" s="250"/>
      <c r="J119" s="250"/>
    </row>
    <row r="120" spans="2:10" x14ac:dyDescent="0.2">
      <c r="B120" s="250"/>
      <c r="C120" s="250"/>
      <c r="D120" s="250"/>
      <c r="E120" s="250"/>
      <c r="F120" s="250"/>
      <c r="G120" s="250"/>
      <c r="H120" s="250"/>
      <c r="I120" s="250"/>
      <c r="J120" s="250"/>
    </row>
    <row r="121" spans="2:10" x14ac:dyDescent="0.2">
      <c r="B121" s="250"/>
      <c r="C121" s="250"/>
      <c r="D121" s="250"/>
      <c r="E121" s="250"/>
      <c r="F121" s="250"/>
      <c r="G121" s="250"/>
      <c r="H121" s="250"/>
      <c r="I121" s="250"/>
      <c r="J121" s="250"/>
    </row>
    <row r="122" spans="2:10" x14ac:dyDescent="0.2">
      <c r="B122" s="250"/>
      <c r="C122" s="250"/>
      <c r="D122" s="250"/>
      <c r="E122" s="250"/>
      <c r="F122" s="250"/>
      <c r="G122" s="250"/>
      <c r="H122" s="250"/>
      <c r="I122" s="250"/>
      <c r="J122" s="250"/>
    </row>
    <row r="123" spans="2:10" x14ac:dyDescent="0.2">
      <c r="B123" s="250"/>
      <c r="C123" s="250"/>
      <c r="D123" s="250"/>
      <c r="E123" s="250"/>
      <c r="F123" s="250"/>
      <c r="G123" s="250"/>
      <c r="H123" s="250"/>
      <c r="I123" s="250"/>
      <c r="J123" s="250"/>
    </row>
    <row r="124" spans="2:10" x14ac:dyDescent="0.2">
      <c r="B124" s="250"/>
      <c r="C124" s="250"/>
      <c r="D124" s="250"/>
      <c r="E124" s="250"/>
      <c r="F124" s="250"/>
      <c r="G124" s="250"/>
      <c r="H124" s="250"/>
      <c r="I124" s="250"/>
      <c r="J124" s="250"/>
    </row>
    <row r="125" spans="2:10" x14ac:dyDescent="0.2">
      <c r="B125" s="250"/>
      <c r="C125" s="250"/>
      <c r="D125" s="250"/>
      <c r="E125" s="250"/>
      <c r="F125" s="250"/>
      <c r="G125" s="250"/>
      <c r="H125" s="250"/>
      <c r="I125" s="250"/>
      <c r="J125" s="250"/>
    </row>
    <row r="126" spans="2:10" x14ac:dyDescent="0.2">
      <c r="B126" s="250"/>
      <c r="C126" s="250"/>
      <c r="D126" s="250"/>
      <c r="E126" s="250"/>
      <c r="F126" s="250"/>
      <c r="G126" s="250"/>
      <c r="H126" s="250"/>
      <c r="I126" s="250"/>
      <c r="J126" s="250"/>
    </row>
    <row r="127" spans="2:10" x14ac:dyDescent="0.2">
      <c r="B127" s="250"/>
      <c r="C127" s="250"/>
      <c r="D127" s="250"/>
      <c r="E127" s="250"/>
      <c r="F127" s="250"/>
      <c r="G127" s="250"/>
      <c r="H127" s="250"/>
      <c r="I127" s="250"/>
      <c r="J127" s="250"/>
    </row>
    <row r="128" spans="2:10" x14ac:dyDescent="0.2">
      <c r="B128" s="250"/>
      <c r="C128" s="250"/>
      <c r="D128" s="250"/>
      <c r="E128" s="250"/>
      <c r="F128" s="250"/>
      <c r="G128" s="250"/>
      <c r="H128" s="250"/>
      <c r="I128" s="250"/>
      <c r="J128" s="250"/>
    </row>
    <row r="129" spans="2:10" x14ac:dyDescent="0.2">
      <c r="B129" s="250"/>
      <c r="C129" s="250"/>
      <c r="D129" s="250"/>
      <c r="E129" s="250"/>
      <c r="F129" s="250"/>
      <c r="G129" s="250"/>
      <c r="H129" s="250"/>
      <c r="I129" s="250"/>
      <c r="J129" s="250"/>
    </row>
    <row r="130" spans="2:10" x14ac:dyDescent="0.2">
      <c r="B130" s="250"/>
      <c r="C130" s="250"/>
      <c r="D130" s="250"/>
      <c r="E130" s="250"/>
      <c r="F130" s="250"/>
      <c r="G130" s="250"/>
      <c r="H130" s="250"/>
      <c r="I130" s="250"/>
      <c r="J130" s="250"/>
    </row>
    <row r="131" spans="2:10" x14ac:dyDescent="0.2">
      <c r="B131" s="250"/>
      <c r="C131" s="250"/>
      <c r="D131" s="250"/>
      <c r="E131" s="250"/>
      <c r="F131" s="250"/>
      <c r="G131" s="250"/>
      <c r="H131" s="250"/>
      <c r="I131" s="250"/>
      <c r="J131" s="250"/>
    </row>
    <row r="132" spans="2:10" x14ac:dyDescent="0.2">
      <c r="B132" s="250"/>
      <c r="C132" s="250"/>
      <c r="D132" s="250"/>
      <c r="E132" s="250"/>
      <c r="F132" s="250"/>
      <c r="G132" s="250"/>
      <c r="H132" s="250"/>
      <c r="I132" s="250"/>
      <c r="J132" s="250"/>
    </row>
    <row r="133" spans="2:10" x14ac:dyDescent="0.2">
      <c r="B133" s="250"/>
      <c r="C133" s="250"/>
      <c r="D133" s="250"/>
      <c r="E133" s="250"/>
      <c r="F133" s="250"/>
      <c r="G133" s="250"/>
      <c r="H133" s="250"/>
      <c r="I133" s="250"/>
      <c r="J133" s="250"/>
    </row>
    <row r="134" spans="2:10" x14ac:dyDescent="0.2">
      <c r="B134" s="250"/>
      <c r="C134" s="250"/>
      <c r="D134" s="250"/>
      <c r="E134" s="250"/>
      <c r="F134" s="250"/>
      <c r="G134" s="250"/>
      <c r="H134" s="250"/>
      <c r="I134" s="250"/>
      <c r="J134" s="250"/>
    </row>
    <row r="135" spans="2:10" x14ac:dyDescent="0.2">
      <c r="B135" s="250"/>
      <c r="C135" s="250"/>
      <c r="D135" s="250"/>
      <c r="E135" s="250"/>
      <c r="F135" s="250"/>
      <c r="G135" s="250"/>
      <c r="H135" s="250"/>
      <c r="I135" s="250"/>
      <c r="J135" s="250"/>
    </row>
    <row r="136" spans="2:10" x14ac:dyDescent="0.2">
      <c r="B136" s="250"/>
      <c r="C136" s="250"/>
      <c r="D136" s="250"/>
      <c r="E136" s="250"/>
      <c r="F136" s="250"/>
      <c r="G136" s="250"/>
      <c r="H136" s="250"/>
      <c r="I136" s="250"/>
      <c r="J136" s="250"/>
    </row>
    <row r="137" spans="2:10" x14ac:dyDescent="0.2">
      <c r="B137" s="250"/>
      <c r="C137" s="250"/>
      <c r="D137" s="250"/>
      <c r="E137" s="250"/>
      <c r="F137" s="250"/>
      <c r="G137" s="250"/>
      <c r="H137" s="250"/>
      <c r="I137" s="250"/>
      <c r="J137" s="250"/>
    </row>
    <row r="138" spans="2:10" x14ac:dyDescent="0.2">
      <c r="B138" s="250"/>
      <c r="C138" s="250"/>
      <c r="D138" s="250"/>
      <c r="E138" s="250"/>
      <c r="F138" s="250"/>
      <c r="G138" s="250"/>
      <c r="H138" s="250"/>
      <c r="I138" s="250"/>
      <c r="J138" s="250"/>
    </row>
    <row r="139" spans="2:10" x14ac:dyDescent="0.2">
      <c r="B139" s="250"/>
      <c r="C139" s="250"/>
      <c r="D139" s="250"/>
      <c r="E139" s="250"/>
      <c r="F139" s="250"/>
      <c r="G139" s="250"/>
      <c r="H139" s="250"/>
      <c r="I139" s="250"/>
      <c r="J139" s="250"/>
    </row>
    <row r="140" spans="2:10" x14ac:dyDescent="0.2">
      <c r="B140" s="250"/>
      <c r="C140" s="250"/>
      <c r="D140" s="250"/>
      <c r="E140" s="250"/>
      <c r="F140" s="250"/>
      <c r="G140" s="250"/>
      <c r="H140" s="250"/>
      <c r="I140" s="250"/>
      <c r="J140" s="250"/>
    </row>
    <row r="141" spans="2:10" x14ac:dyDescent="0.2">
      <c r="B141" s="250"/>
      <c r="C141" s="250"/>
      <c r="D141" s="250"/>
      <c r="E141" s="250"/>
      <c r="F141" s="250"/>
      <c r="G141" s="250"/>
      <c r="H141" s="250"/>
      <c r="I141" s="250"/>
      <c r="J141" s="250"/>
    </row>
    <row r="142" spans="2:10" x14ac:dyDescent="0.2">
      <c r="B142" s="250"/>
      <c r="C142" s="250"/>
      <c r="D142" s="250"/>
      <c r="E142" s="250"/>
      <c r="F142" s="250"/>
      <c r="G142" s="250"/>
      <c r="H142" s="250"/>
      <c r="I142" s="250"/>
      <c r="J142" s="250"/>
    </row>
    <row r="143" spans="2:10" x14ac:dyDescent="0.2">
      <c r="B143" s="250"/>
      <c r="C143" s="250"/>
      <c r="D143" s="250"/>
      <c r="E143" s="250"/>
      <c r="F143" s="250"/>
      <c r="G143" s="250"/>
      <c r="H143" s="250"/>
      <c r="I143" s="250"/>
      <c r="J143" s="250"/>
    </row>
    <row r="144" spans="2:10" x14ac:dyDescent="0.2">
      <c r="B144" s="250"/>
      <c r="C144" s="250"/>
      <c r="D144" s="250"/>
      <c r="E144" s="250"/>
      <c r="F144" s="250"/>
      <c r="G144" s="250"/>
      <c r="H144" s="250"/>
      <c r="I144" s="250"/>
      <c r="J144" s="250"/>
    </row>
    <row r="145" spans="2:10" x14ac:dyDescent="0.2">
      <c r="B145" s="250"/>
      <c r="C145" s="250"/>
      <c r="D145" s="250"/>
      <c r="E145" s="250"/>
      <c r="F145" s="250"/>
      <c r="G145" s="250"/>
      <c r="H145" s="250"/>
      <c r="I145" s="250"/>
      <c r="J145" s="250"/>
    </row>
    <row r="146" spans="2:10" x14ac:dyDescent="0.2">
      <c r="B146" s="250"/>
      <c r="C146" s="250"/>
      <c r="D146" s="250"/>
      <c r="E146" s="250"/>
      <c r="F146" s="250"/>
      <c r="G146" s="250"/>
      <c r="H146" s="250"/>
      <c r="I146" s="250"/>
      <c r="J146" s="250"/>
    </row>
    <row r="147" spans="2:10" x14ac:dyDescent="0.2">
      <c r="B147" s="250"/>
      <c r="C147" s="250"/>
      <c r="D147" s="250"/>
      <c r="E147" s="250"/>
      <c r="F147" s="250"/>
      <c r="G147" s="250"/>
      <c r="H147" s="250"/>
      <c r="I147" s="250"/>
      <c r="J147" s="250"/>
    </row>
    <row r="148" spans="2:10" x14ac:dyDescent="0.2">
      <c r="B148" s="250"/>
      <c r="C148" s="250"/>
      <c r="D148" s="250"/>
      <c r="E148" s="250"/>
      <c r="F148" s="250"/>
      <c r="G148" s="250"/>
      <c r="H148" s="250"/>
      <c r="I148" s="250"/>
      <c r="J148" s="250"/>
    </row>
    <row r="149" spans="2:10" x14ac:dyDescent="0.2">
      <c r="B149" s="250"/>
      <c r="C149" s="250"/>
      <c r="D149" s="250"/>
      <c r="E149" s="250"/>
      <c r="F149" s="250"/>
      <c r="G149" s="250"/>
      <c r="H149" s="250"/>
      <c r="I149" s="250"/>
      <c r="J149" s="250"/>
    </row>
    <row r="150" spans="2:10" x14ac:dyDescent="0.2">
      <c r="B150" s="250"/>
      <c r="C150" s="250"/>
      <c r="D150" s="250"/>
      <c r="E150" s="250"/>
      <c r="F150" s="250"/>
      <c r="G150" s="250"/>
      <c r="H150" s="250"/>
      <c r="I150" s="250"/>
      <c r="J150" s="250"/>
    </row>
    <row r="151" spans="2:10" x14ac:dyDescent="0.2">
      <c r="B151" s="250"/>
      <c r="C151" s="250"/>
      <c r="D151" s="250"/>
      <c r="E151" s="250"/>
      <c r="F151" s="250"/>
      <c r="G151" s="250"/>
      <c r="H151" s="250"/>
      <c r="I151" s="250"/>
      <c r="J151" s="250"/>
    </row>
    <row r="152" spans="2:10" x14ac:dyDescent="0.2">
      <c r="B152" s="250"/>
      <c r="C152" s="250"/>
      <c r="D152" s="250"/>
      <c r="E152" s="250"/>
      <c r="F152" s="250"/>
      <c r="G152" s="250"/>
      <c r="H152" s="250"/>
      <c r="I152" s="250"/>
      <c r="J152" s="250"/>
    </row>
    <row r="153" spans="2:10" x14ac:dyDescent="0.2">
      <c r="B153" s="250"/>
      <c r="C153" s="250"/>
      <c r="D153" s="250"/>
      <c r="E153" s="250"/>
      <c r="F153" s="250"/>
      <c r="G153" s="250"/>
      <c r="H153" s="250"/>
      <c r="I153" s="250"/>
      <c r="J153" s="250"/>
    </row>
    <row r="154" spans="2:10" x14ac:dyDescent="0.2">
      <c r="B154" s="250"/>
      <c r="C154" s="250"/>
      <c r="D154" s="250"/>
      <c r="E154" s="250"/>
      <c r="F154" s="250"/>
      <c r="G154" s="250"/>
      <c r="H154" s="250"/>
      <c r="I154" s="250"/>
      <c r="J154" s="250"/>
    </row>
    <row r="155" spans="2:10" x14ac:dyDescent="0.2">
      <c r="B155" s="250"/>
      <c r="C155" s="250"/>
      <c r="D155" s="250"/>
      <c r="E155" s="250"/>
      <c r="F155" s="250"/>
      <c r="G155" s="250"/>
      <c r="H155" s="250"/>
      <c r="I155" s="250"/>
      <c r="J155" s="250"/>
    </row>
    <row r="156" spans="2:10" x14ac:dyDescent="0.2">
      <c r="B156" s="250"/>
      <c r="C156" s="250"/>
      <c r="D156" s="250"/>
      <c r="E156" s="250"/>
      <c r="F156" s="250"/>
      <c r="G156" s="250"/>
      <c r="H156" s="250"/>
      <c r="I156" s="250"/>
      <c r="J156" s="250"/>
    </row>
    <row r="157" spans="2:10" x14ac:dyDescent="0.2">
      <c r="B157" s="250"/>
      <c r="C157" s="250"/>
      <c r="D157" s="250"/>
      <c r="E157" s="250"/>
      <c r="F157" s="250"/>
      <c r="G157" s="250"/>
      <c r="H157" s="250"/>
      <c r="I157" s="250"/>
      <c r="J157" s="250"/>
    </row>
    <row r="158" spans="2:10" x14ac:dyDescent="0.2">
      <c r="B158" s="250"/>
      <c r="C158" s="250"/>
      <c r="D158" s="250"/>
      <c r="E158" s="250"/>
      <c r="F158" s="250"/>
      <c r="G158" s="250"/>
      <c r="H158" s="250"/>
      <c r="I158" s="250"/>
      <c r="J158" s="250"/>
    </row>
    <row r="159" spans="2:10" x14ac:dyDescent="0.2">
      <c r="B159" s="250"/>
      <c r="C159" s="250"/>
      <c r="D159" s="250"/>
      <c r="E159" s="250"/>
      <c r="F159" s="250"/>
      <c r="G159" s="250"/>
      <c r="H159" s="250"/>
      <c r="I159" s="250"/>
      <c r="J159" s="250"/>
    </row>
    <row r="160" spans="2:10" x14ac:dyDescent="0.2">
      <c r="B160" s="250"/>
      <c r="C160" s="250"/>
      <c r="D160" s="250"/>
      <c r="E160" s="250"/>
      <c r="F160" s="250"/>
      <c r="G160" s="250"/>
      <c r="H160" s="250"/>
      <c r="I160" s="250"/>
      <c r="J160" s="250"/>
    </row>
    <row r="161" spans="2:10" x14ac:dyDescent="0.2">
      <c r="B161" s="250"/>
      <c r="C161" s="250"/>
      <c r="D161" s="250"/>
      <c r="E161" s="250"/>
      <c r="F161" s="250"/>
      <c r="G161" s="250"/>
      <c r="H161" s="250"/>
      <c r="I161" s="250"/>
      <c r="J161" s="250"/>
    </row>
    <row r="162" spans="2:10" x14ac:dyDescent="0.2">
      <c r="B162" s="250"/>
      <c r="C162" s="250"/>
      <c r="D162" s="250"/>
      <c r="E162" s="250"/>
      <c r="F162" s="250"/>
      <c r="G162" s="250"/>
      <c r="H162" s="250"/>
      <c r="I162" s="250"/>
      <c r="J162" s="250"/>
    </row>
    <row r="163" spans="2:10" x14ac:dyDescent="0.2">
      <c r="B163" s="250"/>
      <c r="C163" s="250"/>
      <c r="D163" s="250"/>
      <c r="E163" s="250"/>
      <c r="F163" s="250"/>
      <c r="G163" s="250"/>
      <c r="H163" s="250"/>
      <c r="I163" s="250"/>
      <c r="J163" s="250"/>
    </row>
    <row r="164" spans="2:10" x14ac:dyDescent="0.2">
      <c r="B164" s="250"/>
      <c r="C164" s="250"/>
      <c r="D164" s="250"/>
      <c r="E164" s="250"/>
      <c r="F164" s="250"/>
      <c r="G164" s="250"/>
      <c r="H164" s="250"/>
      <c r="I164" s="250"/>
      <c r="J164" s="250"/>
    </row>
    <row r="165" spans="2:10" x14ac:dyDescent="0.2">
      <c r="B165" s="250"/>
      <c r="C165" s="250"/>
      <c r="D165" s="250"/>
      <c r="E165" s="250"/>
      <c r="F165" s="250"/>
      <c r="G165" s="250"/>
      <c r="H165" s="250"/>
      <c r="I165" s="250"/>
      <c r="J165" s="250"/>
    </row>
    <row r="166" spans="2:10" x14ac:dyDescent="0.2">
      <c r="B166" s="250"/>
      <c r="C166" s="250"/>
      <c r="D166" s="250"/>
      <c r="E166" s="250"/>
      <c r="F166" s="250"/>
      <c r="G166" s="250"/>
      <c r="H166" s="250"/>
      <c r="I166" s="250"/>
      <c r="J166" s="250"/>
    </row>
    <row r="167" spans="2:10" x14ac:dyDescent="0.2">
      <c r="B167" s="250"/>
      <c r="C167" s="250"/>
      <c r="D167" s="250"/>
      <c r="E167" s="250"/>
      <c r="F167" s="250"/>
      <c r="G167" s="250"/>
      <c r="H167" s="250"/>
      <c r="I167" s="250"/>
      <c r="J167" s="250"/>
    </row>
    <row r="168" spans="2:10" x14ac:dyDescent="0.2">
      <c r="B168" s="250"/>
      <c r="C168" s="250"/>
      <c r="D168" s="250"/>
      <c r="E168" s="250"/>
      <c r="F168" s="250"/>
      <c r="G168" s="250"/>
      <c r="H168" s="250"/>
      <c r="I168" s="250"/>
      <c r="J168" s="250"/>
    </row>
    <row r="169" spans="2:10" x14ac:dyDescent="0.2">
      <c r="B169" s="250"/>
      <c r="C169" s="250"/>
      <c r="D169" s="250"/>
      <c r="E169" s="250"/>
      <c r="F169" s="250"/>
      <c r="G169" s="250"/>
      <c r="H169" s="250"/>
      <c r="I169" s="250"/>
      <c r="J169" s="250"/>
    </row>
    <row r="170" spans="2:10" x14ac:dyDescent="0.2">
      <c r="B170" s="250"/>
      <c r="C170" s="250"/>
      <c r="D170" s="250"/>
      <c r="E170" s="250"/>
      <c r="F170" s="250"/>
      <c r="G170" s="250"/>
      <c r="H170" s="250"/>
      <c r="I170" s="250"/>
      <c r="J170" s="250"/>
    </row>
    <row r="171" spans="2:10" x14ac:dyDescent="0.2">
      <c r="B171" s="250"/>
      <c r="C171" s="250"/>
      <c r="D171" s="250"/>
      <c r="E171" s="250"/>
      <c r="F171" s="250"/>
      <c r="G171" s="250"/>
      <c r="H171" s="250"/>
      <c r="I171" s="250"/>
      <c r="J171" s="250"/>
    </row>
    <row r="172" spans="2:10" x14ac:dyDescent="0.2">
      <c r="B172" s="250"/>
      <c r="C172" s="250"/>
      <c r="D172" s="250"/>
      <c r="E172" s="250"/>
      <c r="F172" s="250"/>
      <c r="G172" s="250"/>
      <c r="H172" s="250"/>
      <c r="I172" s="250"/>
      <c r="J172" s="250"/>
    </row>
    <row r="173" spans="2:10" x14ac:dyDescent="0.2">
      <c r="B173" s="250"/>
      <c r="C173" s="250"/>
      <c r="D173" s="250"/>
      <c r="E173" s="250"/>
      <c r="F173" s="250"/>
      <c r="G173" s="250"/>
      <c r="H173" s="250"/>
      <c r="I173" s="250"/>
      <c r="J173" s="250"/>
    </row>
    <row r="174" spans="2:10" x14ac:dyDescent="0.2">
      <c r="B174" s="250"/>
      <c r="C174" s="250"/>
      <c r="D174" s="250"/>
      <c r="E174" s="250"/>
      <c r="F174" s="250"/>
      <c r="G174" s="250"/>
      <c r="H174" s="250"/>
      <c r="I174" s="250"/>
      <c r="J174" s="250"/>
    </row>
    <row r="175" spans="2:10" x14ac:dyDescent="0.2">
      <c r="B175" s="250"/>
      <c r="C175" s="250"/>
      <c r="D175" s="250"/>
      <c r="E175" s="250"/>
      <c r="F175" s="250"/>
      <c r="G175" s="250"/>
      <c r="H175" s="250"/>
      <c r="I175" s="250"/>
      <c r="J175" s="250"/>
    </row>
    <row r="176" spans="2:10" x14ac:dyDescent="0.2">
      <c r="B176" s="250"/>
      <c r="C176" s="250"/>
      <c r="D176" s="250"/>
      <c r="E176" s="250"/>
      <c r="F176" s="250"/>
      <c r="G176" s="250"/>
      <c r="H176" s="250"/>
      <c r="I176" s="250"/>
      <c r="J176" s="250"/>
    </row>
    <row r="177" spans="2:10" x14ac:dyDescent="0.2">
      <c r="B177" s="250"/>
      <c r="C177" s="250"/>
      <c r="D177" s="250"/>
      <c r="E177" s="250"/>
      <c r="F177" s="250"/>
      <c r="G177" s="250"/>
      <c r="H177" s="250"/>
      <c r="I177" s="250"/>
      <c r="J177" s="250"/>
    </row>
    <row r="178" spans="2:10" x14ac:dyDescent="0.2">
      <c r="B178" s="250"/>
      <c r="C178" s="250"/>
      <c r="D178" s="250"/>
      <c r="E178" s="250"/>
      <c r="F178" s="250"/>
      <c r="G178" s="250"/>
      <c r="H178" s="250"/>
      <c r="I178" s="250"/>
      <c r="J178" s="250"/>
    </row>
    <row r="179" spans="2:10" x14ac:dyDescent="0.2">
      <c r="B179" s="250"/>
      <c r="C179" s="250"/>
      <c r="D179" s="250"/>
      <c r="E179" s="250"/>
      <c r="F179" s="250"/>
      <c r="G179" s="250"/>
      <c r="H179" s="250"/>
      <c r="I179" s="250"/>
      <c r="J179" s="250"/>
    </row>
    <row r="180" spans="2:10" x14ac:dyDescent="0.2">
      <c r="B180" s="250"/>
      <c r="C180" s="250"/>
      <c r="D180" s="250"/>
      <c r="E180" s="250"/>
      <c r="F180" s="250"/>
      <c r="G180" s="250"/>
      <c r="H180" s="250"/>
      <c r="I180" s="250"/>
      <c r="J180" s="250"/>
    </row>
    <row r="181" spans="2:10" x14ac:dyDescent="0.2">
      <c r="B181" s="250"/>
      <c r="C181" s="250"/>
      <c r="D181" s="250"/>
      <c r="E181" s="250"/>
      <c r="F181" s="250"/>
      <c r="G181" s="250"/>
      <c r="H181" s="250"/>
      <c r="I181" s="250"/>
      <c r="J181" s="250"/>
    </row>
    <row r="182" spans="2:10" x14ac:dyDescent="0.2">
      <c r="B182" s="250"/>
      <c r="C182" s="250"/>
      <c r="D182" s="250"/>
      <c r="E182" s="250"/>
      <c r="F182" s="250"/>
      <c r="G182" s="250"/>
      <c r="H182" s="250"/>
      <c r="I182" s="250"/>
      <c r="J182" s="250"/>
    </row>
    <row r="183" spans="2:10" x14ac:dyDescent="0.2">
      <c r="B183" s="250"/>
      <c r="C183" s="250"/>
      <c r="D183" s="250"/>
      <c r="E183" s="250"/>
      <c r="F183" s="250"/>
      <c r="G183" s="250"/>
      <c r="H183" s="250"/>
      <c r="I183" s="250"/>
      <c r="J183" s="250"/>
    </row>
    <row r="184" spans="2:10" x14ac:dyDescent="0.2">
      <c r="B184" s="250"/>
      <c r="C184" s="250"/>
      <c r="D184" s="250"/>
      <c r="E184" s="250"/>
      <c r="F184" s="250"/>
      <c r="G184" s="250"/>
      <c r="H184" s="250"/>
      <c r="I184" s="250"/>
      <c r="J184" s="250"/>
    </row>
    <row r="185" spans="2:10" x14ac:dyDescent="0.2">
      <c r="B185" s="250"/>
      <c r="C185" s="250"/>
      <c r="D185" s="250"/>
      <c r="E185" s="250"/>
      <c r="F185" s="250"/>
      <c r="G185" s="250"/>
      <c r="H185" s="250"/>
      <c r="I185" s="250"/>
      <c r="J185" s="250"/>
    </row>
    <row r="186" spans="2:10" x14ac:dyDescent="0.2">
      <c r="B186" s="250"/>
      <c r="C186" s="250"/>
      <c r="D186" s="250"/>
      <c r="E186" s="250"/>
      <c r="F186" s="250"/>
      <c r="G186" s="250"/>
      <c r="H186" s="250"/>
      <c r="I186" s="250"/>
      <c r="J186" s="250"/>
    </row>
  </sheetData>
  <mergeCells count="11">
    <mergeCell ref="B2:I2"/>
    <mergeCell ref="B6:C7"/>
    <mergeCell ref="D6:D7"/>
    <mergeCell ref="G6:G7"/>
    <mergeCell ref="H6:H7"/>
    <mergeCell ref="B66:C66"/>
    <mergeCell ref="I6:I7"/>
    <mergeCell ref="J6:J7"/>
    <mergeCell ref="B28:C28"/>
    <mergeCell ref="E6:F6"/>
    <mergeCell ref="B48:C48"/>
  </mergeCell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5" orientation="portrait" r:id="rId1"/>
  <headerFooter alignWithMargins="0">
    <oddHeader xml:space="preserve">&amp;L&amp;"Arial,Gras"&amp;16
</oddHeader>
    <oddFooter xml:space="preserve">&amp;Rpage 54
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5">
    <pageSetUpPr fitToPage="1"/>
  </sheetPr>
  <dimension ref="A1:K61"/>
  <sheetViews>
    <sheetView view="pageBreakPreview" zoomScale="115" zoomScaleNormal="100" zoomScaleSheetLayoutView="115" workbookViewId="0"/>
  </sheetViews>
  <sheetFormatPr baseColWidth="10" defaultRowHeight="12.75" x14ac:dyDescent="0.2"/>
  <cols>
    <col min="1" max="1" width="9.28515625" customWidth="1"/>
    <col min="2" max="2" width="5.5703125" customWidth="1"/>
    <col min="3" max="3" width="22.140625" customWidth="1"/>
  </cols>
  <sheetData>
    <row r="1" spans="1:11" s="461" customFormat="1" ht="18.75" x14ac:dyDescent="0.25">
      <c r="A1" s="373"/>
      <c r="B1" s="374" t="s">
        <v>243</v>
      </c>
      <c r="C1" s="374"/>
      <c r="D1" s="374"/>
      <c r="E1" s="373"/>
      <c r="F1" s="373"/>
      <c r="G1" s="375"/>
      <c r="H1" s="375"/>
      <c r="I1" s="375"/>
      <c r="J1"/>
    </row>
    <row r="2" spans="1:11" s="461" customFormat="1" ht="15" customHeight="1" x14ac:dyDescent="0.2">
      <c r="A2" s="373"/>
      <c r="B2" s="796" t="s">
        <v>288</v>
      </c>
      <c r="C2" s="796"/>
      <c r="D2" s="796"/>
      <c r="E2" s="796"/>
      <c r="F2" s="796"/>
      <c r="G2" s="796"/>
      <c r="H2" s="796"/>
      <c r="I2" s="796"/>
      <c r="J2" s="831"/>
    </row>
    <row r="3" spans="1:11" s="461" customFormat="1" ht="15" x14ac:dyDescent="0.25">
      <c r="A3" s="373"/>
      <c r="B3" s="373"/>
      <c r="C3" s="373"/>
      <c r="D3" s="373"/>
      <c r="E3" s="373"/>
      <c r="F3" s="373"/>
      <c r="G3" s="375"/>
      <c r="H3" s="375"/>
      <c r="I3" s="375"/>
      <c r="J3"/>
    </row>
    <row r="4" spans="1:11" s="461" customFormat="1" ht="15" x14ac:dyDescent="0.2">
      <c r="A4" s="603" t="s">
        <v>49</v>
      </c>
      <c r="B4" s="378" t="s">
        <v>50</v>
      </c>
      <c r="C4" s="378"/>
      <c r="D4" s="378"/>
      <c r="E4" s="603" t="s">
        <v>51</v>
      </c>
      <c r="F4" s="254" t="s">
        <v>295</v>
      </c>
      <c r="G4" s="378"/>
      <c r="H4" s="603" t="s">
        <v>52</v>
      </c>
      <c r="I4" s="378" t="s">
        <v>268</v>
      </c>
      <c r="J4" s="378"/>
    </row>
    <row r="6" spans="1:11" x14ac:dyDescent="0.2">
      <c r="B6" s="827"/>
      <c r="C6" s="828"/>
      <c r="D6" s="823" t="s">
        <v>198</v>
      </c>
      <c r="E6" s="826" t="s">
        <v>135</v>
      </c>
      <c r="F6" s="826"/>
      <c r="G6" s="823" t="s">
        <v>136</v>
      </c>
      <c r="H6" s="823" t="s">
        <v>137</v>
      </c>
      <c r="I6" s="823" t="s">
        <v>138</v>
      </c>
      <c r="J6" s="825" t="s">
        <v>114</v>
      </c>
    </row>
    <row r="7" spans="1:11" ht="24.75" customHeight="1" x14ac:dyDescent="0.2">
      <c r="B7" s="829"/>
      <c r="C7" s="830"/>
      <c r="D7" s="824"/>
      <c r="E7" s="599" t="s">
        <v>139</v>
      </c>
      <c r="F7" s="600" t="s">
        <v>140</v>
      </c>
      <c r="G7" s="824"/>
      <c r="H7" s="824"/>
      <c r="I7" s="824"/>
      <c r="J7" s="824"/>
    </row>
    <row r="8" spans="1:11" s="461" customFormat="1" x14ac:dyDescent="0.2">
      <c r="B8" s="582" t="s">
        <v>334</v>
      </c>
      <c r="C8" s="583" t="s">
        <v>407</v>
      </c>
      <c r="D8" s="663">
        <v>13</v>
      </c>
      <c r="E8" s="671">
        <v>0</v>
      </c>
      <c r="F8" s="671">
        <v>1</v>
      </c>
      <c r="G8" s="663">
        <v>2</v>
      </c>
      <c r="H8" s="671">
        <f>SUM(D8:G8)</f>
        <v>16</v>
      </c>
      <c r="I8" s="671">
        <v>48</v>
      </c>
      <c r="J8" s="584">
        <f>IF(I8&gt;0,H8/I8,"-")</f>
        <v>0.33333333333333331</v>
      </c>
      <c r="K8" s="552"/>
    </row>
    <row r="9" spans="1:11" s="461" customFormat="1" x14ac:dyDescent="0.2">
      <c r="B9" s="585" t="s">
        <v>334</v>
      </c>
      <c r="C9" s="586" t="s">
        <v>408</v>
      </c>
      <c r="D9" s="665">
        <v>159</v>
      </c>
      <c r="E9" s="672">
        <v>1</v>
      </c>
      <c r="F9" s="672">
        <v>0</v>
      </c>
      <c r="G9" s="665">
        <v>9</v>
      </c>
      <c r="H9" s="672">
        <f t="shared" ref="H9:H27" si="0">SUM(D9:G9)</f>
        <v>169</v>
      </c>
      <c r="I9" s="672">
        <v>281</v>
      </c>
      <c r="J9" s="588">
        <f t="shared" ref="J9:J27" si="1">IF(I9&gt;0,H9/I9,"-")</f>
        <v>0.60142348754448394</v>
      </c>
      <c r="K9" s="552"/>
    </row>
    <row r="10" spans="1:11" s="461" customFormat="1" x14ac:dyDescent="0.2">
      <c r="B10" s="585" t="s">
        <v>334</v>
      </c>
      <c r="C10" s="586" t="s">
        <v>409</v>
      </c>
      <c r="D10" s="665">
        <v>43</v>
      </c>
      <c r="E10" s="672">
        <v>0</v>
      </c>
      <c r="F10" s="672">
        <v>0</v>
      </c>
      <c r="G10" s="665">
        <v>11</v>
      </c>
      <c r="H10" s="672">
        <f t="shared" si="0"/>
        <v>54</v>
      </c>
      <c r="I10" s="672">
        <v>97</v>
      </c>
      <c r="J10" s="588">
        <f t="shared" si="1"/>
        <v>0.55670103092783507</v>
      </c>
      <c r="K10" s="552"/>
    </row>
    <row r="11" spans="1:11" s="461" customFormat="1" x14ac:dyDescent="0.2">
      <c r="B11" s="585" t="s">
        <v>334</v>
      </c>
      <c r="C11" s="586" t="s">
        <v>410</v>
      </c>
      <c r="D11" s="665">
        <v>35</v>
      </c>
      <c r="E11" s="672">
        <v>0</v>
      </c>
      <c r="F11" s="672">
        <v>0</v>
      </c>
      <c r="G11" s="665">
        <v>1</v>
      </c>
      <c r="H11" s="672">
        <f t="shared" si="0"/>
        <v>36</v>
      </c>
      <c r="I11" s="672">
        <v>63</v>
      </c>
      <c r="J11" s="588">
        <f t="shared" si="1"/>
        <v>0.5714285714285714</v>
      </c>
      <c r="K11" s="552"/>
    </row>
    <row r="12" spans="1:11" s="461" customFormat="1" x14ac:dyDescent="0.2">
      <c r="B12" s="585" t="s">
        <v>334</v>
      </c>
      <c r="C12" s="586" t="s">
        <v>411</v>
      </c>
      <c r="D12" s="665">
        <v>320</v>
      </c>
      <c r="E12" s="672">
        <v>0</v>
      </c>
      <c r="F12" s="672">
        <v>18</v>
      </c>
      <c r="G12" s="665">
        <v>0</v>
      </c>
      <c r="H12" s="672">
        <f t="shared" si="0"/>
        <v>338</v>
      </c>
      <c r="I12" s="672">
        <v>845</v>
      </c>
      <c r="J12" s="588">
        <f t="shared" si="1"/>
        <v>0.4</v>
      </c>
      <c r="K12" s="552"/>
    </row>
    <row r="13" spans="1:11" s="461" customFormat="1" x14ac:dyDescent="0.2">
      <c r="B13" s="585" t="s">
        <v>334</v>
      </c>
      <c r="C13" s="586" t="s">
        <v>412</v>
      </c>
      <c r="D13" s="665">
        <v>16</v>
      </c>
      <c r="E13" s="672">
        <v>0</v>
      </c>
      <c r="F13" s="672">
        <v>0</v>
      </c>
      <c r="G13" s="665">
        <v>2</v>
      </c>
      <c r="H13" s="672">
        <f t="shared" si="0"/>
        <v>18</v>
      </c>
      <c r="I13" s="672">
        <v>32</v>
      </c>
      <c r="J13" s="588">
        <f t="shared" si="1"/>
        <v>0.5625</v>
      </c>
      <c r="K13" s="552"/>
    </row>
    <row r="14" spans="1:11" s="461" customFormat="1" x14ac:dyDescent="0.2">
      <c r="B14" s="585" t="s">
        <v>334</v>
      </c>
      <c r="C14" s="586" t="s">
        <v>413</v>
      </c>
      <c r="D14" s="665">
        <v>56</v>
      </c>
      <c r="E14" s="672">
        <v>0</v>
      </c>
      <c r="F14" s="672">
        <v>0</v>
      </c>
      <c r="G14" s="665">
        <v>2</v>
      </c>
      <c r="H14" s="672">
        <f t="shared" si="0"/>
        <v>58</v>
      </c>
      <c r="I14" s="672">
        <v>97</v>
      </c>
      <c r="J14" s="588">
        <f t="shared" si="1"/>
        <v>0.59793814432989689</v>
      </c>
      <c r="K14" s="552"/>
    </row>
    <row r="15" spans="1:11" s="461" customFormat="1" x14ac:dyDescent="0.2">
      <c r="B15" s="585" t="s">
        <v>381</v>
      </c>
      <c r="C15" s="586" t="s">
        <v>105</v>
      </c>
      <c r="D15" s="665">
        <v>0</v>
      </c>
      <c r="E15" s="672">
        <v>0</v>
      </c>
      <c r="F15" s="672">
        <v>0</v>
      </c>
      <c r="G15" s="665">
        <v>60</v>
      </c>
      <c r="H15" s="672">
        <f t="shared" si="0"/>
        <v>60</v>
      </c>
      <c r="I15" s="672">
        <v>66</v>
      </c>
      <c r="J15" s="588">
        <f t="shared" si="1"/>
        <v>0.90909090909090906</v>
      </c>
      <c r="K15" s="552"/>
    </row>
    <row r="16" spans="1:11" s="461" customFormat="1" x14ac:dyDescent="0.2">
      <c r="B16" s="585" t="s">
        <v>351</v>
      </c>
      <c r="C16" s="586" t="s">
        <v>423</v>
      </c>
      <c r="D16" s="665">
        <v>0</v>
      </c>
      <c r="E16" s="672">
        <v>0</v>
      </c>
      <c r="F16" s="672">
        <v>0</v>
      </c>
      <c r="G16" s="665">
        <v>0</v>
      </c>
      <c r="H16" s="672">
        <f t="shared" si="0"/>
        <v>0</v>
      </c>
      <c r="I16" s="672">
        <v>545</v>
      </c>
      <c r="J16" s="588">
        <f t="shared" si="1"/>
        <v>0</v>
      </c>
      <c r="K16" s="552"/>
    </row>
    <row r="17" spans="2:11" s="461" customFormat="1" x14ac:dyDescent="0.2">
      <c r="B17" s="585" t="s">
        <v>402</v>
      </c>
      <c r="C17" s="586" t="s">
        <v>424</v>
      </c>
      <c r="D17" s="665">
        <v>0</v>
      </c>
      <c r="E17" s="672">
        <v>0</v>
      </c>
      <c r="F17" s="672">
        <v>0</v>
      </c>
      <c r="G17" s="665">
        <v>0</v>
      </c>
      <c r="H17" s="672">
        <f t="shared" si="0"/>
        <v>0</v>
      </c>
      <c r="I17" s="672">
        <v>5</v>
      </c>
      <c r="J17" s="588">
        <f t="shared" si="1"/>
        <v>0</v>
      </c>
      <c r="K17" s="552"/>
    </row>
    <row r="18" spans="2:11" s="461" customFormat="1" x14ac:dyDescent="0.2">
      <c r="B18" s="585" t="s">
        <v>539</v>
      </c>
      <c r="C18" s="586" t="s">
        <v>414</v>
      </c>
      <c r="D18" s="665">
        <v>30</v>
      </c>
      <c r="E18" s="672">
        <v>0</v>
      </c>
      <c r="F18" s="672">
        <v>0</v>
      </c>
      <c r="G18" s="665">
        <v>0</v>
      </c>
      <c r="H18" s="672">
        <f t="shared" si="0"/>
        <v>30</v>
      </c>
      <c r="I18" s="672">
        <v>422</v>
      </c>
      <c r="J18" s="588">
        <f t="shared" si="1"/>
        <v>7.1090047393364927E-2</v>
      </c>
      <c r="K18" s="552"/>
    </row>
    <row r="19" spans="2:11" s="461" customFormat="1" x14ac:dyDescent="0.2">
      <c r="B19" s="585" t="s">
        <v>539</v>
      </c>
      <c r="C19" s="586" t="s">
        <v>415</v>
      </c>
      <c r="D19" s="665">
        <v>72</v>
      </c>
      <c r="E19" s="672">
        <v>19</v>
      </c>
      <c r="F19" s="672">
        <v>0</v>
      </c>
      <c r="G19" s="665">
        <v>5</v>
      </c>
      <c r="H19" s="672">
        <f t="shared" si="0"/>
        <v>96</v>
      </c>
      <c r="I19" s="672">
        <v>676</v>
      </c>
      <c r="J19" s="588">
        <f t="shared" si="1"/>
        <v>0.14201183431952663</v>
      </c>
      <c r="K19" s="552"/>
    </row>
    <row r="20" spans="2:11" s="461" customFormat="1" x14ac:dyDescent="0.2">
      <c r="B20" s="585" t="s">
        <v>539</v>
      </c>
      <c r="C20" s="586" t="s">
        <v>416</v>
      </c>
      <c r="D20" s="665">
        <v>118</v>
      </c>
      <c r="E20" s="672">
        <v>0</v>
      </c>
      <c r="F20" s="672">
        <v>30</v>
      </c>
      <c r="G20" s="665">
        <v>31</v>
      </c>
      <c r="H20" s="672">
        <f t="shared" si="0"/>
        <v>179</v>
      </c>
      <c r="I20" s="672">
        <v>412</v>
      </c>
      <c r="J20" s="588">
        <f t="shared" si="1"/>
        <v>0.4344660194174757</v>
      </c>
      <c r="K20" s="552"/>
    </row>
    <row r="21" spans="2:11" s="461" customFormat="1" x14ac:dyDescent="0.2">
      <c r="B21" s="585" t="s">
        <v>539</v>
      </c>
      <c r="C21" s="586" t="s">
        <v>417</v>
      </c>
      <c r="D21" s="665">
        <v>32</v>
      </c>
      <c r="E21" s="672">
        <v>0</v>
      </c>
      <c r="F21" s="672">
        <v>0</v>
      </c>
      <c r="G21" s="665">
        <v>1</v>
      </c>
      <c r="H21" s="672">
        <f t="shared" si="0"/>
        <v>33</v>
      </c>
      <c r="I21" s="672">
        <v>253</v>
      </c>
      <c r="J21" s="588">
        <f t="shared" si="1"/>
        <v>0.13043478260869565</v>
      </c>
      <c r="K21" s="552"/>
    </row>
    <row r="22" spans="2:11" s="461" customFormat="1" x14ac:dyDescent="0.2">
      <c r="B22" s="585" t="s">
        <v>539</v>
      </c>
      <c r="C22" s="586" t="s">
        <v>418</v>
      </c>
      <c r="D22" s="665">
        <v>65</v>
      </c>
      <c r="E22" s="672">
        <v>9</v>
      </c>
      <c r="F22" s="672">
        <v>2</v>
      </c>
      <c r="G22" s="665">
        <v>4</v>
      </c>
      <c r="H22" s="672">
        <f t="shared" si="0"/>
        <v>80</v>
      </c>
      <c r="I22" s="672">
        <v>478</v>
      </c>
      <c r="J22" s="588">
        <f t="shared" si="1"/>
        <v>0.16736401673640167</v>
      </c>
      <c r="K22" s="552"/>
    </row>
    <row r="23" spans="2:11" s="461" customFormat="1" x14ac:dyDescent="0.2">
      <c r="B23" s="585" t="s">
        <v>539</v>
      </c>
      <c r="C23" s="586" t="s">
        <v>419</v>
      </c>
      <c r="D23" s="665">
        <v>107</v>
      </c>
      <c r="E23" s="672">
        <v>4</v>
      </c>
      <c r="F23" s="672">
        <v>0</v>
      </c>
      <c r="G23" s="665">
        <v>17</v>
      </c>
      <c r="H23" s="672">
        <f t="shared" si="0"/>
        <v>128</v>
      </c>
      <c r="I23" s="672">
        <v>364</v>
      </c>
      <c r="J23" s="588">
        <f t="shared" si="1"/>
        <v>0.35164835164835168</v>
      </c>
      <c r="K23" s="552"/>
    </row>
    <row r="24" spans="2:11" s="461" customFormat="1" x14ac:dyDescent="0.2">
      <c r="B24" s="585" t="s">
        <v>539</v>
      </c>
      <c r="C24" s="586" t="s">
        <v>420</v>
      </c>
      <c r="D24" s="665">
        <v>75</v>
      </c>
      <c r="E24" s="672">
        <v>0</v>
      </c>
      <c r="F24" s="672">
        <v>4</v>
      </c>
      <c r="G24" s="665">
        <v>35</v>
      </c>
      <c r="H24" s="672">
        <f t="shared" si="0"/>
        <v>114</v>
      </c>
      <c r="I24" s="672">
        <v>484</v>
      </c>
      <c r="J24" s="588">
        <f t="shared" si="1"/>
        <v>0.23553719008264462</v>
      </c>
      <c r="K24" s="552"/>
    </row>
    <row r="25" spans="2:11" s="461" customFormat="1" x14ac:dyDescent="0.2">
      <c r="B25" s="585" t="s">
        <v>539</v>
      </c>
      <c r="C25" s="586" t="s">
        <v>421</v>
      </c>
      <c r="D25" s="665">
        <v>91</v>
      </c>
      <c r="E25" s="672">
        <v>0</v>
      </c>
      <c r="F25" s="672">
        <v>6</v>
      </c>
      <c r="G25" s="665">
        <v>0</v>
      </c>
      <c r="H25" s="672">
        <f t="shared" si="0"/>
        <v>97</v>
      </c>
      <c r="I25" s="672">
        <v>427</v>
      </c>
      <c r="J25" s="588">
        <f t="shared" si="1"/>
        <v>0.22716627634660422</v>
      </c>
      <c r="K25" s="552"/>
    </row>
    <row r="26" spans="2:11" s="461" customFormat="1" x14ac:dyDescent="0.2">
      <c r="B26" s="585" t="s">
        <v>539</v>
      </c>
      <c r="C26" s="586" t="s">
        <v>422</v>
      </c>
      <c r="D26" s="665">
        <v>46</v>
      </c>
      <c r="E26" s="672">
        <v>1</v>
      </c>
      <c r="F26" s="672">
        <v>2</v>
      </c>
      <c r="G26" s="665">
        <v>4</v>
      </c>
      <c r="H26" s="672">
        <f t="shared" si="0"/>
        <v>53</v>
      </c>
      <c r="I26" s="672">
        <v>545</v>
      </c>
      <c r="J26" s="588">
        <f t="shared" si="1"/>
        <v>9.7247706422018354E-2</v>
      </c>
      <c r="K26" s="552"/>
    </row>
    <row r="27" spans="2:11" s="461" customFormat="1" ht="13.5" x14ac:dyDescent="0.25">
      <c r="B27" s="821" t="s">
        <v>277</v>
      </c>
      <c r="C27" s="822"/>
      <c r="D27" s="662">
        <v>1278</v>
      </c>
      <c r="E27" s="662">
        <v>34</v>
      </c>
      <c r="F27" s="662">
        <v>63</v>
      </c>
      <c r="G27" s="662">
        <v>184</v>
      </c>
      <c r="H27" s="662">
        <f t="shared" si="0"/>
        <v>1559</v>
      </c>
      <c r="I27" s="662">
        <v>6140</v>
      </c>
      <c r="J27" s="598">
        <f t="shared" si="1"/>
        <v>0.25390879478827361</v>
      </c>
      <c r="K27" s="552"/>
    </row>
    <row r="28" spans="2:11" s="461" customFormat="1" x14ac:dyDescent="0.2">
      <c r="B28" s="582" t="s">
        <v>334</v>
      </c>
      <c r="C28" s="597" t="s">
        <v>426</v>
      </c>
      <c r="D28" s="663">
        <v>69</v>
      </c>
      <c r="E28" s="671">
        <v>0</v>
      </c>
      <c r="F28" s="671">
        <v>0</v>
      </c>
      <c r="G28" s="663">
        <v>2</v>
      </c>
      <c r="H28" s="671">
        <f t="shared" ref="H28:H36" si="2">SUM(D28:G28)</f>
        <v>71</v>
      </c>
      <c r="I28" s="671">
        <v>105</v>
      </c>
      <c r="J28" s="584">
        <f t="shared" ref="J28:J36" si="3">IF(I28&gt;0,H28/I28,"-")</f>
        <v>0.67619047619047623</v>
      </c>
      <c r="K28" s="552"/>
    </row>
    <row r="29" spans="2:11" s="461" customFormat="1" x14ac:dyDescent="0.2">
      <c r="B29" s="585" t="s">
        <v>334</v>
      </c>
      <c r="C29" s="596" t="s">
        <v>427</v>
      </c>
      <c r="D29" s="665">
        <v>32</v>
      </c>
      <c r="E29" s="672">
        <v>0</v>
      </c>
      <c r="F29" s="672">
        <v>0</v>
      </c>
      <c r="G29" s="665">
        <v>2</v>
      </c>
      <c r="H29" s="672">
        <f t="shared" si="2"/>
        <v>34</v>
      </c>
      <c r="I29" s="672">
        <v>56</v>
      </c>
      <c r="J29" s="588">
        <f t="shared" si="3"/>
        <v>0.6071428571428571</v>
      </c>
      <c r="K29" s="552"/>
    </row>
    <row r="30" spans="2:11" s="461" customFormat="1" x14ac:dyDescent="0.2">
      <c r="B30" s="585" t="s">
        <v>539</v>
      </c>
      <c r="C30" s="596" t="s">
        <v>428</v>
      </c>
      <c r="D30" s="665">
        <v>104</v>
      </c>
      <c r="E30" s="672">
        <v>8</v>
      </c>
      <c r="F30" s="672">
        <v>0</v>
      </c>
      <c r="G30" s="665">
        <v>0</v>
      </c>
      <c r="H30" s="672">
        <f t="shared" si="2"/>
        <v>112</v>
      </c>
      <c r="I30" s="672">
        <v>496</v>
      </c>
      <c r="J30" s="588">
        <f t="shared" si="3"/>
        <v>0.22580645161290322</v>
      </c>
      <c r="K30" s="552"/>
    </row>
    <row r="31" spans="2:11" s="461" customFormat="1" x14ac:dyDescent="0.2">
      <c r="B31" s="585" t="s">
        <v>334</v>
      </c>
      <c r="C31" s="596" t="s">
        <v>429</v>
      </c>
      <c r="D31" s="665">
        <v>24</v>
      </c>
      <c r="E31" s="672">
        <v>0</v>
      </c>
      <c r="F31" s="672">
        <v>0</v>
      </c>
      <c r="G31" s="665">
        <v>3</v>
      </c>
      <c r="H31" s="672">
        <f t="shared" si="2"/>
        <v>27</v>
      </c>
      <c r="I31" s="672">
        <v>46</v>
      </c>
      <c r="J31" s="588">
        <f t="shared" si="3"/>
        <v>0.58695652173913049</v>
      </c>
      <c r="K31" s="552"/>
    </row>
    <row r="32" spans="2:11" s="461" customFormat="1" x14ac:dyDescent="0.2">
      <c r="B32" s="585" t="s">
        <v>334</v>
      </c>
      <c r="C32" s="596" t="s">
        <v>430</v>
      </c>
      <c r="D32" s="665">
        <v>156</v>
      </c>
      <c r="E32" s="672">
        <v>0</v>
      </c>
      <c r="F32" s="672">
        <v>0</v>
      </c>
      <c r="G32" s="665">
        <v>0</v>
      </c>
      <c r="H32" s="672">
        <f t="shared" si="2"/>
        <v>156</v>
      </c>
      <c r="I32" s="672">
        <v>510</v>
      </c>
      <c r="J32" s="588">
        <f t="shared" si="3"/>
        <v>0.30588235294117649</v>
      </c>
      <c r="K32" s="552"/>
    </row>
    <row r="33" spans="2:11" s="461" customFormat="1" x14ac:dyDescent="0.2">
      <c r="B33" s="585" t="s">
        <v>334</v>
      </c>
      <c r="C33" s="596" t="s">
        <v>431</v>
      </c>
      <c r="D33" s="665">
        <v>150</v>
      </c>
      <c r="E33" s="672">
        <v>0</v>
      </c>
      <c r="F33" s="672">
        <v>0</v>
      </c>
      <c r="G33" s="665">
        <v>13</v>
      </c>
      <c r="H33" s="672">
        <f t="shared" si="2"/>
        <v>163</v>
      </c>
      <c r="I33" s="672">
        <v>415</v>
      </c>
      <c r="J33" s="588">
        <f t="shared" si="3"/>
        <v>0.39277108433734942</v>
      </c>
      <c r="K33" s="552"/>
    </row>
    <row r="34" spans="2:11" s="461" customFormat="1" x14ac:dyDescent="0.2">
      <c r="B34" s="585" t="s">
        <v>351</v>
      </c>
      <c r="C34" s="596" t="s">
        <v>437</v>
      </c>
      <c r="D34" s="665">
        <v>0</v>
      </c>
      <c r="E34" s="672">
        <v>0</v>
      </c>
      <c r="F34" s="672">
        <v>0</v>
      </c>
      <c r="G34" s="665">
        <v>0</v>
      </c>
      <c r="H34" s="672">
        <f t="shared" si="2"/>
        <v>0</v>
      </c>
      <c r="I34" s="672">
        <v>114</v>
      </c>
      <c r="J34" s="588">
        <f t="shared" si="3"/>
        <v>0</v>
      </c>
      <c r="K34" s="552"/>
    </row>
    <row r="35" spans="2:11" s="461" customFormat="1" x14ac:dyDescent="0.2">
      <c r="B35" s="585" t="s">
        <v>351</v>
      </c>
      <c r="C35" s="596" t="s">
        <v>438</v>
      </c>
      <c r="D35" s="665">
        <v>0</v>
      </c>
      <c r="E35" s="672">
        <v>0</v>
      </c>
      <c r="F35" s="672">
        <v>0</v>
      </c>
      <c r="G35" s="665">
        <v>0</v>
      </c>
      <c r="H35" s="672">
        <f t="shared" si="2"/>
        <v>0</v>
      </c>
      <c r="I35" s="672">
        <v>611</v>
      </c>
      <c r="J35" s="588">
        <f t="shared" si="3"/>
        <v>0</v>
      </c>
      <c r="K35" s="552"/>
    </row>
    <row r="36" spans="2:11" s="461" customFormat="1" x14ac:dyDescent="0.2">
      <c r="B36" s="585" t="s">
        <v>351</v>
      </c>
      <c r="C36" s="596" t="s">
        <v>439</v>
      </c>
      <c r="D36" s="665">
        <v>0</v>
      </c>
      <c r="E36" s="672">
        <v>0</v>
      </c>
      <c r="F36" s="672">
        <v>7</v>
      </c>
      <c r="G36" s="665">
        <v>0</v>
      </c>
      <c r="H36" s="672">
        <f t="shared" si="2"/>
        <v>7</v>
      </c>
      <c r="I36" s="672">
        <v>649</v>
      </c>
      <c r="J36" s="588">
        <f t="shared" si="3"/>
        <v>1.078582434514638E-2</v>
      </c>
      <c r="K36" s="552"/>
    </row>
    <row r="37" spans="2:11" s="461" customFormat="1" x14ac:dyDescent="0.2">
      <c r="B37" s="585" t="s">
        <v>402</v>
      </c>
      <c r="C37" s="596" t="s">
        <v>106</v>
      </c>
      <c r="D37" s="665">
        <v>0</v>
      </c>
      <c r="E37" s="672">
        <v>0</v>
      </c>
      <c r="F37" s="672">
        <v>0</v>
      </c>
      <c r="G37" s="665">
        <v>0</v>
      </c>
      <c r="H37" s="672">
        <f t="shared" ref="H37:H61" si="4">SUM(D37:G37)</f>
        <v>0</v>
      </c>
      <c r="I37" s="672">
        <v>16</v>
      </c>
      <c r="J37" s="588">
        <f t="shared" ref="J37:J61" si="5">IF(I37&gt;0,H37/I37,"-")</f>
        <v>0</v>
      </c>
      <c r="K37" s="552"/>
    </row>
    <row r="38" spans="2:11" s="461" customFormat="1" x14ac:dyDescent="0.2">
      <c r="B38" s="585" t="s">
        <v>358</v>
      </c>
      <c r="C38" s="596" t="s">
        <v>440</v>
      </c>
      <c r="D38" s="665">
        <v>0</v>
      </c>
      <c r="E38" s="672">
        <v>0</v>
      </c>
      <c r="F38" s="672">
        <v>0</v>
      </c>
      <c r="G38" s="665">
        <v>0</v>
      </c>
      <c r="H38" s="672">
        <f t="shared" si="4"/>
        <v>0</v>
      </c>
      <c r="I38" s="672">
        <v>138</v>
      </c>
      <c r="J38" s="588">
        <f t="shared" si="5"/>
        <v>0</v>
      </c>
      <c r="K38" s="552"/>
    </row>
    <row r="39" spans="2:11" s="461" customFormat="1" x14ac:dyDescent="0.2">
      <c r="B39" s="585" t="s">
        <v>539</v>
      </c>
      <c r="C39" s="596" t="s">
        <v>432</v>
      </c>
      <c r="D39" s="665">
        <v>196</v>
      </c>
      <c r="E39" s="672">
        <v>1</v>
      </c>
      <c r="F39" s="672">
        <v>0</v>
      </c>
      <c r="G39" s="665">
        <v>38</v>
      </c>
      <c r="H39" s="672">
        <f t="shared" si="4"/>
        <v>235</v>
      </c>
      <c r="I39" s="672">
        <v>972</v>
      </c>
      <c r="J39" s="588">
        <f t="shared" si="5"/>
        <v>0.24176954732510289</v>
      </c>
      <c r="K39" s="552"/>
    </row>
    <row r="40" spans="2:11" s="461" customFormat="1" x14ac:dyDescent="0.2">
      <c r="B40" s="585" t="s">
        <v>539</v>
      </c>
      <c r="C40" s="596" t="s">
        <v>433</v>
      </c>
      <c r="D40" s="665">
        <v>136</v>
      </c>
      <c r="E40" s="672">
        <v>3</v>
      </c>
      <c r="F40" s="672">
        <v>1</v>
      </c>
      <c r="G40" s="665">
        <v>38</v>
      </c>
      <c r="H40" s="672">
        <f t="shared" si="4"/>
        <v>178</v>
      </c>
      <c r="I40" s="672">
        <v>680</v>
      </c>
      <c r="J40" s="588">
        <f t="shared" si="5"/>
        <v>0.26176470588235295</v>
      </c>
      <c r="K40" s="552"/>
    </row>
    <row r="41" spans="2:11" s="461" customFormat="1" x14ac:dyDescent="0.2">
      <c r="B41" s="585" t="s">
        <v>539</v>
      </c>
      <c r="C41" s="596" t="s">
        <v>434</v>
      </c>
      <c r="D41" s="665">
        <v>42</v>
      </c>
      <c r="E41" s="672">
        <v>0</v>
      </c>
      <c r="F41" s="672">
        <v>0</v>
      </c>
      <c r="G41" s="665">
        <v>1</v>
      </c>
      <c r="H41" s="672">
        <f t="shared" si="4"/>
        <v>43</v>
      </c>
      <c r="I41" s="672">
        <v>188</v>
      </c>
      <c r="J41" s="588">
        <f t="shared" si="5"/>
        <v>0.22872340425531915</v>
      </c>
      <c r="K41" s="552"/>
    </row>
    <row r="42" spans="2:11" s="461" customFormat="1" x14ac:dyDescent="0.2">
      <c r="B42" s="585" t="s">
        <v>539</v>
      </c>
      <c r="C42" s="596" t="s">
        <v>435</v>
      </c>
      <c r="D42" s="665">
        <v>310</v>
      </c>
      <c r="E42" s="672">
        <v>0</v>
      </c>
      <c r="F42" s="672">
        <v>2</v>
      </c>
      <c r="G42" s="665">
        <v>26</v>
      </c>
      <c r="H42" s="672">
        <f t="shared" si="4"/>
        <v>338</v>
      </c>
      <c r="I42" s="672">
        <v>724</v>
      </c>
      <c r="J42" s="588">
        <f t="shared" si="5"/>
        <v>0.46685082872928174</v>
      </c>
      <c r="K42" s="552"/>
    </row>
    <row r="43" spans="2:11" s="461" customFormat="1" x14ac:dyDescent="0.2">
      <c r="B43" s="585" t="s">
        <v>539</v>
      </c>
      <c r="C43" s="586" t="s">
        <v>436</v>
      </c>
      <c r="D43" s="665">
        <v>134</v>
      </c>
      <c r="E43" s="672">
        <v>14</v>
      </c>
      <c r="F43" s="672">
        <v>0</v>
      </c>
      <c r="G43" s="665">
        <v>31</v>
      </c>
      <c r="H43" s="672">
        <f t="shared" si="4"/>
        <v>179</v>
      </c>
      <c r="I43" s="672">
        <v>717</v>
      </c>
      <c r="J43" s="588">
        <f t="shared" si="5"/>
        <v>0.24965132496513251</v>
      </c>
      <c r="K43" s="552"/>
    </row>
    <row r="44" spans="2:11" s="461" customFormat="1" ht="13.5" x14ac:dyDescent="0.25">
      <c r="B44" s="821" t="s">
        <v>245</v>
      </c>
      <c r="C44" s="822"/>
      <c r="D44" s="662">
        <v>1353</v>
      </c>
      <c r="E44" s="662">
        <v>26</v>
      </c>
      <c r="F44" s="662">
        <v>10</v>
      </c>
      <c r="G44" s="662">
        <v>154</v>
      </c>
      <c r="H44" s="662">
        <f t="shared" si="4"/>
        <v>1543</v>
      </c>
      <c r="I44" s="662">
        <v>6437</v>
      </c>
      <c r="J44" s="598">
        <f t="shared" si="5"/>
        <v>0.23970793848065869</v>
      </c>
      <c r="K44" s="552"/>
    </row>
    <row r="45" spans="2:11" x14ac:dyDescent="0.2">
      <c r="B45" s="582" t="s">
        <v>334</v>
      </c>
      <c r="C45" s="597" t="s">
        <v>442</v>
      </c>
      <c r="D45" s="673">
        <v>0</v>
      </c>
      <c r="E45" s="673">
        <v>0</v>
      </c>
      <c r="F45" s="673">
        <v>0</v>
      </c>
      <c r="G45" s="673">
        <v>0</v>
      </c>
      <c r="H45" s="673">
        <f t="shared" si="4"/>
        <v>0</v>
      </c>
      <c r="I45" s="673">
        <v>2352</v>
      </c>
      <c r="J45" s="584">
        <f t="shared" si="5"/>
        <v>0</v>
      </c>
    </row>
    <row r="46" spans="2:11" x14ac:dyDescent="0.2">
      <c r="B46" s="585" t="s">
        <v>334</v>
      </c>
      <c r="C46" s="596" t="s">
        <v>443</v>
      </c>
      <c r="D46" s="674">
        <v>175</v>
      </c>
      <c r="E46" s="674">
        <v>0</v>
      </c>
      <c r="F46" s="674">
        <v>7</v>
      </c>
      <c r="G46" s="674">
        <v>0</v>
      </c>
      <c r="H46" s="674">
        <f t="shared" si="4"/>
        <v>182</v>
      </c>
      <c r="I46" s="674">
        <v>707</v>
      </c>
      <c r="J46" s="588">
        <f t="shared" si="5"/>
        <v>0.25742574257425743</v>
      </c>
    </row>
    <row r="47" spans="2:11" x14ac:dyDescent="0.2">
      <c r="B47" s="585" t="s">
        <v>334</v>
      </c>
      <c r="C47" s="596" t="s">
        <v>444</v>
      </c>
      <c r="D47" s="674">
        <v>213</v>
      </c>
      <c r="E47" s="674">
        <v>0</v>
      </c>
      <c r="F47" s="674">
        <v>34</v>
      </c>
      <c r="G47" s="674">
        <v>0</v>
      </c>
      <c r="H47" s="674">
        <f t="shared" si="4"/>
        <v>247</v>
      </c>
      <c r="I47" s="674">
        <v>791</v>
      </c>
      <c r="J47" s="588">
        <f t="shared" si="5"/>
        <v>0.31226295828065742</v>
      </c>
    </row>
    <row r="48" spans="2:11" x14ac:dyDescent="0.2">
      <c r="B48" s="585" t="s">
        <v>334</v>
      </c>
      <c r="C48" s="596" t="s">
        <v>445</v>
      </c>
      <c r="D48" s="674">
        <v>145</v>
      </c>
      <c r="E48" s="674">
        <v>0</v>
      </c>
      <c r="F48" s="674">
        <v>8</v>
      </c>
      <c r="G48" s="674">
        <v>62</v>
      </c>
      <c r="H48" s="674">
        <f t="shared" si="4"/>
        <v>215</v>
      </c>
      <c r="I48" s="674">
        <v>260</v>
      </c>
      <c r="J48" s="588">
        <f t="shared" si="5"/>
        <v>0.82692307692307687</v>
      </c>
    </row>
    <row r="49" spans="2:10" x14ac:dyDescent="0.2">
      <c r="B49" s="585" t="s">
        <v>334</v>
      </c>
      <c r="C49" s="596" t="s">
        <v>446</v>
      </c>
      <c r="D49" s="674">
        <v>0</v>
      </c>
      <c r="E49" s="674">
        <v>0</v>
      </c>
      <c r="F49" s="674">
        <v>0</v>
      </c>
      <c r="G49" s="674">
        <v>0</v>
      </c>
      <c r="H49" s="674">
        <f t="shared" si="4"/>
        <v>0</v>
      </c>
      <c r="I49" s="674">
        <v>516</v>
      </c>
      <c r="J49" s="588">
        <f t="shared" si="5"/>
        <v>0</v>
      </c>
    </row>
    <row r="50" spans="2:10" x14ac:dyDescent="0.2">
      <c r="B50" s="585" t="s">
        <v>381</v>
      </c>
      <c r="C50" s="596" t="s">
        <v>455</v>
      </c>
      <c r="D50" s="674">
        <v>222</v>
      </c>
      <c r="E50" s="674">
        <v>0</v>
      </c>
      <c r="F50" s="674">
        <v>5</v>
      </c>
      <c r="G50" s="674">
        <v>91</v>
      </c>
      <c r="H50" s="674">
        <f t="shared" si="4"/>
        <v>318</v>
      </c>
      <c r="I50" s="674">
        <v>331</v>
      </c>
      <c r="J50" s="588">
        <f t="shared" si="5"/>
        <v>0.9607250755287009</v>
      </c>
    </row>
    <row r="51" spans="2:10" x14ac:dyDescent="0.2">
      <c r="B51" s="585" t="s">
        <v>381</v>
      </c>
      <c r="C51" s="596" t="s">
        <v>456</v>
      </c>
      <c r="D51" s="674">
        <v>464</v>
      </c>
      <c r="E51" s="674">
        <v>0</v>
      </c>
      <c r="F51" s="674">
        <v>31</v>
      </c>
      <c r="G51" s="674">
        <v>77</v>
      </c>
      <c r="H51" s="674">
        <f t="shared" si="4"/>
        <v>572</v>
      </c>
      <c r="I51" s="674">
        <v>591</v>
      </c>
      <c r="J51" s="588">
        <f t="shared" si="5"/>
        <v>0.96785109983079531</v>
      </c>
    </row>
    <row r="52" spans="2:10" x14ac:dyDescent="0.2">
      <c r="B52" s="585" t="s">
        <v>381</v>
      </c>
      <c r="C52" s="596" t="s">
        <v>451</v>
      </c>
      <c r="D52" s="674">
        <v>138</v>
      </c>
      <c r="E52" s="674">
        <v>0</v>
      </c>
      <c r="F52" s="674">
        <v>3</v>
      </c>
      <c r="G52" s="674">
        <v>42</v>
      </c>
      <c r="H52" s="674">
        <f t="shared" si="4"/>
        <v>183</v>
      </c>
      <c r="I52" s="674">
        <v>186</v>
      </c>
      <c r="J52" s="588">
        <f t="shared" si="5"/>
        <v>0.9838709677419355</v>
      </c>
    </row>
    <row r="53" spans="2:10" x14ac:dyDescent="0.2">
      <c r="B53" s="585" t="s">
        <v>351</v>
      </c>
      <c r="C53" s="596" t="s">
        <v>451</v>
      </c>
      <c r="D53" s="674">
        <v>0</v>
      </c>
      <c r="E53" s="674">
        <v>0</v>
      </c>
      <c r="F53" s="674">
        <v>0</v>
      </c>
      <c r="G53" s="674">
        <v>0</v>
      </c>
      <c r="H53" s="674">
        <f t="shared" si="4"/>
        <v>0</v>
      </c>
      <c r="I53" s="674">
        <v>285</v>
      </c>
      <c r="J53" s="588">
        <f t="shared" si="5"/>
        <v>0</v>
      </c>
    </row>
    <row r="54" spans="2:10" x14ac:dyDescent="0.2">
      <c r="B54" s="585" t="s">
        <v>402</v>
      </c>
      <c r="C54" s="596" t="s">
        <v>457</v>
      </c>
      <c r="D54" s="674">
        <v>0</v>
      </c>
      <c r="E54" s="674">
        <v>0</v>
      </c>
      <c r="F54" s="674">
        <v>0</v>
      </c>
      <c r="G54" s="674">
        <v>0</v>
      </c>
      <c r="H54" s="674">
        <f t="shared" si="4"/>
        <v>0</v>
      </c>
      <c r="I54" s="674">
        <v>4</v>
      </c>
      <c r="J54" s="588">
        <f t="shared" si="5"/>
        <v>0</v>
      </c>
    </row>
    <row r="55" spans="2:10" x14ac:dyDescent="0.2">
      <c r="B55" s="585" t="s">
        <v>358</v>
      </c>
      <c r="C55" s="596" t="s">
        <v>453</v>
      </c>
      <c r="D55" s="674">
        <v>0</v>
      </c>
      <c r="E55" s="674">
        <v>0</v>
      </c>
      <c r="F55" s="674">
        <v>0</v>
      </c>
      <c r="G55" s="674">
        <v>0</v>
      </c>
      <c r="H55" s="674">
        <f t="shared" si="4"/>
        <v>0</v>
      </c>
      <c r="I55" s="674">
        <v>195</v>
      </c>
      <c r="J55" s="588">
        <f t="shared" si="5"/>
        <v>0</v>
      </c>
    </row>
    <row r="56" spans="2:10" x14ac:dyDescent="0.2">
      <c r="B56" s="585" t="s">
        <v>539</v>
      </c>
      <c r="C56" s="596" t="s">
        <v>447</v>
      </c>
      <c r="D56" s="674">
        <v>0</v>
      </c>
      <c r="E56" s="674">
        <v>3</v>
      </c>
      <c r="F56" s="674">
        <v>0</v>
      </c>
      <c r="G56" s="674">
        <v>40</v>
      </c>
      <c r="H56" s="674">
        <f t="shared" si="4"/>
        <v>43</v>
      </c>
      <c r="I56" s="674">
        <v>594</v>
      </c>
      <c r="J56" s="588">
        <f t="shared" si="5"/>
        <v>7.2390572390572394E-2</v>
      </c>
    </row>
    <row r="57" spans="2:10" x14ac:dyDescent="0.2">
      <c r="B57" s="585" t="s">
        <v>539</v>
      </c>
      <c r="C57" s="596" t="s">
        <v>556</v>
      </c>
      <c r="D57" s="674">
        <v>362</v>
      </c>
      <c r="E57" s="674">
        <v>24</v>
      </c>
      <c r="F57" s="674">
        <v>3</v>
      </c>
      <c r="G57" s="674">
        <v>85</v>
      </c>
      <c r="H57" s="674">
        <f t="shared" si="4"/>
        <v>474</v>
      </c>
      <c r="I57" s="674">
        <v>2142</v>
      </c>
      <c r="J57" s="588">
        <f t="shared" si="5"/>
        <v>0.22128851540616246</v>
      </c>
    </row>
    <row r="58" spans="2:10" x14ac:dyDescent="0.2">
      <c r="B58" s="585" t="s">
        <v>539</v>
      </c>
      <c r="C58" s="596" t="s">
        <v>449</v>
      </c>
      <c r="D58" s="674">
        <v>107</v>
      </c>
      <c r="E58" s="674">
        <v>0</v>
      </c>
      <c r="F58" s="674">
        <v>13</v>
      </c>
      <c r="G58" s="674">
        <v>33</v>
      </c>
      <c r="H58" s="674">
        <f t="shared" si="4"/>
        <v>153</v>
      </c>
      <c r="I58" s="674">
        <v>835</v>
      </c>
      <c r="J58" s="588">
        <f t="shared" si="5"/>
        <v>0.18323353293413175</v>
      </c>
    </row>
    <row r="59" spans="2:10" x14ac:dyDescent="0.2">
      <c r="B59" s="585" t="s">
        <v>539</v>
      </c>
      <c r="C59" s="596" t="s">
        <v>450</v>
      </c>
      <c r="D59" s="674">
        <v>238</v>
      </c>
      <c r="E59" s="674">
        <v>0</v>
      </c>
      <c r="F59" s="674">
        <v>24</v>
      </c>
      <c r="G59" s="674">
        <v>113</v>
      </c>
      <c r="H59" s="674">
        <f t="shared" si="4"/>
        <v>375</v>
      </c>
      <c r="I59" s="674">
        <v>644</v>
      </c>
      <c r="J59" s="588">
        <f t="shared" si="5"/>
        <v>0.58229813664596275</v>
      </c>
    </row>
    <row r="60" spans="2:10" x14ac:dyDescent="0.2">
      <c r="B60" s="585" t="s">
        <v>539</v>
      </c>
      <c r="C60" s="596" t="s">
        <v>452</v>
      </c>
      <c r="D60" s="674">
        <v>0</v>
      </c>
      <c r="E60" s="674">
        <v>0</v>
      </c>
      <c r="F60" s="674">
        <v>0</v>
      </c>
      <c r="G60" s="674">
        <v>0</v>
      </c>
      <c r="H60" s="674">
        <f t="shared" si="4"/>
        <v>0</v>
      </c>
      <c r="I60" s="674">
        <v>664</v>
      </c>
      <c r="J60" s="588">
        <f t="shared" si="5"/>
        <v>0</v>
      </c>
    </row>
    <row r="61" spans="2:10" ht="13.5" x14ac:dyDescent="0.25">
      <c r="B61" s="821" t="s">
        <v>250</v>
      </c>
      <c r="C61" s="822"/>
      <c r="D61" s="662">
        <v>2064</v>
      </c>
      <c r="E61" s="662">
        <v>27</v>
      </c>
      <c r="F61" s="662">
        <v>128</v>
      </c>
      <c r="G61" s="662">
        <v>543</v>
      </c>
      <c r="H61" s="662">
        <f t="shared" si="4"/>
        <v>2762</v>
      </c>
      <c r="I61" s="662">
        <v>11097</v>
      </c>
      <c r="J61" s="598">
        <f t="shared" si="5"/>
        <v>0.24889609804451654</v>
      </c>
    </row>
  </sheetData>
  <mergeCells count="11">
    <mergeCell ref="B2:J2"/>
    <mergeCell ref="E6:F6"/>
    <mergeCell ref="B44:C44"/>
    <mergeCell ref="B61:C61"/>
    <mergeCell ref="D6:D7"/>
    <mergeCell ref="G6:G7"/>
    <mergeCell ref="H6:H7"/>
    <mergeCell ref="I6:I7"/>
    <mergeCell ref="J6:J7"/>
    <mergeCell ref="B6:C7"/>
    <mergeCell ref="B27:C27"/>
  </mergeCells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&amp;RPage 55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6">
    <pageSetUpPr fitToPage="1"/>
  </sheetPr>
  <dimension ref="A1:J90"/>
  <sheetViews>
    <sheetView view="pageBreakPreview" zoomScale="86" zoomScaleNormal="100" zoomScaleSheetLayoutView="86" workbookViewId="0"/>
  </sheetViews>
  <sheetFormatPr baseColWidth="10" defaultRowHeight="12.75" x14ac:dyDescent="0.2"/>
  <cols>
    <col min="1" max="1" width="9.28515625" customWidth="1"/>
    <col min="2" max="2" width="5.5703125" customWidth="1"/>
    <col min="3" max="3" width="22.140625" customWidth="1"/>
  </cols>
  <sheetData>
    <row r="1" spans="1:10" s="461" customFormat="1" ht="18.75" x14ac:dyDescent="0.25">
      <c r="A1" s="373"/>
      <c r="B1" s="374" t="s">
        <v>251</v>
      </c>
      <c r="C1" s="374"/>
      <c r="D1" s="374"/>
      <c r="E1" s="373"/>
      <c r="F1" s="373"/>
      <c r="G1" s="375"/>
      <c r="H1" s="375"/>
      <c r="I1" s="375"/>
      <c r="J1"/>
    </row>
    <row r="2" spans="1:10" s="461" customFormat="1" ht="15" customHeight="1" x14ac:dyDescent="0.2">
      <c r="A2" s="373"/>
      <c r="B2" s="796" t="s">
        <v>289</v>
      </c>
      <c r="C2" s="796"/>
      <c r="D2" s="796"/>
      <c r="E2" s="796"/>
      <c r="F2" s="796"/>
      <c r="G2" s="796"/>
      <c r="H2" s="796"/>
      <c r="I2" s="796"/>
      <c r="J2" s="831"/>
    </row>
    <row r="3" spans="1:10" s="461" customFormat="1" ht="15" x14ac:dyDescent="0.25">
      <c r="A3" s="373"/>
      <c r="B3" s="373"/>
      <c r="C3" s="373"/>
      <c r="D3" s="373"/>
      <c r="E3" s="373"/>
      <c r="F3" s="373"/>
      <c r="G3" s="375"/>
      <c r="H3" s="375"/>
      <c r="I3" s="375"/>
      <c r="J3"/>
    </row>
    <row r="4" spans="1:10" s="461" customFormat="1" ht="15" x14ac:dyDescent="0.2">
      <c r="A4" s="603" t="s">
        <v>49</v>
      </c>
      <c r="B4" s="378" t="s">
        <v>50</v>
      </c>
      <c r="C4" s="378"/>
      <c r="D4" s="378"/>
      <c r="E4" s="603" t="s">
        <v>51</v>
      </c>
      <c r="F4" s="254" t="s">
        <v>295</v>
      </c>
      <c r="G4" s="378"/>
      <c r="H4" s="603" t="s">
        <v>52</v>
      </c>
      <c r="I4" s="378" t="s">
        <v>268</v>
      </c>
      <c r="J4" s="378"/>
    </row>
    <row r="6" spans="1:10" x14ac:dyDescent="0.2">
      <c r="B6" s="827"/>
      <c r="C6" s="828"/>
      <c r="D6" s="823" t="s">
        <v>198</v>
      </c>
      <c r="E6" s="826" t="s">
        <v>135</v>
      </c>
      <c r="F6" s="826"/>
      <c r="G6" s="823" t="s">
        <v>136</v>
      </c>
      <c r="H6" s="823" t="s">
        <v>137</v>
      </c>
      <c r="I6" s="823" t="s">
        <v>138</v>
      </c>
      <c r="J6" s="825" t="s">
        <v>114</v>
      </c>
    </row>
    <row r="7" spans="1:10" ht="25.5" customHeight="1" x14ac:dyDescent="0.2">
      <c r="B7" s="829"/>
      <c r="C7" s="830"/>
      <c r="D7" s="824"/>
      <c r="E7" s="599" t="s">
        <v>139</v>
      </c>
      <c r="F7" s="600" t="s">
        <v>140</v>
      </c>
      <c r="G7" s="824"/>
      <c r="H7" s="824"/>
      <c r="I7" s="824"/>
      <c r="J7" s="824"/>
    </row>
    <row r="8" spans="1:10" x14ac:dyDescent="0.2">
      <c r="B8" s="582" t="s">
        <v>334</v>
      </c>
      <c r="C8" s="597" t="s">
        <v>459</v>
      </c>
      <c r="D8" s="671">
        <v>94</v>
      </c>
      <c r="E8" s="671">
        <v>0</v>
      </c>
      <c r="F8" s="671">
        <v>2</v>
      </c>
      <c r="G8" s="671">
        <v>13</v>
      </c>
      <c r="H8" s="671">
        <f t="shared" ref="H8:H43" si="0">SUM(D8:G8)</f>
        <v>109</v>
      </c>
      <c r="I8" s="671">
        <v>358</v>
      </c>
      <c r="J8" s="584">
        <f t="shared" ref="J8:J43" si="1">IF(I8&gt;0,H8/I8,"-")</f>
        <v>0.30446927374301674</v>
      </c>
    </row>
    <row r="9" spans="1:10" x14ac:dyDescent="0.2">
      <c r="B9" s="585" t="s">
        <v>334</v>
      </c>
      <c r="C9" s="596" t="s">
        <v>460</v>
      </c>
      <c r="D9" s="672">
        <v>121</v>
      </c>
      <c r="E9" s="672">
        <v>0</v>
      </c>
      <c r="F9" s="672">
        <v>4</v>
      </c>
      <c r="G9" s="672">
        <v>8</v>
      </c>
      <c r="H9" s="672">
        <f t="shared" si="0"/>
        <v>133</v>
      </c>
      <c r="I9" s="672">
        <v>389</v>
      </c>
      <c r="J9" s="588">
        <f t="shared" si="1"/>
        <v>0.34190231362467866</v>
      </c>
    </row>
    <row r="10" spans="1:10" x14ac:dyDescent="0.2">
      <c r="B10" s="585" t="s">
        <v>334</v>
      </c>
      <c r="C10" s="596" t="s">
        <v>461</v>
      </c>
      <c r="D10" s="672">
        <v>70</v>
      </c>
      <c r="E10" s="672">
        <v>0</v>
      </c>
      <c r="F10" s="672">
        <v>0</v>
      </c>
      <c r="G10" s="672">
        <v>0</v>
      </c>
      <c r="H10" s="672">
        <f t="shared" si="0"/>
        <v>70</v>
      </c>
      <c r="I10" s="672">
        <v>390</v>
      </c>
      <c r="J10" s="588">
        <f t="shared" si="1"/>
        <v>0.17948717948717949</v>
      </c>
    </row>
    <row r="11" spans="1:10" x14ac:dyDescent="0.2">
      <c r="B11" s="585" t="s">
        <v>334</v>
      </c>
      <c r="C11" s="596" t="s">
        <v>462</v>
      </c>
      <c r="D11" s="672">
        <v>27</v>
      </c>
      <c r="E11" s="672">
        <v>0</v>
      </c>
      <c r="F11" s="672">
        <v>2</v>
      </c>
      <c r="G11" s="672">
        <v>5</v>
      </c>
      <c r="H11" s="672">
        <f t="shared" si="0"/>
        <v>34</v>
      </c>
      <c r="I11" s="672">
        <v>65</v>
      </c>
      <c r="J11" s="588">
        <f t="shared" si="1"/>
        <v>0.52307692307692311</v>
      </c>
    </row>
    <row r="12" spans="1:10" x14ac:dyDescent="0.2">
      <c r="B12" s="585" t="s">
        <v>334</v>
      </c>
      <c r="C12" s="596" t="s">
        <v>463</v>
      </c>
      <c r="D12" s="672">
        <v>41</v>
      </c>
      <c r="E12" s="672">
        <v>1</v>
      </c>
      <c r="F12" s="672">
        <v>4</v>
      </c>
      <c r="G12" s="672">
        <v>1</v>
      </c>
      <c r="H12" s="672">
        <f t="shared" si="0"/>
        <v>47</v>
      </c>
      <c r="I12" s="672">
        <v>79</v>
      </c>
      <c r="J12" s="588">
        <f t="shared" si="1"/>
        <v>0.59493670886075944</v>
      </c>
    </row>
    <row r="13" spans="1:10" x14ac:dyDescent="0.2">
      <c r="B13" s="585" t="s">
        <v>334</v>
      </c>
      <c r="C13" s="596" t="s">
        <v>464</v>
      </c>
      <c r="D13" s="672">
        <v>105</v>
      </c>
      <c r="E13" s="672">
        <v>0</v>
      </c>
      <c r="F13" s="672">
        <v>2</v>
      </c>
      <c r="G13" s="672">
        <v>2</v>
      </c>
      <c r="H13" s="672">
        <f t="shared" si="0"/>
        <v>109</v>
      </c>
      <c r="I13" s="672">
        <v>260</v>
      </c>
      <c r="J13" s="588">
        <f t="shared" si="1"/>
        <v>0.41923076923076924</v>
      </c>
    </row>
    <row r="14" spans="1:10" x14ac:dyDescent="0.2">
      <c r="B14" s="585" t="s">
        <v>334</v>
      </c>
      <c r="C14" s="596" t="s">
        <v>465</v>
      </c>
      <c r="D14" s="672">
        <v>23</v>
      </c>
      <c r="E14" s="672">
        <v>0</v>
      </c>
      <c r="F14" s="672">
        <v>0</v>
      </c>
      <c r="G14" s="672">
        <v>0</v>
      </c>
      <c r="H14" s="672">
        <f t="shared" si="0"/>
        <v>23</v>
      </c>
      <c r="I14" s="672">
        <v>81</v>
      </c>
      <c r="J14" s="588">
        <f t="shared" si="1"/>
        <v>0.2839506172839506</v>
      </c>
    </row>
    <row r="15" spans="1:10" x14ac:dyDescent="0.2">
      <c r="B15" s="585" t="s">
        <v>334</v>
      </c>
      <c r="C15" s="596" t="s">
        <v>466</v>
      </c>
      <c r="D15" s="672">
        <v>66</v>
      </c>
      <c r="E15" s="672">
        <v>0</v>
      </c>
      <c r="F15" s="672">
        <v>0</v>
      </c>
      <c r="G15" s="672">
        <v>3</v>
      </c>
      <c r="H15" s="672">
        <f t="shared" si="0"/>
        <v>69</v>
      </c>
      <c r="I15" s="672">
        <v>106</v>
      </c>
      <c r="J15" s="588">
        <f t="shared" si="1"/>
        <v>0.65094339622641506</v>
      </c>
    </row>
    <row r="16" spans="1:10" x14ac:dyDescent="0.2">
      <c r="B16" s="585" t="s">
        <v>334</v>
      </c>
      <c r="C16" s="596" t="s">
        <v>467</v>
      </c>
      <c r="D16" s="672">
        <v>29</v>
      </c>
      <c r="E16" s="672">
        <v>0</v>
      </c>
      <c r="F16" s="672">
        <v>4</v>
      </c>
      <c r="G16" s="672">
        <v>0</v>
      </c>
      <c r="H16" s="672">
        <f t="shared" si="0"/>
        <v>33</v>
      </c>
      <c r="I16" s="672">
        <v>113</v>
      </c>
      <c r="J16" s="588">
        <f t="shared" si="1"/>
        <v>0.29203539823008851</v>
      </c>
    </row>
    <row r="17" spans="2:10" x14ac:dyDescent="0.2">
      <c r="B17" s="585" t="s">
        <v>334</v>
      </c>
      <c r="C17" s="596" t="s">
        <v>468</v>
      </c>
      <c r="D17" s="672">
        <v>66</v>
      </c>
      <c r="E17" s="672">
        <v>1</v>
      </c>
      <c r="F17" s="672">
        <v>0</v>
      </c>
      <c r="G17" s="672">
        <v>20</v>
      </c>
      <c r="H17" s="672">
        <f t="shared" si="0"/>
        <v>87</v>
      </c>
      <c r="I17" s="672">
        <v>453</v>
      </c>
      <c r="J17" s="588">
        <f t="shared" si="1"/>
        <v>0.19205298013245034</v>
      </c>
    </row>
    <row r="18" spans="2:10" x14ac:dyDescent="0.2">
      <c r="B18" s="585" t="s">
        <v>334</v>
      </c>
      <c r="C18" s="596" t="s">
        <v>469</v>
      </c>
      <c r="D18" s="672">
        <v>92</v>
      </c>
      <c r="E18" s="672">
        <v>0</v>
      </c>
      <c r="F18" s="672">
        <v>7</v>
      </c>
      <c r="G18" s="672">
        <v>7</v>
      </c>
      <c r="H18" s="672">
        <f t="shared" si="0"/>
        <v>106</v>
      </c>
      <c r="I18" s="672">
        <v>483</v>
      </c>
      <c r="J18" s="588">
        <f t="shared" si="1"/>
        <v>0.21946169772256729</v>
      </c>
    </row>
    <row r="19" spans="2:10" x14ac:dyDescent="0.2">
      <c r="B19" s="585" t="s">
        <v>334</v>
      </c>
      <c r="C19" s="596" t="s">
        <v>470</v>
      </c>
      <c r="D19" s="672">
        <v>40</v>
      </c>
      <c r="E19" s="672">
        <v>0</v>
      </c>
      <c r="F19" s="672">
        <v>0</v>
      </c>
      <c r="G19" s="672">
        <v>4</v>
      </c>
      <c r="H19" s="672">
        <f t="shared" si="0"/>
        <v>44</v>
      </c>
      <c r="I19" s="672">
        <v>119</v>
      </c>
      <c r="J19" s="588">
        <f t="shared" si="1"/>
        <v>0.36974789915966388</v>
      </c>
    </row>
    <row r="20" spans="2:10" x14ac:dyDescent="0.2">
      <c r="B20" s="585" t="s">
        <v>334</v>
      </c>
      <c r="C20" s="596" t="s">
        <v>471</v>
      </c>
      <c r="D20" s="672">
        <v>69</v>
      </c>
      <c r="E20" s="672">
        <v>0</v>
      </c>
      <c r="F20" s="672">
        <v>0</v>
      </c>
      <c r="G20" s="672">
        <v>8</v>
      </c>
      <c r="H20" s="672">
        <f t="shared" si="0"/>
        <v>77</v>
      </c>
      <c r="I20" s="672">
        <v>198</v>
      </c>
      <c r="J20" s="588">
        <f t="shared" si="1"/>
        <v>0.3888888888888889</v>
      </c>
    </row>
    <row r="21" spans="2:10" x14ac:dyDescent="0.2">
      <c r="B21" s="585" t="s">
        <v>334</v>
      </c>
      <c r="C21" s="596" t="s">
        <v>472</v>
      </c>
      <c r="D21" s="672">
        <v>22</v>
      </c>
      <c r="E21" s="672">
        <v>0</v>
      </c>
      <c r="F21" s="672">
        <v>0</v>
      </c>
      <c r="G21" s="672">
        <v>5</v>
      </c>
      <c r="H21" s="672">
        <f t="shared" si="0"/>
        <v>27</v>
      </c>
      <c r="I21" s="672">
        <v>71</v>
      </c>
      <c r="J21" s="588">
        <f t="shared" si="1"/>
        <v>0.38028169014084506</v>
      </c>
    </row>
    <row r="22" spans="2:10" x14ac:dyDescent="0.2">
      <c r="B22" s="585" t="s">
        <v>351</v>
      </c>
      <c r="C22" s="596" t="s">
        <v>477</v>
      </c>
      <c r="D22" s="672">
        <v>14</v>
      </c>
      <c r="E22" s="672">
        <v>0</v>
      </c>
      <c r="F22" s="672">
        <v>0</v>
      </c>
      <c r="G22" s="672">
        <v>0</v>
      </c>
      <c r="H22" s="672">
        <f t="shared" si="0"/>
        <v>14</v>
      </c>
      <c r="I22" s="672">
        <v>559</v>
      </c>
      <c r="J22" s="588">
        <f t="shared" si="1"/>
        <v>2.5044722719141325E-2</v>
      </c>
    </row>
    <row r="23" spans="2:10" x14ac:dyDescent="0.2">
      <c r="B23" s="585" t="s">
        <v>351</v>
      </c>
      <c r="C23" s="596" t="s">
        <v>478</v>
      </c>
      <c r="D23" s="672">
        <v>0</v>
      </c>
      <c r="E23" s="672">
        <v>3</v>
      </c>
      <c r="F23" s="672">
        <v>0</v>
      </c>
      <c r="G23" s="672">
        <v>0</v>
      </c>
      <c r="H23" s="672">
        <f t="shared" si="0"/>
        <v>3</v>
      </c>
      <c r="I23" s="672">
        <v>737</v>
      </c>
      <c r="J23" s="588">
        <f t="shared" si="1"/>
        <v>4.0705563093622792E-3</v>
      </c>
    </row>
    <row r="24" spans="2:10" x14ac:dyDescent="0.2">
      <c r="B24" s="585" t="s">
        <v>402</v>
      </c>
      <c r="C24" s="596" t="s">
        <v>480</v>
      </c>
      <c r="D24" s="672">
        <v>0</v>
      </c>
      <c r="E24" s="672">
        <v>0</v>
      </c>
      <c r="F24" s="672">
        <v>1</v>
      </c>
      <c r="G24" s="672">
        <v>0</v>
      </c>
      <c r="H24" s="672">
        <f t="shared" si="0"/>
        <v>1</v>
      </c>
      <c r="I24" s="672">
        <v>12</v>
      </c>
      <c r="J24" s="588">
        <f t="shared" si="1"/>
        <v>8.3333333333333329E-2</v>
      </c>
    </row>
    <row r="25" spans="2:10" x14ac:dyDescent="0.2">
      <c r="B25" s="585" t="s">
        <v>539</v>
      </c>
      <c r="C25" s="596" t="s">
        <v>479</v>
      </c>
      <c r="D25" s="672">
        <v>23</v>
      </c>
      <c r="E25" s="672">
        <v>0</v>
      </c>
      <c r="F25" s="672">
        <v>1</v>
      </c>
      <c r="G25" s="672">
        <v>8</v>
      </c>
      <c r="H25" s="672">
        <f t="shared" si="0"/>
        <v>32</v>
      </c>
      <c r="I25" s="672">
        <v>146</v>
      </c>
      <c r="J25" s="588">
        <f t="shared" si="1"/>
        <v>0.21917808219178081</v>
      </c>
    </row>
    <row r="26" spans="2:10" x14ac:dyDescent="0.2">
      <c r="B26" s="585" t="s">
        <v>539</v>
      </c>
      <c r="C26" s="596" t="s">
        <v>461</v>
      </c>
      <c r="D26" s="672">
        <v>2</v>
      </c>
      <c r="E26" s="672">
        <v>3</v>
      </c>
      <c r="F26" s="672">
        <v>7</v>
      </c>
      <c r="G26" s="672">
        <v>14</v>
      </c>
      <c r="H26" s="672">
        <f t="shared" si="0"/>
        <v>26</v>
      </c>
      <c r="I26" s="672">
        <v>400</v>
      </c>
      <c r="J26" s="588">
        <f t="shared" si="1"/>
        <v>6.5000000000000002E-2</v>
      </c>
    </row>
    <row r="27" spans="2:10" x14ac:dyDescent="0.2">
      <c r="B27" s="585" t="s">
        <v>539</v>
      </c>
      <c r="C27" s="596" t="s">
        <v>473</v>
      </c>
      <c r="D27" s="672">
        <v>68</v>
      </c>
      <c r="E27" s="672">
        <v>0</v>
      </c>
      <c r="F27" s="672">
        <v>0</v>
      </c>
      <c r="G27" s="672">
        <v>14</v>
      </c>
      <c r="H27" s="672">
        <f t="shared" ref="H27:H32" si="2">SUM(D27:G27)</f>
        <v>82</v>
      </c>
      <c r="I27" s="672">
        <v>620</v>
      </c>
      <c r="J27" s="588">
        <f t="shared" ref="J27:J32" si="3">IF(I27&gt;0,H27/I27,"-")</f>
        <v>0.13225806451612904</v>
      </c>
    </row>
    <row r="28" spans="2:10" x14ac:dyDescent="0.2">
      <c r="B28" s="585" t="s">
        <v>539</v>
      </c>
      <c r="C28" s="596" t="s">
        <v>474</v>
      </c>
      <c r="D28" s="672">
        <v>42</v>
      </c>
      <c r="E28" s="672">
        <v>0</v>
      </c>
      <c r="F28" s="672">
        <v>11</v>
      </c>
      <c r="G28" s="672">
        <v>22</v>
      </c>
      <c r="H28" s="672">
        <f t="shared" si="2"/>
        <v>75</v>
      </c>
      <c r="I28" s="672">
        <v>259</v>
      </c>
      <c r="J28" s="588">
        <f t="shared" si="3"/>
        <v>0.28957528957528955</v>
      </c>
    </row>
    <row r="29" spans="2:10" x14ac:dyDescent="0.2">
      <c r="B29" s="585" t="s">
        <v>539</v>
      </c>
      <c r="C29" s="596" t="s">
        <v>475</v>
      </c>
      <c r="D29" s="672">
        <v>111</v>
      </c>
      <c r="E29" s="672">
        <v>0</v>
      </c>
      <c r="F29" s="672">
        <v>16</v>
      </c>
      <c r="G29" s="672">
        <v>14</v>
      </c>
      <c r="H29" s="672">
        <f t="shared" si="2"/>
        <v>141</v>
      </c>
      <c r="I29" s="672">
        <v>1026</v>
      </c>
      <c r="J29" s="588">
        <f t="shared" si="3"/>
        <v>0.13742690058479531</v>
      </c>
    </row>
    <row r="30" spans="2:10" x14ac:dyDescent="0.2">
      <c r="B30" s="585" t="s">
        <v>539</v>
      </c>
      <c r="C30" s="596" t="s">
        <v>108</v>
      </c>
      <c r="D30" s="672">
        <v>8</v>
      </c>
      <c r="E30" s="672">
        <v>0</v>
      </c>
      <c r="F30" s="672">
        <v>4</v>
      </c>
      <c r="G30" s="672">
        <v>0</v>
      </c>
      <c r="H30" s="672">
        <f t="shared" si="2"/>
        <v>12</v>
      </c>
      <c r="I30" s="672">
        <v>206</v>
      </c>
      <c r="J30" s="588">
        <f t="shared" si="3"/>
        <v>5.8252427184466021E-2</v>
      </c>
    </row>
    <row r="31" spans="2:10" x14ac:dyDescent="0.2">
      <c r="B31" s="585" t="s">
        <v>539</v>
      </c>
      <c r="C31" s="596" t="s">
        <v>476</v>
      </c>
      <c r="D31" s="672">
        <v>110</v>
      </c>
      <c r="E31" s="672">
        <v>3</v>
      </c>
      <c r="F31" s="672">
        <v>6</v>
      </c>
      <c r="G31" s="672">
        <v>18</v>
      </c>
      <c r="H31" s="672">
        <f t="shared" si="2"/>
        <v>137</v>
      </c>
      <c r="I31" s="672">
        <v>709</v>
      </c>
      <c r="J31" s="588">
        <f t="shared" si="3"/>
        <v>0.19322990126939352</v>
      </c>
    </row>
    <row r="32" spans="2:10" ht="13.5" x14ac:dyDescent="0.25">
      <c r="B32" s="821" t="s">
        <v>249</v>
      </c>
      <c r="C32" s="822"/>
      <c r="D32" s="662">
        <v>1243</v>
      </c>
      <c r="E32" s="662">
        <v>11</v>
      </c>
      <c r="F32" s="662">
        <v>71</v>
      </c>
      <c r="G32" s="662">
        <v>166</v>
      </c>
      <c r="H32" s="662">
        <f t="shared" si="2"/>
        <v>1491</v>
      </c>
      <c r="I32" s="662">
        <v>7839</v>
      </c>
      <c r="J32" s="598">
        <f t="shared" si="3"/>
        <v>0.19020283199387678</v>
      </c>
    </row>
    <row r="33" spans="2:10" x14ac:dyDescent="0.2">
      <c r="B33" s="582" t="s">
        <v>334</v>
      </c>
      <c r="C33" s="597" t="s">
        <v>482</v>
      </c>
      <c r="D33" s="671">
        <v>48</v>
      </c>
      <c r="E33" s="671">
        <v>0</v>
      </c>
      <c r="F33" s="671">
        <v>1</v>
      </c>
      <c r="G33" s="671">
        <v>2</v>
      </c>
      <c r="H33" s="671">
        <f t="shared" si="0"/>
        <v>51</v>
      </c>
      <c r="I33" s="671">
        <v>95</v>
      </c>
      <c r="J33" s="584">
        <f t="shared" si="1"/>
        <v>0.5368421052631579</v>
      </c>
    </row>
    <row r="34" spans="2:10" x14ac:dyDescent="0.2">
      <c r="B34" s="585" t="s">
        <v>334</v>
      </c>
      <c r="C34" s="596" t="s">
        <v>483</v>
      </c>
      <c r="D34" s="672">
        <v>51</v>
      </c>
      <c r="E34" s="672">
        <v>0</v>
      </c>
      <c r="F34" s="672">
        <v>2</v>
      </c>
      <c r="G34" s="672">
        <v>3</v>
      </c>
      <c r="H34" s="672">
        <f t="shared" si="0"/>
        <v>56</v>
      </c>
      <c r="I34" s="672">
        <v>252</v>
      </c>
      <c r="J34" s="588">
        <f t="shared" si="1"/>
        <v>0.22222222222222221</v>
      </c>
    </row>
    <row r="35" spans="2:10" x14ac:dyDescent="0.2">
      <c r="B35" s="585" t="s">
        <v>334</v>
      </c>
      <c r="C35" s="596" t="s">
        <v>484</v>
      </c>
      <c r="D35" s="672">
        <v>48</v>
      </c>
      <c r="E35" s="672">
        <v>0</v>
      </c>
      <c r="F35" s="672">
        <v>2</v>
      </c>
      <c r="G35" s="672">
        <v>4</v>
      </c>
      <c r="H35" s="672">
        <f t="shared" si="0"/>
        <v>54</v>
      </c>
      <c r="I35" s="672">
        <v>89</v>
      </c>
      <c r="J35" s="588">
        <f t="shared" si="1"/>
        <v>0.6067415730337079</v>
      </c>
    </row>
    <row r="36" spans="2:10" x14ac:dyDescent="0.2">
      <c r="B36" s="585" t="s">
        <v>334</v>
      </c>
      <c r="C36" s="596" t="s">
        <v>485</v>
      </c>
      <c r="D36" s="672">
        <v>37</v>
      </c>
      <c r="E36" s="672">
        <v>0</v>
      </c>
      <c r="F36" s="672">
        <v>2</v>
      </c>
      <c r="G36" s="672">
        <v>3</v>
      </c>
      <c r="H36" s="672">
        <f t="shared" si="0"/>
        <v>42</v>
      </c>
      <c r="I36" s="672">
        <v>95</v>
      </c>
      <c r="J36" s="588">
        <f t="shared" si="1"/>
        <v>0.44210526315789472</v>
      </c>
    </row>
    <row r="37" spans="2:10" x14ac:dyDescent="0.2">
      <c r="B37" s="585" t="s">
        <v>334</v>
      </c>
      <c r="C37" s="596" t="s">
        <v>486</v>
      </c>
      <c r="D37" s="672">
        <v>74</v>
      </c>
      <c r="E37" s="672">
        <v>1</v>
      </c>
      <c r="F37" s="672">
        <v>1</v>
      </c>
      <c r="G37" s="672">
        <v>5</v>
      </c>
      <c r="H37" s="672">
        <f t="shared" si="0"/>
        <v>81</v>
      </c>
      <c r="I37" s="672">
        <v>144</v>
      </c>
      <c r="J37" s="588">
        <f t="shared" si="1"/>
        <v>0.5625</v>
      </c>
    </row>
    <row r="38" spans="2:10" x14ac:dyDescent="0.2">
      <c r="B38" s="585" t="s">
        <v>334</v>
      </c>
      <c r="C38" s="596" t="s">
        <v>487</v>
      </c>
      <c r="D38" s="672">
        <v>63</v>
      </c>
      <c r="E38" s="672">
        <v>0</v>
      </c>
      <c r="F38" s="672">
        <v>4</v>
      </c>
      <c r="G38" s="672">
        <v>6</v>
      </c>
      <c r="H38" s="672">
        <f t="shared" si="0"/>
        <v>73</v>
      </c>
      <c r="I38" s="672">
        <v>183</v>
      </c>
      <c r="J38" s="588">
        <f t="shared" si="1"/>
        <v>0.39890710382513661</v>
      </c>
    </row>
    <row r="39" spans="2:10" x14ac:dyDescent="0.2">
      <c r="B39" s="585" t="s">
        <v>334</v>
      </c>
      <c r="C39" s="596" t="s">
        <v>488</v>
      </c>
      <c r="D39" s="672">
        <v>84</v>
      </c>
      <c r="E39" s="672">
        <v>8</v>
      </c>
      <c r="F39" s="672">
        <v>4</v>
      </c>
      <c r="G39" s="672">
        <v>21</v>
      </c>
      <c r="H39" s="672">
        <f t="shared" si="0"/>
        <v>117</v>
      </c>
      <c r="I39" s="672">
        <v>355</v>
      </c>
      <c r="J39" s="588">
        <f t="shared" si="1"/>
        <v>0.3295774647887324</v>
      </c>
    </row>
    <row r="40" spans="2:10" x14ac:dyDescent="0.2">
      <c r="B40" s="585" t="s">
        <v>334</v>
      </c>
      <c r="C40" s="596" t="s">
        <v>489</v>
      </c>
      <c r="D40" s="672">
        <v>53</v>
      </c>
      <c r="E40" s="672">
        <v>0</v>
      </c>
      <c r="F40" s="672">
        <v>6</v>
      </c>
      <c r="G40" s="672">
        <v>22</v>
      </c>
      <c r="H40" s="672">
        <f t="shared" si="0"/>
        <v>81</v>
      </c>
      <c r="I40" s="672">
        <v>163</v>
      </c>
      <c r="J40" s="588">
        <f t="shared" si="1"/>
        <v>0.49693251533742333</v>
      </c>
    </row>
    <row r="41" spans="2:10" x14ac:dyDescent="0.2">
      <c r="B41" s="585" t="s">
        <v>334</v>
      </c>
      <c r="C41" s="596" t="s">
        <v>490</v>
      </c>
      <c r="D41" s="672">
        <v>64</v>
      </c>
      <c r="E41" s="672">
        <v>0</v>
      </c>
      <c r="F41" s="672">
        <v>0</v>
      </c>
      <c r="G41" s="672">
        <v>6</v>
      </c>
      <c r="H41" s="672">
        <f t="shared" si="0"/>
        <v>70</v>
      </c>
      <c r="I41" s="672">
        <v>126</v>
      </c>
      <c r="J41" s="588">
        <f t="shared" si="1"/>
        <v>0.55555555555555558</v>
      </c>
    </row>
    <row r="42" spans="2:10" x14ac:dyDescent="0.2">
      <c r="B42" s="585" t="s">
        <v>334</v>
      </c>
      <c r="C42" s="596" t="s">
        <v>109</v>
      </c>
      <c r="D42" s="672">
        <v>0</v>
      </c>
      <c r="E42" s="672">
        <v>0</v>
      </c>
      <c r="F42" s="672">
        <v>0</v>
      </c>
      <c r="G42" s="672">
        <v>0</v>
      </c>
      <c r="H42" s="672">
        <f t="shared" si="0"/>
        <v>0</v>
      </c>
      <c r="I42" s="672">
        <v>422</v>
      </c>
      <c r="J42" s="588">
        <f t="shared" si="1"/>
        <v>0</v>
      </c>
    </row>
    <row r="43" spans="2:10" x14ac:dyDescent="0.2">
      <c r="B43" s="585" t="s">
        <v>334</v>
      </c>
      <c r="C43" s="596" t="s">
        <v>491</v>
      </c>
      <c r="D43" s="672">
        <v>63</v>
      </c>
      <c r="E43" s="672">
        <v>0</v>
      </c>
      <c r="F43" s="672">
        <v>4</v>
      </c>
      <c r="G43" s="672">
        <v>3</v>
      </c>
      <c r="H43" s="672">
        <f t="shared" si="0"/>
        <v>70</v>
      </c>
      <c r="I43" s="672">
        <v>158</v>
      </c>
      <c r="J43" s="588">
        <f t="shared" si="1"/>
        <v>0.44303797468354428</v>
      </c>
    </row>
    <row r="44" spans="2:10" x14ac:dyDescent="0.2">
      <c r="B44" s="585" t="s">
        <v>381</v>
      </c>
      <c r="C44" s="596" t="s">
        <v>502</v>
      </c>
      <c r="D44" s="672">
        <v>32</v>
      </c>
      <c r="E44" s="672">
        <v>0</v>
      </c>
      <c r="F44" s="672">
        <v>0</v>
      </c>
      <c r="G44" s="672">
        <v>19</v>
      </c>
      <c r="H44" s="672">
        <f t="shared" ref="H44:H76" si="4">SUM(D44:G44)</f>
        <v>51</v>
      </c>
      <c r="I44" s="672">
        <v>54</v>
      </c>
      <c r="J44" s="588">
        <f t="shared" ref="J44:J76" si="5">IF(I44&gt;0,H44/I44,"-")</f>
        <v>0.94444444444444442</v>
      </c>
    </row>
    <row r="45" spans="2:10" x14ac:dyDescent="0.2">
      <c r="B45" s="585" t="s">
        <v>381</v>
      </c>
      <c r="C45" s="596" t="s">
        <v>503</v>
      </c>
      <c r="D45" s="672">
        <v>0</v>
      </c>
      <c r="E45" s="672">
        <v>9</v>
      </c>
      <c r="F45" s="672">
        <v>14</v>
      </c>
      <c r="G45" s="672">
        <v>28</v>
      </c>
      <c r="H45" s="672">
        <f t="shared" si="4"/>
        <v>51</v>
      </c>
      <c r="I45" s="672">
        <v>134</v>
      </c>
      <c r="J45" s="588">
        <f t="shared" si="5"/>
        <v>0.38059701492537312</v>
      </c>
    </row>
    <row r="46" spans="2:10" x14ac:dyDescent="0.2">
      <c r="B46" s="585" t="s">
        <v>381</v>
      </c>
      <c r="C46" s="596" t="s">
        <v>504</v>
      </c>
      <c r="D46" s="672">
        <v>211</v>
      </c>
      <c r="E46" s="672">
        <v>0</v>
      </c>
      <c r="F46" s="672">
        <v>28</v>
      </c>
      <c r="G46" s="672">
        <v>32</v>
      </c>
      <c r="H46" s="672">
        <f t="shared" si="4"/>
        <v>271</v>
      </c>
      <c r="I46" s="672">
        <v>276</v>
      </c>
      <c r="J46" s="588">
        <f t="shared" si="5"/>
        <v>0.98188405797101452</v>
      </c>
    </row>
    <row r="47" spans="2:10" x14ac:dyDescent="0.2">
      <c r="B47" s="585" t="s">
        <v>351</v>
      </c>
      <c r="C47" s="596" t="s">
        <v>494</v>
      </c>
      <c r="D47" s="672">
        <v>0</v>
      </c>
      <c r="E47" s="672">
        <v>0</v>
      </c>
      <c r="F47" s="672">
        <v>0</v>
      </c>
      <c r="G47" s="672">
        <v>0</v>
      </c>
      <c r="H47" s="672">
        <f t="shared" si="4"/>
        <v>0</v>
      </c>
      <c r="I47" s="672">
        <v>246</v>
      </c>
      <c r="J47" s="588">
        <f t="shared" si="5"/>
        <v>0</v>
      </c>
    </row>
    <row r="48" spans="2:10" x14ac:dyDescent="0.2">
      <c r="B48" s="585" t="s">
        <v>351</v>
      </c>
      <c r="C48" s="596" t="s">
        <v>495</v>
      </c>
      <c r="D48" s="672">
        <v>0</v>
      </c>
      <c r="E48" s="672">
        <v>0</v>
      </c>
      <c r="F48" s="672">
        <v>0</v>
      </c>
      <c r="G48" s="672">
        <v>0</v>
      </c>
      <c r="H48" s="672">
        <f t="shared" si="4"/>
        <v>0</v>
      </c>
      <c r="I48" s="672">
        <v>272</v>
      </c>
      <c r="J48" s="588">
        <f t="shared" si="5"/>
        <v>0</v>
      </c>
    </row>
    <row r="49" spans="2:10" x14ac:dyDescent="0.2">
      <c r="B49" s="585" t="s">
        <v>351</v>
      </c>
      <c r="C49" s="596" t="s">
        <v>496</v>
      </c>
      <c r="D49" s="672">
        <v>0</v>
      </c>
      <c r="E49" s="672">
        <v>1</v>
      </c>
      <c r="F49" s="672">
        <v>0</v>
      </c>
      <c r="G49" s="672">
        <v>0</v>
      </c>
      <c r="H49" s="672">
        <f t="shared" si="4"/>
        <v>1</v>
      </c>
      <c r="I49" s="672">
        <v>223</v>
      </c>
      <c r="J49" s="588">
        <f t="shared" si="5"/>
        <v>4.4843049327354259E-3</v>
      </c>
    </row>
    <row r="50" spans="2:10" x14ac:dyDescent="0.2">
      <c r="B50" s="585" t="s">
        <v>351</v>
      </c>
      <c r="C50" s="596" t="s">
        <v>497</v>
      </c>
      <c r="D50" s="672">
        <v>0</v>
      </c>
      <c r="E50" s="672">
        <v>0</v>
      </c>
      <c r="F50" s="672">
        <v>3</v>
      </c>
      <c r="G50" s="672">
        <v>0</v>
      </c>
      <c r="H50" s="672">
        <f t="shared" si="4"/>
        <v>3</v>
      </c>
      <c r="I50" s="672">
        <v>348</v>
      </c>
      <c r="J50" s="588">
        <f t="shared" si="5"/>
        <v>8.6206896551724137E-3</v>
      </c>
    </row>
    <row r="51" spans="2:10" x14ac:dyDescent="0.2">
      <c r="B51" s="585" t="s">
        <v>351</v>
      </c>
      <c r="C51" s="596" t="s">
        <v>498</v>
      </c>
      <c r="D51" s="672">
        <v>0</v>
      </c>
      <c r="E51" s="672">
        <v>0</v>
      </c>
      <c r="F51" s="672">
        <v>0</v>
      </c>
      <c r="G51" s="672">
        <v>0</v>
      </c>
      <c r="H51" s="672">
        <f t="shared" si="4"/>
        <v>0</v>
      </c>
      <c r="I51" s="672">
        <v>405</v>
      </c>
      <c r="J51" s="588">
        <f t="shared" si="5"/>
        <v>0</v>
      </c>
    </row>
    <row r="52" spans="2:10" x14ac:dyDescent="0.2">
      <c r="B52" s="585" t="s">
        <v>351</v>
      </c>
      <c r="C52" s="596" t="s">
        <v>499</v>
      </c>
      <c r="D52" s="672">
        <v>0</v>
      </c>
      <c r="E52" s="672">
        <v>0</v>
      </c>
      <c r="F52" s="672">
        <v>0</v>
      </c>
      <c r="G52" s="672">
        <v>0</v>
      </c>
      <c r="H52" s="672">
        <f t="shared" si="4"/>
        <v>0</v>
      </c>
      <c r="I52" s="672">
        <v>338</v>
      </c>
      <c r="J52" s="588">
        <f t="shared" si="5"/>
        <v>0</v>
      </c>
    </row>
    <row r="53" spans="2:10" x14ac:dyDescent="0.2">
      <c r="B53" s="585" t="s">
        <v>358</v>
      </c>
      <c r="C53" s="596" t="s">
        <v>500</v>
      </c>
      <c r="D53" s="672">
        <v>0</v>
      </c>
      <c r="E53" s="672">
        <v>0</v>
      </c>
      <c r="F53" s="672">
        <v>0</v>
      </c>
      <c r="G53" s="672">
        <v>0</v>
      </c>
      <c r="H53" s="672">
        <f t="shared" si="4"/>
        <v>0</v>
      </c>
      <c r="I53" s="672">
        <v>70</v>
      </c>
      <c r="J53" s="588">
        <f t="shared" si="5"/>
        <v>0</v>
      </c>
    </row>
    <row r="54" spans="2:10" x14ac:dyDescent="0.2">
      <c r="B54" s="585" t="s">
        <v>358</v>
      </c>
      <c r="C54" s="596" t="s">
        <v>501</v>
      </c>
      <c r="D54" s="672">
        <v>0</v>
      </c>
      <c r="E54" s="672">
        <v>0</v>
      </c>
      <c r="F54" s="672">
        <v>0</v>
      </c>
      <c r="G54" s="672">
        <v>0</v>
      </c>
      <c r="H54" s="672">
        <f t="shared" si="4"/>
        <v>0</v>
      </c>
      <c r="I54" s="672">
        <v>179</v>
      </c>
      <c r="J54" s="588">
        <f t="shared" si="5"/>
        <v>0</v>
      </c>
    </row>
    <row r="55" spans="2:10" x14ac:dyDescent="0.2">
      <c r="B55" s="585" t="s">
        <v>539</v>
      </c>
      <c r="C55" s="596" t="s">
        <v>492</v>
      </c>
      <c r="D55" s="672">
        <v>161</v>
      </c>
      <c r="E55" s="672">
        <v>5</v>
      </c>
      <c r="F55" s="672">
        <v>8</v>
      </c>
      <c r="G55" s="672">
        <v>32</v>
      </c>
      <c r="H55" s="672">
        <f>SUM(D55:G55)</f>
        <v>206</v>
      </c>
      <c r="I55" s="672">
        <v>537</v>
      </c>
      <c r="J55" s="588">
        <f>IF(I55&gt;0,H55/I55,"-")</f>
        <v>0.38361266294227186</v>
      </c>
    </row>
    <row r="56" spans="2:10" x14ac:dyDescent="0.2">
      <c r="B56" s="585" t="s">
        <v>539</v>
      </c>
      <c r="C56" s="596" t="s">
        <v>493</v>
      </c>
      <c r="D56" s="672">
        <v>82</v>
      </c>
      <c r="E56" s="672">
        <v>0</v>
      </c>
      <c r="F56" s="672">
        <v>0</v>
      </c>
      <c r="G56" s="672">
        <v>0</v>
      </c>
      <c r="H56" s="672">
        <f>SUM(D56:G56)</f>
        <v>82</v>
      </c>
      <c r="I56" s="672">
        <v>527</v>
      </c>
      <c r="J56" s="588">
        <f>IF(I56&gt;0,H56/I56,"-")</f>
        <v>0.15559772296015181</v>
      </c>
    </row>
    <row r="57" spans="2:10" ht="13.5" x14ac:dyDescent="0.25">
      <c r="B57" s="821" t="s">
        <v>248</v>
      </c>
      <c r="C57" s="822"/>
      <c r="D57" s="662">
        <v>1071</v>
      </c>
      <c r="E57" s="662">
        <v>24</v>
      </c>
      <c r="F57" s="662">
        <v>79</v>
      </c>
      <c r="G57" s="662">
        <v>186</v>
      </c>
      <c r="H57" s="662">
        <f>SUM(D57:G57)</f>
        <v>1360</v>
      </c>
      <c r="I57" s="662">
        <v>5691</v>
      </c>
      <c r="J57" s="598">
        <f>IF(I57&gt;0,H57/I57,"-")</f>
        <v>0.23897381830961167</v>
      </c>
    </row>
    <row r="58" spans="2:10" x14ac:dyDescent="0.2">
      <c r="B58" s="582" t="s">
        <v>334</v>
      </c>
      <c r="C58" s="583" t="s">
        <v>506</v>
      </c>
      <c r="D58" s="675">
        <v>37</v>
      </c>
      <c r="E58" s="675">
        <v>0</v>
      </c>
      <c r="F58" s="675">
        <v>4</v>
      </c>
      <c r="G58" s="675">
        <v>1</v>
      </c>
      <c r="H58" s="675">
        <f t="shared" si="4"/>
        <v>42</v>
      </c>
      <c r="I58" s="675">
        <v>132</v>
      </c>
      <c r="J58" s="584">
        <f t="shared" si="5"/>
        <v>0.31818181818181818</v>
      </c>
    </row>
    <row r="59" spans="2:10" x14ac:dyDescent="0.2">
      <c r="B59" s="585" t="s">
        <v>334</v>
      </c>
      <c r="C59" s="586" t="s">
        <v>507</v>
      </c>
      <c r="D59" s="676">
        <v>78</v>
      </c>
      <c r="E59" s="676">
        <v>0</v>
      </c>
      <c r="F59" s="676">
        <v>3</v>
      </c>
      <c r="G59" s="676">
        <v>1</v>
      </c>
      <c r="H59" s="676">
        <f t="shared" si="4"/>
        <v>82</v>
      </c>
      <c r="I59" s="676">
        <v>138</v>
      </c>
      <c r="J59" s="588">
        <f t="shared" si="5"/>
        <v>0.59420289855072461</v>
      </c>
    </row>
    <row r="60" spans="2:10" x14ac:dyDescent="0.2">
      <c r="B60" s="585" t="s">
        <v>334</v>
      </c>
      <c r="C60" s="586" t="s">
        <v>508</v>
      </c>
      <c r="D60" s="676">
        <v>7</v>
      </c>
      <c r="E60" s="676">
        <v>0</v>
      </c>
      <c r="F60" s="676">
        <v>4</v>
      </c>
      <c r="G60" s="676">
        <v>2</v>
      </c>
      <c r="H60" s="676">
        <f t="shared" si="4"/>
        <v>13</v>
      </c>
      <c r="I60" s="676">
        <v>73</v>
      </c>
      <c r="J60" s="588">
        <f t="shared" si="5"/>
        <v>0.17808219178082191</v>
      </c>
    </row>
    <row r="61" spans="2:10" x14ac:dyDescent="0.2">
      <c r="B61" s="585" t="s">
        <v>334</v>
      </c>
      <c r="C61" s="586" t="s">
        <v>509</v>
      </c>
      <c r="D61" s="676">
        <v>6</v>
      </c>
      <c r="E61" s="676">
        <v>0</v>
      </c>
      <c r="F61" s="676">
        <v>0</v>
      </c>
      <c r="G61" s="676">
        <v>1</v>
      </c>
      <c r="H61" s="676">
        <f t="shared" si="4"/>
        <v>7</v>
      </c>
      <c r="I61" s="676">
        <v>54</v>
      </c>
      <c r="J61" s="588">
        <f t="shared" si="5"/>
        <v>0.12962962962962962</v>
      </c>
    </row>
    <row r="62" spans="2:10" x14ac:dyDescent="0.2">
      <c r="B62" s="585" t="s">
        <v>334</v>
      </c>
      <c r="C62" s="586" t="s">
        <v>510</v>
      </c>
      <c r="D62" s="676">
        <v>79</v>
      </c>
      <c r="E62" s="676">
        <v>0</v>
      </c>
      <c r="F62" s="676">
        <v>2</v>
      </c>
      <c r="G62" s="676">
        <v>4</v>
      </c>
      <c r="H62" s="676">
        <f t="shared" si="4"/>
        <v>85</v>
      </c>
      <c r="I62" s="676">
        <v>212</v>
      </c>
      <c r="J62" s="588">
        <f t="shared" si="5"/>
        <v>0.40094339622641512</v>
      </c>
    </row>
    <row r="63" spans="2:10" x14ac:dyDescent="0.2">
      <c r="B63" s="585" t="s">
        <v>334</v>
      </c>
      <c r="C63" s="586" t="s">
        <v>511</v>
      </c>
      <c r="D63" s="676">
        <v>152</v>
      </c>
      <c r="E63" s="676">
        <v>1</v>
      </c>
      <c r="F63" s="676">
        <v>2</v>
      </c>
      <c r="G63" s="676">
        <v>12</v>
      </c>
      <c r="H63" s="676">
        <f t="shared" si="4"/>
        <v>167</v>
      </c>
      <c r="I63" s="676">
        <v>378</v>
      </c>
      <c r="J63" s="588">
        <f t="shared" si="5"/>
        <v>0.4417989417989418</v>
      </c>
    </row>
    <row r="64" spans="2:10" x14ac:dyDescent="0.2">
      <c r="B64" s="585" t="s">
        <v>334</v>
      </c>
      <c r="C64" s="586" t="s">
        <v>512</v>
      </c>
      <c r="D64" s="676">
        <v>34</v>
      </c>
      <c r="E64" s="676">
        <v>0</v>
      </c>
      <c r="F64" s="676">
        <v>1</v>
      </c>
      <c r="G64" s="676">
        <v>6</v>
      </c>
      <c r="H64" s="676">
        <f t="shared" si="4"/>
        <v>41</v>
      </c>
      <c r="I64" s="676">
        <v>138</v>
      </c>
      <c r="J64" s="588">
        <f t="shared" si="5"/>
        <v>0.29710144927536231</v>
      </c>
    </row>
    <row r="65" spans="2:10" x14ac:dyDescent="0.2">
      <c r="B65" s="585" t="s">
        <v>334</v>
      </c>
      <c r="C65" s="586" t="s">
        <v>513</v>
      </c>
      <c r="D65" s="676">
        <v>21</v>
      </c>
      <c r="E65" s="676">
        <v>0</v>
      </c>
      <c r="F65" s="676">
        <v>1</v>
      </c>
      <c r="G65" s="676">
        <v>1</v>
      </c>
      <c r="H65" s="676">
        <f t="shared" si="4"/>
        <v>23</v>
      </c>
      <c r="I65" s="676">
        <v>102</v>
      </c>
      <c r="J65" s="588">
        <f t="shared" si="5"/>
        <v>0.22549019607843138</v>
      </c>
    </row>
    <row r="66" spans="2:10" x14ac:dyDescent="0.2">
      <c r="B66" s="585" t="s">
        <v>351</v>
      </c>
      <c r="C66" s="586" t="s">
        <v>518</v>
      </c>
      <c r="D66" s="676">
        <v>0</v>
      </c>
      <c r="E66" s="676">
        <v>2</v>
      </c>
      <c r="F66" s="676">
        <v>12</v>
      </c>
      <c r="G66" s="676">
        <v>0</v>
      </c>
      <c r="H66" s="676">
        <f t="shared" si="4"/>
        <v>14</v>
      </c>
      <c r="I66" s="676">
        <v>588</v>
      </c>
      <c r="J66" s="588">
        <f t="shared" si="5"/>
        <v>2.3809523809523808E-2</v>
      </c>
    </row>
    <row r="67" spans="2:10" x14ac:dyDescent="0.2">
      <c r="B67" s="585" t="s">
        <v>351</v>
      </c>
      <c r="C67" s="586" t="s">
        <v>519</v>
      </c>
      <c r="D67" s="676">
        <v>0</v>
      </c>
      <c r="E67" s="676">
        <v>10</v>
      </c>
      <c r="F67" s="676">
        <v>0</v>
      </c>
      <c r="G67" s="676">
        <v>0</v>
      </c>
      <c r="H67" s="676">
        <f t="shared" si="4"/>
        <v>10</v>
      </c>
      <c r="I67" s="676">
        <v>93</v>
      </c>
      <c r="J67" s="588">
        <f t="shared" si="5"/>
        <v>0.10752688172043011</v>
      </c>
    </row>
    <row r="68" spans="2:10" x14ac:dyDescent="0.2">
      <c r="B68" s="585" t="s">
        <v>402</v>
      </c>
      <c r="C68" s="586" t="s">
        <v>521</v>
      </c>
      <c r="D68" s="676">
        <v>0</v>
      </c>
      <c r="E68" s="676">
        <v>0</v>
      </c>
      <c r="F68" s="676">
        <v>0</v>
      </c>
      <c r="G68" s="676">
        <v>0</v>
      </c>
      <c r="H68" s="676">
        <f t="shared" si="4"/>
        <v>0</v>
      </c>
      <c r="I68" s="676">
        <v>6</v>
      </c>
      <c r="J68" s="588">
        <f t="shared" si="5"/>
        <v>0</v>
      </c>
    </row>
    <row r="69" spans="2:10" x14ac:dyDescent="0.2">
      <c r="B69" s="585" t="s">
        <v>539</v>
      </c>
      <c r="C69" s="586" t="s">
        <v>514</v>
      </c>
      <c r="D69" s="676">
        <v>73</v>
      </c>
      <c r="E69" s="676">
        <v>0</v>
      </c>
      <c r="F69" s="676">
        <v>0</v>
      </c>
      <c r="G69" s="676">
        <v>2</v>
      </c>
      <c r="H69" s="676">
        <f t="shared" si="4"/>
        <v>75</v>
      </c>
      <c r="I69" s="676">
        <v>839</v>
      </c>
      <c r="J69" s="588">
        <f t="shared" si="5"/>
        <v>8.9392133492252682E-2</v>
      </c>
    </row>
    <row r="70" spans="2:10" x14ac:dyDescent="0.2">
      <c r="B70" s="585" t="s">
        <v>539</v>
      </c>
      <c r="C70" s="586" t="s">
        <v>520</v>
      </c>
      <c r="D70" s="676">
        <v>0</v>
      </c>
      <c r="E70" s="676">
        <v>4</v>
      </c>
      <c r="F70" s="676">
        <v>0</v>
      </c>
      <c r="G70" s="676">
        <v>0</v>
      </c>
      <c r="H70" s="676">
        <f t="shared" si="4"/>
        <v>4</v>
      </c>
      <c r="I70" s="676">
        <v>124</v>
      </c>
      <c r="J70" s="588">
        <f t="shared" si="5"/>
        <v>3.2258064516129031E-2</v>
      </c>
    </row>
    <row r="71" spans="2:10" x14ac:dyDescent="0.2">
      <c r="B71" s="585" t="s">
        <v>539</v>
      </c>
      <c r="C71" s="586" t="s">
        <v>515</v>
      </c>
      <c r="D71" s="676">
        <v>97</v>
      </c>
      <c r="E71" s="676">
        <v>5</v>
      </c>
      <c r="F71" s="676">
        <v>0</v>
      </c>
      <c r="G71" s="676">
        <v>9</v>
      </c>
      <c r="H71" s="676">
        <f t="shared" si="4"/>
        <v>111</v>
      </c>
      <c r="I71" s="676">
        <v>581</v>
      </c>
      <c r="J71" s="588">
        <f t="shared" si="5"/>
        <v>0.19104991394148021</v>
      </c>
    </row>
    <row r="72" spans="2:10" x14ac:dyDescent="0.2">
      <c r="B72" s="585" t="s">
        <v>539</v>
      </c>
      <c r="C72" s="586" t="s">
        <v>516</v>
      </c>
      <c r="D72" s="676">
        <v>189</v>
      </c>
      <c r="E72" s="676">
        <v>5</v>
      </c>
      <c r="F72" s="676">
        <v>6</v>
      </c>
      <c r="G72" s="676">
        <v>29</v>
      </c>
      <c r="H72" s="676">
        <f t="shared" si="4"/>
        <v>229</v>
      </c>
      <c r="I72" s="676">
        <v>1033</v>
      </c>
      <c r="J72" s="588">
        <f t="shared" si="5"/>
        <v>0.22168441432720232</v>
      </c>
    </row>
    <row r="73" spans="2:10" x14ac:dyDescent="0.2">
      <c r="B73" s="601" t="s">
        <v>539</v>
      </c>
      <c r="C73" s="602" t="s">
        <v>517</v>
      </c>
      <c r="D73" s="676">
        <v>181</v>
      </c>
      <c r="E73" s="676">
        <v>0</v>
      </c>
      <c r="F73" s="676">
        <v>6</v>
      </c>
      <c r="G73" s="676">
        <v>23</v>
      </c>
      <c r="H73" s="676">
        <f t="shared" si="4"/>
        <v>210</v>
      </c>
      <c r="I73" s="676">
        <v>652</v>
      </c>
      <c r="J73" s="588">
        <f t="shared" si="5"/>
        <v>0.32208588957055212</v>
      </c>
    </row>
    <row r="74" spans="2:10" ht="13.5" x14ac:dyDescent="0.25">
      <c r="B74" s="821" t="s">
        <v>247</v>
      </c>
      <c r="C74" s="822"/>
      <c r="D74" s="662">
        <v>954</v>
      </c>
      <c r="E74" s="662">
        <v>27</v>
      </c>
      <c r="F74" s="662">
        <v>41</v>
      </c>
      <c r="G74" s="662">
        <v>91</v>
      </c>
      <c r="H74" s="662">
        <f t="shared" si="4"/>
        <v>1113</v>
      </c>
      <c r="I74" s="662">
        <v>5143</v>
      </c>
      <c r="J74" s="598">
        <f t="shared" si="5"/>
        <v>0.21641065525957612</v>
      </c>
    </row>
    <row r="75" spans="2:10" x14ac:dyDescent="0.2">
      <c r="B75" s="582" t="s">
        <v>334</v>
      </c>
      <c r="C75" s="597" t="s">
        <v>522</v>
      </c>
      <c r="D75" s="671">
        <v>20</v>
      </c>
      <c r="E75" s="671">
        <v>0</v>
      </c>
      <c r="F75" s="671">
        <v>2</v>
      </c>
      <c r="G75" s="671">
        <v>0</v>
      </c>
      <c r="H75" s="671">
        <f t="shared" si="4"/>
        <v>22</v>
      </c>
      <c r="I75" s="671">
        <v>183</v>
      </c>
      <c r="J75" s="584">
        <f t="shared" si="5"/>
        <v>0.12021857923497267</v>
      </c>
    </row>
    <row r="76" spans="2:10" x14ac:dyDescent="0.2">
      <c r="B76" s="585" t="s">
        <v>334</v>
      </c>
      <c r="C76" s="596" t="s">
        <v>530</v>
      </c>
      <c r="D76" s="672">
        <v>0</v>
      </c>
      <c r="E76" s="672">
        <v>0</v>
      </c>
      <c r="F76" s="672">
        <v>0</v>
      </c>
      <c r="G76" s="672">
        <v>0</v>
      </c>
      <c r="H76" s="672">
        <f t="shared" si="4"/>
        <v>0</v>
      </c>
      <c r="I76" s="672">
        <v>0</v>
      </c>
      <c r="J76" s="588" t="str">
        <f t="shared" si="5"/>
        <v>-</v>
      </c>
    </row>
    <row r="77" spans="2:10" x14ac:dyDescent="0.2">
      <c r="B77" s="585" t="s">
        <v>334</v>
      </c>
      <c r="C77" s="596" t="s">
        <v>526</v>
      </c>
      <c r="D77" s="672">
        <v>67</v>
      </c>
      <c r="E77" s="672">
        <v>0</v>
      </c>
      <c r="F77" s="672">
        <v>5</v>
      </c>
      <c r="G77" s="672">
        <v>2</v>
      </c>
      <c r="H77" s="672">
        <f t="shared" ref="H77:H87" si="6">SUM(D77:G77)</f>
        <v>74</v>
      </c>
      <c r="I77" s="672">
        <v>159</v>
      </c>
      <c r="J77" s="588">
        <f t="shared" ref="J77:J87" si="7">IF(I77&gt;0,H77/I77,"-")</f>
        <v>0.46540880503144655</v>
      </c>
    </row>
    <row r="78" spans="2:10" x14ac:dyDescent="0.2">
      <c r="B78" s="585" t="s">
        <v>351</v>
      </c>
      <c r="C78" s="596" t="s">
        <v>694</v>
      </c>
      <c r="D78" s="672">
        <v>4</v>
      </c>
      <c r="E78" s="672">
        <v>33</v>
      </c>
      <c r="F78" s="672">
        <v>0</v>
      </c>
      <c r="G78" s="672">
        <v>0</v>
      </c>
      <c r="H78" s="672">
        <f t="shared" si="6"/>
        <v>37</v>
      </c>
      <c r="I78" s="672">
        <v>424</v>
      </c>
      <c r="J78" s="588">
        <f t="shared" si="7"/>
        <v>8.7264150943396221E-2</v>
      </c>
    </row>
    <row r="79" spans="2:10" x14ac:dyDescent="0.2">
      <c r="B79" s="585" t="s">
        <v>351</v>
      </c>
      <c r="C79" s="596" t="s">
        <v>534</v>
      </c>
      <c r="D79" s="672">
        <v>0</v>
      </c>
      <c r="E79" s="672">
        <v>10</v>
      </c>
      <c r="F79" s="672">
        <v>0</v>
      </c>
      <c r="G79" s="672">
        <v>0</v>
      </c>
      <c r="H79" s="672">
        <f t="shared" si="6"/>
        <v>10</v>
      </c>
      <c r="I79" s="672">
        <v>326</v>
      </c>
      <c r="J79" s="588">
        <f t="shared" si="7"/>
        <v>3.0674846625766871E-2</v>
      </c>
    </row>
    <row r="80" spans="2:10" x14ac:dyDescent="0.2">
      <c r="B80" s="585" t="s">
        <v>539</v>
      </c>
      <c r="C80" s="596" t="s">
        <v>523</v>
      </c>
      <c r="D80" s="672">
        <v>117</v>
      </c>
      <c r="E80" s="672">
        <v>6</v>
      </c>
      <c r="F80" s="672">
        <v>4</v>
      </c>
      <c r="G80" s="672">
        <v>14</v>
      </c>
      <c r="H80" s="672">
        <f t="shared" si="6"/>
        <v>141</v>
      </c>
      <c r="I80" s="672">
        <v>662</v>
      </c>
      <c r="J80" s="588">
        <f t="shared" si="7"/>
        <v>0.21299093655589124</v>
      </c>
    </row>
    <row r="81" spans="2:10" x14ac:dyDescent="0.2">
      <c r="B81" s="585" t="s">
        <v>539</v>
      </c>
      <c r="C81" s="596" t="s">
        <v>524</v>
      </c>
      <c r="D81" s="672">
        <v>78</v>
      </c>
      <c r="E81" s="672">
        <v>12</v>
      </c>
      <c r="F81" s="672">
        <v>1</v>
      </c>
      <c r="G81" s="672">
        <v>9</v>
      </c>
      <c r="H81" s="672">
        <f t="shared" si="6"/>
        <v>100</v>
      </c>
      <c r="I81" s="672">
        <v>603</v>
      </c>
      <c r="J81" s="588">
        <f t="shared" si="7"/>
        <v>0.16583747927031509</v>
      </c>
    </row>
    <row r="82" spans="2:10" x14ac:dyDescent="0.2">
      <c r="B82" s="585" t="s">
        <v>539</v>
      </c>
      <c r="C82" s="596" t="s">
        <v>531</v>
      </c>
      <c r="D82" s="672">
        <v>65</v>
      </c>
      <c r="E82" s="672">
        <v>8</v>
      </c>
      <c r="F82" s="672">
        <v>39</v>
      </c>
      <c r="G82" s="672">
        <v>6</v>
      </c>
      <c r="H82" s="672">
        <f t="shared" si="6"/>
        <v>118</v>
      </c>
      <c r="I82" s="672">
        <v>250</v>
      </c>
      <c r="J82" s="588">
        <f t="shared" si="7"/>
        <v>0.47199999999999998</v>
      </c>
    </row>
    <row r="83" spans="2:10" x14ac:dyDescent="0.2">
      <c r="B83" s="585" t="s">
        <v>539</v>
      </c>
      <c r="C83" s="596" t="s">
        <v>529</v>
      </c>
      <c r="D83" s="672">
        <v>9</v>
      </c>
      <c r="E83" s="672">
        <v>3</v>
      </c>
      <c r="F83" s="672">
        <v>3</v>
      </c>
      <c r="G83" s="672">
        <v>0</v>
      </c>
      <c r="H83" s="672">
        <f t="shared" si="6"/>
        <v>15</v>
      </c>
      <c r="I83" s="672">
        <v>143</v>
      </c>
      <c r="J83" s="588">
        <f t="shared" si="7"/>
        <v>0.1048951048951049</v>
      </c>
    </row>
    <row r="84" spans="2:10" x14ac:dyDescent="0.2">
      <c r="B84" s="585" t="s">
        <v>539</v>
      </c>
      <c r="C84" s="596" t="s">
        <v>532</v>
      </c>
      <c r="D84" s="672">
        <v>57</v>
      </c>
      <c r="E84" s="672">
        <v>1</v>
      </c>
      <c r="F84" s="672">
        <v>11</v>
      </c>
      <c r="G84" s="672">
        <v>28</v>
      </c>
      <c r="H84" s="672">
        <f t="shared" si="6"/>
        <v>97</v>
      </c>
      <c r="I84" s="672">
        <v>563</v>
      </c>
      <c r="J84" s="588">
        <f t="shared" si="7"/>
        <v>0.17229129662522202</v>
      </c>
    </row>
    <row r="85" spans="2:10" x14ac:dyDescent="0.2">
      <c r="B85" s="585" t="s">
        <v>539</v>
      </c>
      <c r="C85" s="596" t="s">
        <v>550</v>
      </c>
      <c r="D85" s="672">
        <v>32</v>
      </c>
      <c r="E85" s="672">
        <v>5</v>
      </c>
      <c r="F85" s="672">
        <v>1</v>
      </c>
      <c r="G85" s="672">
        <v>1</v>
      </c>
      <c r="H85" s="672">
        <f t="shared" si="6"/>
        <v>39</v>
      </c>
      <c r="I85" s="672">
        <v>626</v>
      </c>
      <c r="J85" s="588">
        <f t="shared" si="7"/>
        <v>6.2300319488817889E-2</v>
      </c>
    </row>
    <row r="86" spans="2:10" x14ac:dyDescent="0.2">
      <c r="B86" s="585" t="s">
        <v>539</v>
      </c>
      <c r="C86" s="596" t="s">
        <v>527</v>
      </c>
      <c r="D86" s="672">
        <v>67</v>
      </c>
      <c r="E86" s="672">
        <v>17</v>
      </c>
      <c r="F86" s="672">
        <v>0</v>
      </c>
      <c r="G86" s="672">
        <v>2</v>
      </c>
      <c r="H86" s="672">
        <f t="shared" si="6"/>
        <v>86</v>
      </c>
      <c r="I86" s="672">
        <v>421</v>
      </c>
      <c r="J86" s="588">
        <f t="shared" si="7"/>
        <v>0.20427553444180521</v>
      </c>
    </row>
    <row r="87" spans="2:10" x14ac:dyDescent="0.2">
      <c r="B87" s="585" t="s">
        <v>539</v>
      </c>
      <c r="C87" s="596" t="s">
        <v>528</v>
      </c>
      <c r="D87" s="672">
        <v>0</v>
      </c>
      <c r="E87" s="672">
        <v>0</v>
      </c>
      <c r="F87" s="672">
        <v>0</v>
      </c>
      <c r="G87" s="672">
        <v>0</v>
      </c>
      <c r="H87" s="672">
        <f t="shared" si="6"/>
        <v>0</v>
      </c>
      <c r="I87" s="672">
        <v>3</v>
      </c>
      <c r="J87" s="588">
        <f t="shared" si="7"/>
        <v>0</v>
      </c>
    </row>
    <row r="88" spans="2:10" x14ac:dyDescent="0.2">
      <c r="B88" s="585" t="s">
        <v>334</v>
      </c>
      <c r="C88" s="596" t="s">
        <v>535</v>
      </c>
      <c r="D88" s="672">
        <v>0</v>
      </c>
      <c r="E88" s="672">
        <v>0</v>
      </c>
      <c r="F88" s="672">
        <v>0</v>
      </c>
      <c r="G88" s="672">
        <v>0</v>
      </c>
      <c r="H88" s="672">
        <f>SUM(D88:G88)</f>
        <v>0</v>
      </c>
      <c r="I88" s="672">
        <v>1</v>
      </c>
      <c r="J88" s="588">
        <f>IF(I88&gt;0,H88/I88,"-")</f>
        <v>0</v>
      </c>
    </row>
    <row r="89" spans="2:10" x14ac:dyDescent="0.2">
      <c r="B89" s="585" t="s">
        <v>334</v>
      </c>
      <c r="C89" s="596" t="s">
        <v>536</v>
      </c>
      <c r="D89" s="672">
        <v>1</v>
      </c>
      <c r="E89" s="672">
        <v>0</v>
      </c>
      <c r="F89" s="672">
        <v>11</v>
      </c>
      <c r="G89" s="672">
        <v>0</v>
      </c>
      <c r="H89" s="672">
        <f>SUM(D89:G89)</f>
        <v>12</v>
      </c>
      <c r="I89" s="672">
        <v>21</v>
      </c>
      <c r="J89" s="588">
        <f>IF(I89&gt;0,H89/I89,"-")</f>
        <v>0.5714285714285714</v>
      </c>
    </row>
    <row r="90" spans="2:10" ht="13.5" x14ac:dyDescent="0.25">
      <c r="B90" s="821" t="s">
        <v>246</v>
      </c>
      <c r="C90" s="822" t="s">
        <v>246</v>
      </c>
      <c r="D90" s="662">
        <v>517</v>
      </c>
      <c r="E90" s="662">
        <v>95</v>
      </c>
      <c r="F90" s="662">
        <v>77</v>
      </c>
      <c r="G90" s="662">
        <v>62</v>
      </c>
      <c r="H90" s="662">
        <f>SUM(D90:G90)</f>
        <v>751</v>
      </c>
      <c r="I90" s="662">
        <v>4385</v>
      </c>
      <c r="J90" s="598">
        <f>IF(I90&gt;0,H90/I90,"-")</f>
        <v>0.17126567844925883</v>
      </c>
    </row>
  </sheetData>
  <mergeCells count="12">
    <mergeCell ref="B90:C90"/>
    <mergeCell ref="B2:J2"/>
    <mergeCell ref="B6:C7"/>
    <mergeCell ref="D6:D7"/>
    <mergeCell ref="E6:F6"/>
    <mergeCell ref="G6:G7"/>
    <mergeCell ref="H6:H7"/>
    <mergeCell ref="I6:I7"/>
    <mergeCell ref="J6:J7"/>
    <mergeCell ref="B32:C32"/>
    <mergeCell ref="B57:C57"/>
    <mergeCell ref="B74:C74"/>
  </mergeCells>
  <pageMargins left="0.70866141732283472" right="0.70866141732283472" top="0.74803149606299213" bottom="0.74803149606299213" header="0.31496062992125984" footer="0.31496062992125984"/>
  <pageSetup paperSize="9" scale="64" orientation="portrait" r:id="rId1"/>
  <headerFooter>
    <oddFooter>&amp;RPage 56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I40"/>
  <sheetViews>
    <sheetView view="pageLayout" zoomScaleNormal="100" zoomScaleSheetLayoutView="100" workbookViewId="0"/>
  </sheetViews>
  <sheetFormatPr baseColWidth="10" defaultRowHeight="15" x14ac:dyDescent="0.25"/>
  <cols>
    <col min="1" max="1" width="12.28515625" style="74" customWidth="1"/>
    <col min="2" max="2" width="20.7109375" style="74" customWidth="1"/>
    <col min="3" max="3" width="19.28515625" style="74" customWidth="1"/>
    <col min="4" max="4" width="19.5703125" style="74" customWidth="1"/>
    <col min="5" max="5" width="19.140625" style="74" customWidth="1"/>
    <col min="6" max="8" width="18.28515625" style="74" customWidth="1"/>
    <col min="9" max="9" width="21.85546875" style="74" customWidth="1"/>
    <col min="10" max="16384" width="11.42578125" style="74"/>
  </cols>
  <sheetData>
    <row r="1" spans="1:9" ht="18.75" x14ac:dyDescent="0.25">
      <c r="A1" s="73"/>
      <c r="B1" s="35" t="s">
        <v>8</v>
      </c>
      <c r="C1" s="35"/>
      <c r="D1" s="35"/>
      <c r="E1" s="35"/>
      <c r="F1" s="35"/>
      <c r="G1" s="35"/>
      <c r="H1" s="35"/>
      <c r="I1" s="73"/>
    </row>
    <row r="2" spans="1:9" ht="18.75" x14ac:dyDescent="0.25">
      <c r="A2" s="73"/>
      <c r="B2" s="35" t="s">
        <v>170</v>
      </c>
      <c r="C2" s="35"/>
      <c r="D2" s="35"/>
      <c r="E2" s="35"/>
      <c r="F2" s="35"/>
      <c r="G2" s="35"/>
      <c r="H2" s="35"/>
      <c r="I2" s="73"/>
    </row>
    <row r="3" spans="1:9" x14ac:dyDescent="0.25">
      <c r="A3" s="73"/>
      <c r="B3" s="73"/>
      <c r="C3" s="73"/>
      <c r="D3" s="73"/>
      <c r="E3" s="73"/>
      <c r="F3" s="73"/>
      <c r="G3" s="73"/>
      <c r="H3" s="73"/>
      <c r="I3" s="73"/>
    </row>
    <row r="4" spans="1:9" x14ac:dyDescent="0.25">
      <c r="A4" s="38" t="s">
        <v>49</v>
      </c>
      <c r="B4" s="39" t="s">
        <v>50</v>
      </c>
      <c r="C4" s="40"/>
      <c r="D4" s="40"/>
      <c r="E4" s="40"/>
      <c r="F4" s="40"/>
      <c r="G4" s="40"/>
      <c r="H4" s="75"/>
      <c r="I4" s="75"/>
    </row>
    <row r="5" spans="1:9" x14ac:dyDescent="0.25">
      <c r="A5" s="42" t="s">
        <v>51</v>
      </c>
      <c r="B5" s="43" t="str">
        <f>couverture!D15</f>
        <v xml:space="preserve">1er mars 2019 </v>
      </c>
      <c r="C5" s="44"/>
      <c r="D5" s="44"/>
      <c r="E5" s="44"/>
      <c r="F5" s="44"/>
      <c r="G5" s="40"/>
      <c r="H5" s="75"/>
      <c r="I5" s="75"/>
    </row>
    <row r="6" spans="1:9" x14ac:dyDescent="0.25">
      <c r="A6" s="42" t="s">
        <v>52</v>
      </c>
      <c r="B6" s="43" t="s">
        <v>268</v>
      </c>
      <c r="C6" s="44"/>
      <c r="D6" s="44"/>
      <c r="E6" s="44"/>
      <c r="F6" s="44"/>
      <c r="G6" s="40"/>
      <c r="H6" s="75"/>
      <c r="I6" s="75"/>
    </row>
    <row r="7" spans="1:9" x14ac:dyDescent="0.25">
      <c r="A7" s="76"/>
      <c r="B7" s="75"/>
      <c r="C7" s="40"/>
      <c r="D7" s="40"/>
      <c r="E7" s="40"/>
      <c r="F7" s="40"/>
      <c r="G7" s="75"/>
      <c r="H7" s="75"/>
      <c r="I7" s="75"/>
    </row>
    <row r="8" spans="1:9" s="77" customFormat="1" ht="25.5" x14ac:dyDescent="0.2">
      <c r="B8" s="78" t="s">
        <v>57</v>
      </c>
      <c r="C8" s="79" t="s">
        <v>58</v>
      </c>
      <c r="D8" s="79" t="s">
        <v>59</v>
      </c>
      <c r="E8" s="79" t="s">
        <v>60</v>
      </c>
      <c r="F8" s="80" t="s">
        <v>61</v>
      </c>
      <c r="G8" s="79" t="s">
        <v>290</v>
      </c>
      <c r="H8" s="81"/>
    </row>
    <row r="9" spans="1:9" s="77" customFormat="1" ht="12.75" x14ac:dyDescent="0.2">
      <c r="B9" s="82" t="s">
        <v>301</v>
      </c>
      <c r="C9" s="83">
        <v>20273</v>
      </c>
      <c r="D9" s="83">
        <v>49157</v>
      </c>
      <c r="E9" s="83">
        <v>69430</v>
      </c>
      <c r="F9" s="84">
        <v>0.5110239298174557</v>
      </c>
      <c r="G9" s="624">
        <f>C9/E9</f>
        <v>0.29199193432233905</v>
      </c>
      <c r="H9" s="91"/>
    </row>
    <row r="10" spans="1:9" s="77" customFormat="1" ht="12.75" x14ac:dyDescent="0.2">
      <c r="B10" s="82" t="s">
        <v>302</v>
      </c>
      <c r="C10" s="83">
        <v>20450</v>
      </c>
      <c r="D10" s="83">
        <v>49780</v>
      </c>
      <c r="E10" s="83">
        <v>70230</v>
      </c>
      <c r="F10" s="84">
        <v>1.1522396658504963</v>
      </c>
      <c r="G10" s="625">
        <f t="shared" ref="G10:G33" si="0">C10/E10</f>
        <v>0.29118610280506907</v>
      </c>
      <c r="H10" s="91"/>
    </row>
    <row r="11" spans="1:9" s="77" customFormat="1" ht="12.75" x14ac:dyDescent="0.2">
      <c r="B11" s="82" t="s">
        <v>303</v>
      </c>
      <c r="C11" s="83">
        <v>20333</v>
      </c>
      <c r="D11" s="83">
        <v>49346</v>
      </c>
      <c r="E11" s="83">
        <v>69679</v>
      </c>
      <c r="F11" s="84">
        <v>-0.78456500071194535</v>
      </c>
      <c r="G11" s="625">
        <f t="shared" si="0"/>
        <v>0.29180958394925299</v>
      </c>
      <c r="H11" s="91"/>
    </row>
    <row r="12" spans="1:9" s="77" customFormat="1" ht="12.75" x14ac:dyDescent="0.2">
      <c r="B12" s="82" t="s">
        <v>304</v>
      </c>
      <c r="C12" s="83">
        <v>20189</v>
      </c>
      <c r="D12" s="83">
        <v>49313</v>
      </c>
      <c r="E12" s="83">
        <v>69502</v>
      </c>
      <c r="F12" s="84">
        <v>-0.25402201524131751</v>
      </c>
      <c r="G12" s="625">
        <f t="shared" si="0"/>
        <v>0.29048084947195763</v>
      </c>
      <c r="H12" s="91"/>
    </row>
    <row r="13" spans="1:9" s="77" customFormat="1" ht="12.75" x14ac:dyDescent="0.2">
      <c r="B13" s="82" t="s">
        <v>305</v>
      </c>
      <c r="C13" s="83">
        <v>20427</v>
      </c>
      <c r="D13" s="83">
        <v>49591</v>
      </c>
      <c r="E13" s="83">
        <v>70018</v>
      </c>
      <c r="F13" s="84">
        <v>0.74242467842651205</v>
      </c>
      <c r="G13" s="625">
        <f t="shared" si="0"/>
        <v>0.29173926704561687</v>
      </c>
      <c r="H13" s="91"/>
    </row>
    <row r="14" spans="1:9" s="77" customFormat="1" ht="12.75" x14ac:dyDescent="0.2">
      <c r="B14" s="82" t="s">
        <v>306</v>
      </c>
      <c r="C14" s="83">
        <v>19472</v>
      </c>
      <c r="D14" s="83">
        <v>49654</v>
      </c>
      <c r="E14" s="83">
        <v>69126</v>
      </c>
      <c r="F14" s="84">
        <v>-1.2739581250535537</v>
      </c>
      <c r="G14" s="625">
        <f t="shared" si="0"/>
        <v>0.28168851083528629</v>
      </c>
      <c r="H14" s="91"/>
    </row>
    <row r="15" spans="1:9" s="77" customFormat="1" ht="12.75" x14ac:dyDescent="0.2">
      <c r="B15" s="82" t="s">
        <v>307</v>
      </c>
      <c r="C15" s="83">
        <v>19433</v>
      </c>
      <c r="D15" s="83">
        <v>49131</v>
      </c>
      <c r="E15" s="83">
        <v>68564</v>
      </c>
      <c r="F15" s="84">
        <v>-0.81300813008130524</v>
      </c>
      <c r="G15" s="625">
        <f t="shared" si="0"/>
        <v>0.28342862143398867</v>
      </c>
      <c r="H15" s="91"/>
    </row>
    <row r="16" spans="1:9" s="77" customFormat="1" ht="12.75" x14ac:dyDescent="0.2">
      <c r="B16" s="82" t="s">
        <v>308</v>
      </c>
      <c r="C16" s="83">
        <v>19889</v>
      </c>
      <c r="D16" s="83">
        <v>48685</v>
      </c>
      <c r="E16" s="83">
        <v>68574</v>
      </c>
      <c r="F16" s="84">
        <v>1.458491336561174E-2</v>
      </c>
      <c r="G16" s="625">
        <f t="shared" si="0"/>
        <v>0.29003704027765626</v>
      </c>
      <c r="H16" s="91"/>
    </row>
    <row r="17" spans="2:8" s="77" customFormat="1" ht="12.75" x14ac:dyDescent="0.2">
      <c r="B17" s="82" t="s">
        <v>309</v>
      </c>
      <c r="C17" s="83">
        <v>20302</v>
      </c>
      <c r="D17" s="83">
        <v>49005</v>
      </c>
      <c r="E17" s="83">
        <v>69307</v>
      </c>
      <c r="F17" s="84">
        <v>1.068918248899009</v>
      </c>
      <c r="G17" s="625">
        <f t="shared" si="0"/>
        <v>0.29292856421429292</v>
      </c>
      <c r="H17" s="91"/>
    </row>
    <row r="18" spans="2:8" s="77" customFormat="1" ht="12.75" x14ac:dyDescent="0.2">
      <c r="B18" s="82" t="s">
        <v>310</v>
      </c>
      <c r="C18" s="83">
        <v>20396</v>
      </c>
      <c r="D18" s="83">
        <v>49318</v>
      </c>
      <c r="E18" s="83">
        <v>69714</v>
      </c>
      <c r="F18" s="84">
        <v>0.5872422699005897</v>
      </c>
      <c r="G18" s="625">
        <f t="shared" si="0"/>
        <v>0.29256677281464266</v>
      </c>
      <c r="H18" s="91"/>
    </row>
    <row r="19" spans="2:8" s="77" customFormat="1" ht="12.75" x14ac:dyDescent="0.2">
      <c r="B19" s="82" t="s">
        <v>311</v>
      </c>
      <c r="C19" s="83">
        <v>19815</v>
      </c>
      <c r="D19" s="83">
        <v>49159</v>
      </c>
      <c r="E19" s="83">
        <v>68974</v>
      </c>
      <c r="F19" s="84">
        <v>-1.0614797601629533</v>
      </c>
      <c r="G19" s="625">
        <f t="shared" si="0"/>
        <v>0.28728216429379189</v>
      </c>
      <c r="H19" s="91"/>
    </row>
    <row r="20" spans="2:8" s="77" customFormat="1" ht="12.75" x14ac:dyDescent="0.2">
      <c r="B20" s="82" t="s">
        <v>312</v>
      </c>
      <c r="C20" s="83">
        <v>20541</v>
      </c>
      <c r="D20" s="83">
        <v>49055</v>
      </c>
      <c r="E20" s="83">
        <v>69596</v>
      </c>
      <c r="F20" s="84">
        <v>0.90178907994316049</v>
      </c>
      <c r="G20" s="625">
        <f t="shared" si="0"/>
        <v>0.29514627277429739</v>
      </c>
      <c r="H20" s="91"/>
    </row>
    <row r="21" spans="2:8" s="77" customFormat="1" ht="12.75" x14ac:dyDescent="0.2">
      <c r="B21" s="82" t="s">
        <v>313</v>
      </c>
      <c r="C21" s="83">
        <v>20788</v>
      </c>
      <c r="D21" s="83">
        <v>49091</v>
      </c>
      <c r="E21" s="83">
        <v>69879</v>
      </c>
      <c r="F21" s="84">
        <v>0.40663256508994827</v>
      </c>
      <c r="G21" s="625">
        <f t="shared" si="0"/>
        <v>0.29748565377295039</v>
      </c>
      <c r="H21" s="91"/>
    </row>
    <row r="22" spans="2:8" s="77" customFormat="1" ht="12.75" x14ac:dyDescent="0.2">
      <c r="B22" s="82" t="s">
        <v>314</v>
      </c>
      <c r="C22" s="83">
        <v>20852</v>
      </c>
      <c r="D22" s="83">
        <v>49515</v>
      </c>
      <c r="E22" s="83">
        <v>70367</v>
      </c>
      <c r="F22" s="84">
        <v>0.69835000500866329</v>
      </c>
      <c r="G22" s="625">
        <f t="shared" si="0"/>
        <v>0.29633208748419004</v>
      </c>
      <c r="H22" s="91"/>
    </row>
    <row r="23" spans="2:8" s="77" customFormat="1" ht="12.75" x14ac:dyDescent="0.2">
      <c r="B23" s="82" t="s">
        <v>315</v>
      </c>
      <c r="C23" s="83">
        <v>20939</v>
      </c>
      <c r="D23" s="83">
        <v>49694</v>
      </c>
      <c r="E23" s="83">
        <v>70633</v>
      </c>
      <c r="F23" s="84">
        <v>0.37801810507767097</v>
      </c>
      <c r="G23" s="625">
        <f t="shared" si="0"/>
        <v>0.29644783599733837</v>
      </c>
      <c r="H23" s="91"/>
    </row>
    <row r="24" spans="2:8" s="77" customFormat="1" ht="12.75" x14ac:dyDescent="0.2">
      <c r="B24" s="82" t="s">
        <v>316</v>
      </c>
      <c r="C24" s="83">
        <v>20753</v>
      </c>
      <c r="D24" s="83">
        <v>49655</v>
      </c>
      <c r="E24" s="83">
        <v>70408</v>
      </c>
      <c r="F24" s="84">
        <v>-0.31854798748460755</v>
      </c>
      <c r="G24" s="625">
        <f t="shared" si="0"/>
        <v>0.29475343710941937</v>
      </c>
      <c r="H24" s="91"/>
    </row>
    <row r="25" spans="2:8" s="77" customFormat="1" ht="12.75" x14ac:dyDescent="0.2">
      <c r="B25" s="82" t="s">
        <v>317</v>
      </c>
      <c r="C25" s="83">
        <v>21007</v>
      </c>
      <c r="D25" s="83">
        <v>49703</v>
      </c>
      <c r="E25" s="83">
        <v>70710</v>
      </c>
      <c r="F25" s="84">
        <v>0.42892853084877114</v>
      </c>
      <c r="G25" s="625">
        <f t="shared" si="0"/>
        <v>0.2970866921227549</v>
      </c>
      <c r="H25" s="91"/>
    </row>
    <row r="26" spans="2:8" s="77" customFormat="1" ht="12.75" x14ac:dyDescent="0.2">
      <c r="B26" s="82" t="s">
        <v>318</v>
      </c>
      <c r="C26" s="83">
        <v>20336</v>
      </c>
      <c r="D26" s="83">
        <v>50183</v>
      </c>
      <c r="E26" s="83">
        <v>70519</v>
      </c>
      <c r="F26" s="84">
        <v>-0.27011738085136461</v>
      </c>
      <c r="G26" s="625">
        <f t="shared" si="0"/>
        <v>0.28837618230547796</v>
      </c>
      <c r="H26" s="91"/>
    </row>
    <row r="27" spans="2:8" s="77" customFormat="1" ht="12.75" x14ac:dyDescent="0.2">
      <c r="B27" s="82" t="s">
        <v>319</v>
      </c>
      <c r="C27" s="83">
        <v>20302</v>
      </c>
      <c r="D27" s="83">
        <v>49862</v>
      </c>
      <c r="E27" s="83">
        <v>70164</v>
      </c>
      <c r="F27" s="84">
        <v>-0.50341042839517902</v>
      </c>
      <c r="G27" s="625">
        <f t="shared" si="0"/>
        <v>0.28935066415825778</v>
      </c>
      <c r="H27" s="91"/>
    </row>
    <row r="28" spans="2:8" s="77" customFormat="1" ht="12.75" x14ac:dyDescent="0.2">
      <c r="B28" s="82" t="s">
        <v>320</v>
      </c>
      <c r="C28" s="83">
        <v>20915</v>
      </c>
      <c r="D28" s="83">
        <v>49799</v>
      </c>
      <c r="E28" s="83">
        <v>70714</v>
      </c>
      <c r="F28" s="84">
        <v>0.78387777207684639</v>
      </c>
      <c r="G28" s="625">
        <f t="shared" si="0"/>
        <v>0.29576887179342137</v>
      </c>
      <c r="H28" s="91"/>
    </row>
    <row r="29" spans="2:8" s="77" customFormat="1" ht="12.75" x14ac:dyDescent="0.2">
      <c r="B29" s="82" t="s">
        <v>321</v>
      </c>
      <c r="C29" s="83">
        <v>20554</v>
      </c>
      <c r="D29" s="83">
        <v>50154</v>
      </c>
      <c r="E29" s="83">
        <v>70708</v>
      </c>
      <c r="F29" s="84">
        <v>-8.4848827672012739E-3</v>
      </c>
      <c r="G29" s="625">
        <f t="shared" si="0"/>
        <v>0.29068846523731401</v>
      </c>
      <c r="H29" s="91"/>
    </row>
    <row r="30" spans="2:8" s="77" customFormat="1" ht="12.75" x14ac:dyDescent="0.2">
      <c r="B30" s="82" t="s">
        <v>322</v>
      </c>
      <c r="C30" s="83">
        <v>20883</v>
      </c>
      <c r="D30" s="83">
        <v>50178</v>
      </c>
      <c r="E30" s="83">
        <v>71061</v>
      </c>
      <c r="F30" s="84">
        <v>0.49923629575154838</v>
      </c>
      <c r="G30" s="625">
        <f t="shared" si="0"/>
        <v>0.29387427702959429</v>
      </c>
      <c r="H30" s="91"/>
    </row>
    <row r="31" spans="2:8" s="77" customFormat="1" ht="12.75" x14ac:dyDescent="0.2">
      <c r="B31" s="82" t="s">
        <v>323</v>
      </c>
      <c r="C31" s="83">
        <v>20343</v>
      </c>
      <c r="D31" s="83">
        <v>49716</v>
      </c>
      <c r="E31" s="83">
        <v>70059</v>
      </c>
      <c r="F31" s="84">
        <v>-1.4100561489424623</v>
      </c>
      <c r="G31" s="625">
        <f t="shared" si="0"/>
        <v>0.2903695456686507</v>
      </c>
      <c r="H31" s="91"/>
    </row>
    <row r="32" spans="2:8" s="77" customFormat="1" ht="12.75" x14ac:dyDescent="0.2">
      <c r="B32" s="82" t="s">
        <v>324</v>
      </c>
      <c r="C32" s="83">
        <v>20776</v>
      </c>
      <c r="D32" s="83">
        <v>49876</v>
      </c>
      <c r="E32" s="83">
        <v>70652</v>
      </c>
      <c r="F32" s="84">
        <v>0.84642943804507098</v>
      </c>
      <c r="G32" s="625">
        <f t="shared" si="0"/>
        <v>0.29406103153484686</v>
      </c>
      <c r="H32" s="91"/>
    </row>
    <row r="33" spans="2:9" s="77" customFormat="1" ht="12.75" x14ac:dyDescent="0.2">
      <c r="B33" s="85" t="s">
        <v>325</v>
      </c>
      <c r="C33" s="86">
        <v>20475</v>
      </c>
      <c r="D33" s="86">
        <v>50562</v>
      </c>
      <c r="E33" s="87">
        <v>71037</v>
      </c>
      <c r="F33" s="88">
        <v>0.5449244182754942</v>
      </c>
      <c r="G33" s="626">
        <f t="shared" si="0"/>
        <v>0.28823007728366906</v>
      </c>
      <c r="H33" s="91"/>
    </row>
    <row r="34" spans="2:9" s="92" customFormat="1" ht="12.75" x14ac:dyDescent="0.2">
      <c r="B34" s="89"/>
      <c r="C34" s="90"/>
      <c r="D34" s="90"/>
      <c r="E34" s="90"/>
      <c r="F34" s="91"/>
      <c r="G34" s="91"/>
      <c r="H34" s="91"/>
    </row>
    <row r="35" spans="2:9" s="92" customFormat="1" ht="12.75" x14ac:dyDescent="0.2">
      <c r="B35" s="89"/>
      <c r="C35" s="90"/>
      <c r="D35" s="90"/>
      <c r="E35" s="90"/>
      <c r="F35" s="91"/>
      <c r="G35" s="91"/>
      <c r="H35" s="91"/>
    </row>
    <row r="36" spans="2:9" s="77" customFormat="1" ht="12.75" x14ac:dyDescent="0.2">
      <c r="B36" s="93"/>
      <c r="C36" s="94"/>
      <c r="D36" s="95"/>
      <c r="E36" s="94"/>
      <c r="F36" s="94"/>
      <c r="G36" s="94"/>
      <c r="H36" s="94"/>
    </row>
    <row r="37" spans="2:9" s="77" customFormat="1" ht="12.75" x14ac:dyDescent="0.2">
      <c r="B37" s="93"/>
      <c r="C37" s="94"/>
      <c r="D37" s="95"/>
      <c r="E37" s="94"/>
      <c r="F37" s="94"/>
      <c r="G37" s="94"/>
      <c r="H37" s="94"/>
    </row>
    <row r="38" spans="2:9" x14ac:dyDescent="0.25">
      <c r="D38" s="96"/>
      <c r="F38" s="96"/>
      <c r="G38" s="96"/>
      <c r="H38" s="96"/>
      <c r="I38" s="94"/>
    </row>
    <row r="39" spans="2:9" x14ac:dyDescent="0.25">
      <c r="D39" s="96"/>
      <c r="F39" s="96"/>
      <c r="G39" s="96"/>
      <c r="H39" s="96"/>
      <c r="I39" s="94"/>
    </row>
    <row r="40" spans="2:9" x14ac:dyDescent="0.25">
      <c r="C40" s="97"/>
      <c r="D40" s="97"/>
      <c r="E40" s="97"/>
      <c r="F40" s="96"/>
      <c r="G40" s="96"/>
      <c r="H40" s="96"/>
      <c r="I40" s="94"/>
    </row>
  </sheetData>
  <phoneticPr fontId="0" type="noConversion"/>
  <pageMargins left="0.78740157499999996" right="0.78740157499999996" top="0.984251969" bottom="0.984251969" header="0.4921259845" footer="0.4921259845"/>
  <pageSetup paperSize="9" scale="90" orientation="landscape" r:id="rId1"/>
  <headerFooter alignWithMargins="0">
    <oddFooter>&amp;Rpage 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H6"/>
  <sheetViews>
    <sheetView view="pageBreakPreview" zoomScaleNormal="100" zoomScaleSheetLayoutView="100" workbookViewId="0"/>
  </sheetViews>
  <sheetFormatPr baseColWidth="10" defaultRowHeight="12.75" x14ac:dyDescent="0.2"/>
  <cols>
    <col min="1" max="1" width="12.28515625" customWidth="1"/>
    <col min="2" max="6" width="16.7109375" customWidth="1"/>
    <col min="9" max="9" width="13.140625" customWidth="1"/>
  </cols>
  <sheetData>
    <row r="1" spans="1:8" ht="18.75" x14ac:dyDescent="0.2">
      <c r="A1" s="73"/>
      <c r="B1" s="35" t="s">
        <v>62</v>
      </c>
    </row>
    <row r="2" spans="1:8" ht="18.75" x14ac:dyDescent="0.2">
      <c r="A2" s="73"/>
      <c r="B2" s="35" t="s">
        <v>171</v>
      </c>
    </row>
    <row r="3" spans="1:8" ht="15" x14ac:dyDescent="0.2">
      <c r="A3" s="73"/>
      <c r="B3" s="73"/>
    </row>
    <row r="4" spans="1:8" ht="15" x14ac:dyDescent="0.2">
      <c r="A4" s="38" t="s">
        <v>49</v>
      </c>
      <c r="B4" s="39" t="s">
        <v>50</v>
      </c>
      <c r="C4" s="98"/>
      <c r="D4" s="98"/>
      <c r="E4" s="98"/>
      <c r="F4" s="98"/>
      <c r="G4" s="98"/>
      <c r="H4" s="98"/>
    </row>
    <row r="5" spans="1:8" ht="15" x14ac:dyDescent="0.2">
      <c r="A5" s="42" t="s">
        <v>51</v>
      </c>
      <c r="B5" s="43" t="str">
        <f>couverture!D15</f>
        <v xml:space="preserve">1er mars 2019 </v>
      </c>
      <c r="C5" s="99"/>
      <c r="D5" s="99"/>
      <c r="E5" s="99"/>
      <c r="F5" s="99"/>
      <c r="G5" s="99"/>
      <c r="H5" s="99"/>
    </row>
    <row r="6" spans="1:8" ht="15" x14ac:dyDescent="0.2">
      <c r="A6" s="42" t="s">
        <v>52</v>
      </c>
      <c r="B6" s="43" t="s">
        <v>268</v>
      </c>
      <c r="C6" s="99"/>
      <c r="D6" s="99"/>
      <c r="E6" s="99"/>
      <c r="F6" s="99"/>
      <c r="G6" s="99"/>
      <c r="H6" s="99"/>
    </row>
  </sheetData>
  <phoneticPr fontId="0" type="noConversion"/>
  <pageMargins left="0.52" right="0.56999999999999995" top="0.48" bottom="0.81" header="0.35" footer="0.33"/>
  <pageSetup paperSize="9" scale="97" orientation="landscape" r:id="rId1"/>
  <headerFooter alignWithMargins="0">
    <oddFooter>&amp;Rpage 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I6"/>
  <sheetViews>
    <sheetView view="pageLayout" zoomScaleNormal="100" zoomScaleSheetLayoutView="100" workbookViewId="0"/>
  </sheetViews>
  <sheetFormatPr baseColWidth="10" defaultRowHeight="12.75" x14ac:dyDescent="0.2"/>
  <cols>
    <col min="1" max="1" width="12.28515625" customWidth="1"/>
    <col min="2" max="2" width="8.85546875" customWidth="1"/>
  </cols>
  <sheetData>
    <row r="1" spans="1:9" ht="18.75" x14ac:dyDescent="0.2">
      <c r="B1" s="35" t="s">
        <v>63</v>
      </c>
    </row>
    <row r="2" spans="1:9" ht="18.75" x14ac:dyDescent="0.2">
      <c r="B2" s="35" t="s">
        <v>326</v>
      </c>
    </row>
    <row r="3" spans="1:9" ht="14.25" customHeight="1" x14ac:dyDescent="0.2">
      <c r="A3" s="100" t="s">
        <v>327</v>
      </c>
      <c r="B3" s="73"/>
    </row>
    <row r="4" spans="1:9" ht="15" x14ac:dyDescent="0.2">
      <c r="A4" s="38" t="s">
        <v>49</v>
      </c>
      <c r="B4" s="39" t="s">
        <v>50</v>
      </c>
      <c r="C4" s="98"/>
      <c r="D4" s="98"/>
      <c r="E4" s="98"/>
      <c r="F4" s="98"/>
      <c r="G4" s="98"/>
      <c r="H4" s="98"/>
      <c r="I4" s="98"/>
    </row>
    <row r="5" spans="1:9" ht="15" x14ac:dyDescent="0.2">
      <c r="A5" s="42" t="s">
        <v>51</v>
      </c>
      <c r="B5" s="43" t="str">
        <f>couverture!D15</f>
        <v xml:space="preserve">1er mars 2019 </v>
      </c>
      <c r="C5" s="99"/>
      <c r="D5" s="99"/>
      <c r="E5" s="99"/>
      <c r="F5" s="99"/>
      <c r="G5" s="99"/>
      <c r="H5" s="99"/>
      <c r="I5" s="99"/>
    </row>
    <row r="6" spans="1:9" ht="15" x14ac:dyDescent="0.2">
      <c r="A6" s="42" t="s">
        <v>52</v>
      </c>
      <c r="B6" s="43" t="s">
        <v>268</v>
      </c>
      <c r="C6" s="99"/>
      <c r="D6" s="99"/>
      <c r="E6" s="99"/>
      <c r="F6" s="99"/>
      <c r="G6" s="99"/>
      <c r="H6" s="99"/>
      <c r="I6" s="99"/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87" orientation="landscape" r:id="rId1"/>
  <headerFooter alignWithMargins="0">
    <oddFooter>&amp;Rpage 8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H26"/>
  <sheetViews>
    <sheetView view="pageLayout" zoomScaleNormal="85" zoomScaleSheetLayoutView="100" workbookViewId="0"/>
  </sheetViews>
  <sheetFormatPr baseColWidth="10" defaultRowHeight="12.75" x14ac:dyDescent="0.2"/>
  <cols>
    <col min="1" max="1" width="12.28515625" customWidth="1"/>
    <col min="2" max="6" width="16.7109375" customWidth="1"/>
    <col min="7" max="7" width="18.85546875" customWidth="1"/>
  </cols>
  <sheetData>
    <row r="1" spans="1:8" ht="18.75" x14ac:dyDescent="0.2">
      <c r="A1" s="73"/>
      <c r="B1" s="35" t="s">
        <v>64</v>
      </c>
    </row>
    <row r="2" spans="1:8" ht="18.75" x14ac:dyDescent="0.2">
      <c r="B2" s="35" t="s">
        <v>328</v>
      </c>
    </row>
    <row r="3" spans="1:8" ht="15" x14ac:dyDescent="0.2">
      <c r="A3" s="73"/>
      <c r="B3" s="73"/>
    </row>
    <row r="4" spans="1:8" ht="15" x14ac:dyDescent="0.2">
      <c r="A4" s="38" t="s">
        <v>49</v>
      </c>
      <c r="B4" s="39" t="s">
        <v>50</v>
      </c>
      <c r="C4" s="98"/>
      <c r="D4" s="98"/>
      <c r="E4" s="98"/>
      <c r="F4" s="98"/>
      <c r="G4" s="98"/>
      <c r="H4" s="98"/>
    </row>
    <row r="5" spans="1:8" ht="15" x14ac:dyDescent="0.2">
      <c r="A5" s="42" t="s">
        <v>51</v>
      </c>
      <c r="B5" s="43" t="str">
        <f>couverture!D15</f>
        <v xml:space="preserve">1er mars 2019 </v>
      </c>
      <c r="C5" s="99"/>
      <c r="D5" s="99"/>
      <c r="E5" s="99"/>
      <c r="F5" s="99"/>
      <c r="G5" s="99"/>
      <c r="H5" s="99"/>
    </row>
    <row r="6" spans="1:8" ht="15" x14ac:dyDescent="0.2">
      <c r="A6" s="42" t="s">
        <v>52</v>
      </c>
      <c r="B6" s="43" t="s">
        <v>268</v>
      </c>
      <c r="C6" s="99"/>
      <c r="D6" s="99"/>
      <c r="E6" s="99"/>
      <c r="F6" s="99"/>
      <c r="G6" s="99"/>
      <c r="H6" s="99"/>
    </row>
    <row r="7" spans="1:8" x14ac:dyDescent="0.2">
      <c r="A7" s="101" t="s">
        <v>329</v>
      </c>
      <c r="F7" s="101" t="s">
        <v>330</v>
      </c>
    </row>
    <row r="25" ht="12" customHeight="1" x14ac:dyDescent="0.2"/>
    <row r="26" hidden="1" x14ac:dyDescent="0.2"/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84" orientation="landscape" r:id="rId1"/>
  <headerFooter alignWithMargins="0">
    <oddFooter>&amp;Rpage 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56</vt:i4>
      </vt:variant>
      <vt:variant>
        <vt:lpstr>Plages nommées</vt:lpstr>
      </vt:variant>
      <vt:variant>
        <vt:i4>35</vt:i4>
      </vt:variant>
    </vt:vector>
  </HeadingPairs>
  <TitlesOfParts>
    <vt:vector size="91" baseType="lpstr">
      <vt:lpstr>couverture</vt:lpstr>
      <vt:lpstr>sommaire</vt:lpstr>
      <vt:lpstr>sommaire suite</vt:lpstr>
      <vt:lpstr>Les chiffres du mois</vt:lpstr>
      <vt:lpstr>tab1écrouées</vt:lpstr>
      <vt:lpstr>tab2évol</vt:lpstr>
      <vt:lpstr>tab3 courbeA</vt:lpstr>
      <vt:lpstr>tab3 courbeB</vt:lpstr>
      <vt:lpstr>tab3 courbeC</vt:lpstr>
      <vt:lpstr>tab4évolnheb</vt:lpstr>
      <vt:lpstr>tab5 courbévol</vt:lpstr>
      <vt:lpstr>tab6 densité</vt:lpstr>
      <vt:lpstr>tab7écrouées DR</vt:lpstr>
      <vt:lpstr>tab8densité DR</vt:lpstr>
      <vt:lpstr>tab9non hébergées DR</vt:lpstr>
      <vt:lpstr>tab10densité.DR.ets</vt:lpstr>
      <vt:lpstr>tab11typed'ets</vt:lpstr>
      <vt:lpstr>tab12 catpénale</vt:lpstr>
      <vt:lpstr>tab13répart.cat.pén.</vt:lpstr>
      <vt:lpstr>tab14 Bordeaux</vt:lpstr>
      <vt:lpstr>tab15 Dijon</vt:lpstr>
      <vt:lpstr>tab16 Lille</vt:lpstr>
      <vt:lpstr>tab17 Lyon</vt:lpstr>
      <vt:lpstr>tab18 marseille</vt:lpstr>
      <vt:lpstr>tab19 paris</vt:lpstr>
      <vt:lpstr>tab20 Rennes</vt:lpstr>
      <vt:lpstr>tab21 Strasbourg</vt:lpstr>
      <vt:lpstr>tab22 Toulouse</vt:lpstr>
      <vt:lpstr>tab23 DOM</vt:lpstr>
      <vt:lpstr>tab24 DRsexe</vt:lpstr>
      <vt:lpstr>tab25 mineurs.cat.pén</vt:lpstr>
      <vt:lpstr>tab26mineurs.évol</vt:lpstr>
      <vt:lpstr>tab27 courbe</vt:lpstr>
      <vt:lpstr>tab28 mineurs</vt:lpstr>
      <vt:lpstr>tab29 mineurs.étab</vt:lpstr>
      <vt:lpstr>tab30 mineurs.étab2</vt:lpstr>
      <vt:lpstr>tab31femmes</vt:lpstr>
      <vt:lpstr>tab32femcapén</vt:lpstr>
      <vt:lpstr>tab33femAMP</vt:lpstr>
      <vt:lpstr>tab34évolfem</vt:lpstr>
      <vt:lpstr>tab35courbévolfem</vt:lpstr>
      <vt:lpstr>tab36 femmes.étab</vt:lpstr>
      <vt:lpstr>tab37 femmes.étab2</vt:lpstr>
      <vt:lpstr>tab38AmPeine</vt:lpstr>
      <vt:lpstr>tab39courbe-AmPeine</vt:lpstr>
      <vt:lpstr>tab40heb-nheb_catpen</vt:lpstr>
      <vt:lpstr>tab41densité.120</vt:lpstr>
      <vt:lpstr>tab42LSCparDI</vt:lpstr>
      <vt:lpstr>tab43évolLSC</vt:lpstr>
      <vt:lpstr>tab44SLa</vt:lpstr>
      <vt:lpstr>tab44SLb</vt:lpstr>
      <vt:lpstr>tab45 amp DR</vt:lpstr>
      <vt:lpstr>tab46 Hist AMP</vt:lpstr>
      <vt:lpstr>tab47a AMP DR details</vt:lpstr>
      <vt:lpstr>Tab47b AMP DR details</vt:lpstr>
      <vt:lpstr>Tab47c AMP DR details</vt:lpstr>
      <vt:lpstr>tab41densité.120!Impression_des_titres</vt:lpstr>
      <vt:lpstr>couverture!Zone_d_impression</vt:lpstr>
      <vt:lpstr>sommaire!Zone_d_impression</vt:lpstr>
      <vt:lpstr>'sommaire suite'!Zone_d_impression</vt:lpstr>
      <vt:lpstr>'tab11typed''ets'!Zone_d_impression</vt:lpstr>
      <vt:lpstr>tab13répart.cat.pén.!Zone_d_impression</vt:lpstr>
      <vt:lpstr>'tab14 Bordeaux'!Zone_d_impression</vt:lpstr>
      <vt:lpstr>'tab15 Dijon'!Zone_d_impression</vt:lpstr>
      <vt:lpstr>'tab16 Lille'!Zone_d_impression</vt:lpstr>
      <vt:lpstr>'tab17 Lyon'!Zone_d_impression</vt:lpstr>
      <vt:lpstr>'tab18 marseille'!Zone_d_impression</vt:lpstr>
      <vt:lpstr>'tab19 paris'!Zone_d_impression</vt:lpstr>
      <vt:lpstr>'tab20 Rennes'!Zone_d_impression</vt:lpstr>
      <vt:lpstr>'tab21 Strasbourg'!Zone_d_impression</vt:lpstr>
      <vt:lpstr>'tab22 Toulouse'!Zone_d_impression</vt:lpstr>
      <vt:lpstr>'tab23 DOM'!Zone_d_impression</vt:lpstr>
      <vt:lpstr>'tab27 courbe'!Zone_d_impression</vt:lpstr>
      <vt:lpstr>'tab29 mineurs.étab'!Zone_d_impression</vt:lpstr>
      <vt:lpstr>'tab3 courbeA'!Zone_d_impression</vt:lpstr>
      <vt:lpstr>'tab3 courbeB'!Zone_d_impression</vt:lpstr>
      <vt:lpstr>'tab3 courbeC'!Zone_d_impression</vt:lpstr>
      <vt:lpstr>'tab30 mineurs.étab2'!Zone_d_impression</vt:lpstr>
      <vt:lpstr>tab33femAMP!Zone_d_impression</vt:lpstr>
      <vt:lpstr>'tab36 femmes.étab'!Zone_d_impression</vt:lpstr>
      <vt:lpstr>'tab37 femmes.étab2'!Zone_d_impression</vt:lpstr>
      <vt:lpstr>tab38AmPeine!Zone_d_impression</vt:lpstr>
      <vt:lpstr>'tab39courbe-AmPeine'!Zone_d_impression</vt:lpstr>
      <vt:lpstr>tab41densité.120!Zone_d_impression</vt:lpstr>
      <vt:lpstr>tab44SLa!Zone_d_impression</vt:lpstr>
      <vt:lpstr>tab44SLb!Zone_d_impression</vt:lpstr>
      <vt:lpstr>'tab45 amp DR'!Zone_d_impression</vt:lpstr>
      <vt:lpstr>'tab46 Hist AMP'!Zone_d_impression</vt:lpstr>
      <vt:lpstr>tab4évolnheb!Zone_d_impression</vt:lpstr>
      <vt:lpstr>'tab5 courbévol'!Zone_d_impression</vt:lpstr>
      <vt:lpstr>'tab6 densité'!Zone_d_impression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abdelmalik_benaouda</dc:creator>
  <cp:lastModifiedBy>PIQUET Nolwen</cp:lastModifiedBy>
  <cp:lastPrinted>2015-02-12T09:14:54Z</cp:lastPrinted>
  <dcterms:created xsi:type="dcterms:W3CDTF">2011-01-25T13:42:51Z</dcterms:created>
  <dcterms:modified xsi:type="dcterms:W3CDTF">2019-03-18T14:37:44Z</dcterms:modified>
</cp:coreProperties>
</file>