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15" windowWidth="25440" windowHeight="14550" activeTab="1"/>
  </bookViews>
  <sheets>
    <sheet name="P001113-001 Claim 2" sheetId="6" r:id="rId1"/>
    <sheet name="Expense Summary" sheetId="7" r:id="rId2"/>
  </sheets>
  <definedNames>
    <definedName name="_xlnm.Print_Area" localSheetId="0">'P001113-001 Claim 2'!$A$1:$P$95</definedName>
  </definedNames>
  <calcPr calcId="125725"/>
</workbook>
</file>

<file path=xl/calcChain.xml><?xml version="1.0" encoding="utf-8"?>
<calcChain xmlns="http://schemas.openxmlformats.org/spreadsheetml/2006/main">
  <c r="K58" i="6"/>
  <c r="O58" s="1"/>
  <c r="O66"/>
  <c r="K70"/>
  <c r="O70" s="1"/>
  <c r="K69"/>
  <c r="O69" s="1"/>
  <c r="K68"/>
  <c r="O68" s="1"/>
  <c r="K67"/>
  <c r="O67" s="1"/>
  <c r="K65"/>
  <c r="O65" s="1"/>
  <c r="K64"/>
  <c r="O64" s="1"/>
  <c r="K63"/>
  <c r="O63" s="1"/>
  <c r="K62"/>
  <c r="O62" s="1"/>
  <c r="K61"/>
  <c r="K73" s="1"/>
  <c r="O73" s="1"/>
  <c r="B99" i="7"/>
  <c r="B88"/>
  <c r="B80"/>
  <c r="B72"/>
  <c r="B96"/>
  <c r="B85"/>
  <c r="B84"/>
  <c r="B64"/>
  <c r="B62"/>
  <c r="B61"/>
  <c r="B59"/>
  <c r="B58"/>
  <c r="B66" s="1"/>
  <c r="B54"/>
  <c r="B53"/>
  <c r="B8"/>
  <c r="B9"/>
  <c r="B10"/>
  <c r="B7"/>
  <c r="B32"/>
  <c r="B30"/>
  <c r="B34" s="1"/>
  <c r="C98"/>
  <c r="B98" s="1"/>
  <c r="C97"/>
  <c r="B97" s="1"/>
  <c r="C95"/>
  <c r="B95" s="1"/>
  <c r="C94"/>
  <c r="B94" s="1"/>
  <c r="C93"/>
  <c r="B93" s="1"/>
  <c r="B42"/>
  <c r="B55" s="1"/>
  <c r="B83"/>
  <c r="B6"/>
  <c r="B11" s="1"/>
  <c r="B16"/>
  <c r="B23" s="1"/>
  <c r="K36" i="6"/>
  <c r="O36" s="1"/>
  <c r="K35"/>
  <c r="O35" s="1"/>
  <c r="K34"/>
  <c r="O34" s="1"/>
  <c r="K33"/>
  <c r="O33" s="1"/>
  <c r="K29"/>
  <c r="O29" s="1"/>
  <c r="K30"/>
  <c r="O30" s="1"/>
  <c r="K31"/>
  <c r="O31" s="1"/>
  <c r="K32"/>
  <c r="O32" s="1"/>
  <c r="K28"/>
  <c r="O28" s="1"/>
  <c r="O40"/>
  <c r="O41"/>
  <c r="O42"/>
  <c r="O43"/>
  <c r="O44"/>
  <c r="O45"/>
  <c r="O46"/>
  <c r="O47"/>
  <c r="O48"/>
  <c r="O49"/>
  <c r="O50"/>
  <c r="O51"/>
  <c r="O52"/>
  <c r="O53"/>
  <c r="O54"/>
  <c r="O55"/>
  <c r="O56"/>
  <c r="O57"/>
  <c r="J58"/>
  <c r="O61" l="1"/>
  <c r="K75"/>
  <c r="O75" s="1"/>
  <c r="K77" l="1"/>
  <c r="K79" s="1"/>
  <c r="O77"/>
  <c r="O79" l="1"/>
  <c r="O80"/>
</calcChain>
</file>

<file path=xl/sharedStrings.xml><?xml version="1.0" encoding="utf-8"?>
<sst xmlns="http://schemas.openxmlformats.org/spreadsheetml/2006/main" count="149" uniqueCount="135">
  <si>
    <t>Tel:</t>
  </si>
  <si>
    <t>Attention</t>
  </si>
  <si>
    <t>Address</t>
  </si>
  <si>
    <t>Fax:</t>
  </si>
  <si>
    <t>Description</t>
  </si>
  <si>
    <t>Rate</t>
  </si>
  <si>
    <t>Units</t>
  </si>
  <si>
    <t>Current Claim</t>
  </si>
  <si>
    <t>Previous Claims</t>
  </si>
  <si>
    <t>(hours)</t>
  </si>
  <si>
    <t>Subtotal</t>
  </si>
  <si>
    <t>Total</t>
  </si>
  <si>
    <t>Claim including applicable taxes - Total</t>
  </si>
  <si>
    <t>Percentage of work completed</t>
  </si>
  <si>
    <t>Amount due</t>
  </si>
  <si>
    <t>►</t>
  </si>
  <si>
    <t>Currency</t>
  </si>
  <si>
    <t>Interest: Will be charged on overdue accounts at 2% for every 30 days exceeding the agreed upon terms.</t>
  </si>
  <si>
    <t>Office Use Only</t>
  </si>
  <si>
    <t>USD</t>
  </si>
  <si>
    <t>Taxes (n/a)</t>
  </si>
  <si>
    <t>(USD/hour)</t>
  </si>
  <si>
    <t xml:space="preserve">    </t>
  </si>
  <si>
    <t>Total to Date(USD)</t>
  </si>
  <si>
    <t>JASCO Project Number:</t>
  </si>
  <si>
    <t xml:space="preserve">Charge Number: </t>
  </si>
  <si>
    <t>Date:</t>
  </si>
  <si>
    <t xml:space="preserve"> </t>
  </si>
  <si>
    <t>Accounts Payable</t>
  </si>
  <si>
    <t>Shell Oil Company</t>
  </si>
  <si>
    <t>PO Box 301444</t>
  </si>
  <si>
    <t>Purchase Order Number:</t>
  </si>
  <si>
    <t>Vendor Code</t>
  </si>
  <si>
    <t>P001113-001</t>
  </si>
  <si>
    <t>Houston, Texas  77230-1444</t>
  </si>
  <si>
    <t>Less Amount Previously invoiced for Mobilization Fee</t>
  </si>
  <si>
    <t>1.  Labour</t>
  </si>
  <si>
    <t>Brendan Rideout, Project Scientist</t>
  </si>
  <si>
    <t>Caitlin O'Neill, Project Scientist</t>
  </si>
  <si>
    <t>David Hannay, Sr. Scientist</t>
  </si>
  <si>
    <t>Graham Warner, Project Scientist</t>
  </si>
  <si>
    <t>Subtotal Labour:</t>
  </si>
  <si>
    <t>Subtotal Expenses:</t>
  </si>
  <si>
    <t>Holly Sneddon, PM/HSE Manager</t>
  </si>
  <si>
    <t>JoAnn Nippard, Contract Manager</t>
  </si>
  <si>
    <t>Karen Hiltz, Administrator</t>
  </si>
  <si>
    <t>Lara Berg, Administrator</t>
  </si>
  <si>
    <t>Nicole Chorney, Project Scientist</t>
  </si>
  <si>
    <t>2.  Expenses (see attached summary &amp; receipts)</t>
  </si>
  <si>
    <t>Expense Summary</t>
  </si>
  <si>
    <t>Value USD</t>
  </si>
  <si>
    <t>Value Cdn</t>
  </si>
  <si>
    <t>Exchange rate</t>
  </si>
  <si>
    <t>Airfare</t>
  </si>
  <si>
    <t>Lodgings</t>
  </si>
  <si>
    <t>Per diems (Meals &amp; Incidentals)</t>
  </si>
  <si>
    <t>Ground Transportation</t>
  </si>
  <si>
    <t>Freight/Shipping</t>
  </si>
  <si>
    <t>Rental of Acoustic Equipment</t>
  </si>
  <si>
    <t>TN Visa</t>
  </si>
  <si>
    <t>TWIC</t>
  </si>
  <si>
    <t>Miscellaneous</t>
  </si>
  <si>
    <t>Expendables (Anchors, rope, couplings)</t>
  </si>
  <si>
    <t>Per diems (meals &amp; incidentals)</t>
  </si>
  <si>
    <t>TN VISA</t>
  </si>
  <si>
    <t>Expendables (Anchors,rope,couplings)</t>
  </si>
  <si>
    <t>Brendan Rideout/Graham Warner - Seattle to Anchorage to Victoria - 21-25 Jun10</t>
  </si>
  <si>
    <t>Travel Insurance - Brendan Rideout - 20 Jul to 20 Aug 10</t>
  </si>
  <si>
    <t>Graham Warner - 21-25 Jun 10 - Anchorage</t>
  </si>
  <si>
    <t>Brendan Rideout - 21-25 Jun10 - Anchorage</t>
  </si>
  <si>
    <t>Brendan Rideout/Graham Warner - Hotel Parkwood Inn, Anchorage -21-25 Jun10</t>
  </si>
  <si>
    <t>Graham Warner - TWIC Application Fee -22 Jun10</t>
  </si>
  <si>
    <t>Brendan Rideout - TWIC Application Fee -22Jun10</t>
  </si>
  <si>
    <t>Graham Warner - TN VISA - 21 Jun10</t>
  </si>
  <si>
    <t>Graham Warner - Taxi hotel to Shell office - 23 Jun10</t>
  </si>
  <si>
    <t>Graham Warner - Taxi downtown Seattle to Seatac - 21 Jun10</t>
  </si>
  <si>
    <t>Graham Warner - Taxi hotel to Shell office - 24 Jun10</t>
  </si>
  <si>
    <t>Graham Warner - Taxi hotel to Shell office - 25 Jun10</t>
  </si>
  <si>
    <t>Graham Warner - Taxi Victoria Aiport to residence - 26 Jun10</t>
  </si>
  <si>
    <t>Brendan Rideout - TN VISA - 21 Jun10</t>
  </si>
  <si>
    <t>Brendan Rideout - Taxi Airport to Hotel - 21 Jun10</t>
  </si>
  <si>
    <t>Brendan Rideout - Taxi Hotel to Shell Office - 22 Jun10</t>
  </si>
  <si>
    <t>Brendan Rideout - Taxi Shell Office to Hotel -22 Jun10</t>
  </si>
  <si>
    <t>Brendan Rideout - Taxi Shell Office to Hotel - 24 Jun10</t>
  </si>
  <si>
    <t>Brendan Rideout - Taxi Shell Office to Hotel - 23 Jun10</t>
  </si>
  <si>
    <t>Williams Scrap Iron &amp; Metlas Inc. - Chain Weights (1/2 billed to this project) - 2 Jul10</t>
  </si>
  <si>
    <t>TroTac Marine - 3/8 Esterpro Med/lay qty 1 - 5 Jul10</t>
  </si>
  <si>
    <t>TroTac Marine - 5/8 in w/bolt anchor shack (1/2 billed to this project) - 5 Jul10</t>
  </si>
  <si>
    <t>TroTac Marine - 3/8 Esterpro Med/lay qty 1 - 6 Jul10</t>
  </si>
  <si>
    <t>TroTac Marine - various (1/2 billed to this project) - 6 Jul10</t>
  </si>
  <si>
    <t>TroTac Marine - 15lb galv heaving grappl (1/2 billed to this project) - 6 Jul10</t>
  </si>
  <si>
    <t>Brendan Rideout - 9-10 Jul10 - Seattle</t>
  </si>
  <si>
    <t>National Truck Rental, Sidney, BC -8-12Jul10-Shipping Equipment to Mt. Mitchell in Seattle</t>
  </si>
  <si>
    <t>Commercial Truck Charge for shipping equipment to Mt. Mitchell -9Jul10</t>
  </si>
  <si>
    <t>BC Ferries Tsawwassen to Swartz Bay for shipping equipment- 10 Jul10</t>
  </si>
  <si>
    <t>Western Star Trucks - purchase Chain and Chain Binders to secure load - 8 Jul10</t>
  </si>
  <si>
    <t>Graham Warner - 9-10 Jul10 - Seattle</t>
  </si>
  <si>
    <t>BC Ferries Swartz Bay to Tsawwassen for shipping equipment - 9Jul10</t>
  </si>
  <si>
    <t>Gas for Rental Truck - Factory Outlet Shell - Custer, WA - 9 Jul10</t>
  </si>
  <si>
    <t>Gas for Rental Truck - Shell Saanicton BC - 12 Jul 10 (2 receipts)</t>
  </si>
  <si>
    <t>Washington State Dept of Transport - Trip permit &amp; Fuel permit for rental truck</t>
  </si>
  <si>
    <t>Brendan Rideout - Victoria to Anchorage - 21 Jul10</t>
  </si>
  <si>
    <t>Graham Warner - Victoria to Anchorage - 21Jul10</t>
  </si>
  <si>
    <t>Brendan Rideout/Graham Warner - Medicals - 13 Jul10</t>
  </si>
  <si>
    <t>Brendan Rideout - Anchorage to Victoria - 17 Aug10</t>
  </si>
  <si>
    <t>Graham Warner - Anchorage to Victoria - 17 Aug10</t>
  </si>
  <si>
    <t>Brendan Rideout - Rodeway Inn Anchorage - 15-17 Aug10</t>
  </si>
  <si>
    <t>Graham Warner - Rodeway Inn Anchorage - 15-17 Aug10</t>
  </si>
  <si>
    <t>Brendan Rideout - 21 Jul - 17 Aug10</t>
  </si>
  <si>
    <t>Graham Warner - 21 Jul-17 Aug10</t>
  </si>
  <si>
    <t>Brendan Rideout - Howard Johnson Plaza Hotel Anchorage - 21-23 Jul10</t>
  </si>
  <si>
    <t>Graham Warner - Howard Johnson Plaza Hotel Anchorage - 21-23 Jul10</t>
  </si>
  <si>
    <t>Brendan Rideout - Inlet Tower Anchorage - 23-27 Jul10</t>
  </si>
  <si>
    <t>Graham Warner - Inlet Tower Anchorage - 23-27 Jul10</t>
  </si>
  <si>
    <t>Alaska Airlines Additoinal Fees - 21 Jul10</t>
  </si>
  <si>
    <t>Alaska Airlines Additoinal Fees - 17 Aug10</t>
  </si>
  <si>
    <t>Brendan Rideout - Taxi Airport to Rodeway Inn - 15 Aug10</t>
  </si>
  <si>
    <t>Brendan Rideout - Taxi Rodeway Inn to TWIC Office - 16 Aug10</t>
  </si>
  <si>
    <t>Brendan Rideout - Taxi TWIC Office to Rodeway Inn - 16 Aug10</t>
  </si>
  <si>
    <t>Brendan Rideout - Taxi Rodeway inn to Airport -17 Aug10</t>
  </si>
  <si>
    <t>Brendan Rideout - Taxi Hotel to Airport - 27 Jul10</t>
  </si>
  <si>
    <t>Graham Warner - Taxi Residence to Airport - 21Jul10</t>
  </si>
  <si>
    <t>Graham Warner - Taxi Airport to Residence - 17 Aug10</t>
  </si>
  <si>
    <t>Van Isle Containers Inc - Steel Container - 7 Jul10</t>
  </si>
  <si>
    <t>Total Airfare:</t>
  </si>
  <si>
    <t>Total Lodgings:</t>
  </si>
  <si>
    <t>Total Per Diems:</t>
  </si>
  <si>
    <t>Total Ground Transporation:</t>
  </si>
  <si>
    <t>Total Freight/Shipping:</t>
  </si>
  <si>
    <t>Total TN VISA:</t>
  </si>
  <si>
    <t>Total TWIC:</t>
  </si>
  <si>
    <t>Total Misc:</t>
  </si>
  <si>
    <t>Total Expendables:</t>
  </si>
  <si>
    <t>(2 OBHs Jul/Aug)</t>
  </si>
  <si>
    <t>For professional services in support for the Sound Source Verification of Shell's 2010 Beaufort Sea Shallow Hazards Survey Program.  The period of performance for this invoice is from contract start to 31 August 2010.</t>
  </si>
</sst>
</file>

<file path=xl/styles.xml><?xml version="1.0" encoding="utf-8"?>
<styleSheet xmlns="http://schemas.openxmlformats.org/spreadsheetml/2006/main">
  <numFmts count="7">
    <numFmt numFmtId="7" formatCode="&quot;$&quot;#,##0.00;\-&quot;$&quot;#,##0.00"/>
    <numFmt numFmtId="43" formatCode="_-* #,##0.00_-;\-* #,##0.00_-;_-* &quot;-&quot;??_-;_-@_-"/>
    <numFmt numFmtId="164" formatCode="&quot;$&quot;#,##0.00_);\(&quot;$&quot;#,##0.00\)"/>
    <numFmt numFmtId="165" formatCode="_(* #,##0.0_);_(* \(#,##0.0\);_(* &quot;-&quot;?_);_(@_)"/>
    <numFmt numFmtId="166" formatCode="&quot;$&quot;#,##0.00"/>
    <numFmt numFmtId="167" formatCode="#,##0_ ;\-#,##0\ "/>
    <numFmt numFmtId="168" formatCode="0.0000"/>
  </numFmts>
  <fonts count="8">
    <font>
      <sz val="10"/>
      <name val="Arial"/>
    </font>
    <font>
      <sz val="10"/>
      <name val="Arial"/>
      <family val="2"/>
    </font>
    <font>
      <b/>
      <sz val="10"/>
      <name val="Arial"/>
      <family val="2"/>
    </font>
    <font>
      <sz val="10"/>
      <name val="Arial"/>
      <family val="2"/>
    </font>
    <font>
      <sz val="10"/>
      <name val="Arial"/>
      <family val="2"/>
    </font>
    <font>
      <b/>
      <sz val="8"/>
      <name val="Verdana"/>
      <family val="2"/>
    </font>
    <font>
      <b/>
      <sz val="11"/>
      <name val="Times New Roman"/>
      <family val="1"/>
    </font>
    <font>
      <b/>
      <sz val="14"/>
      <name val="Arial"/>
      <family val="2"/>
    </font>
  </fonts>
  <fills count="6">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25">
    <border>
      <left/>
      <right/>
      <top/>
      <bottom/>
      <diagonal/>
    </border>
    <border>
      <left style="medium">
        <color indexed="63"/>
      </left>
      <right style="medium">
        <color indexed="63"/>
      </right>
      <top/>
      <bottom/>
      <diagonal/>
    </border>
    <border>
      <left/>
      <right style="medium">
        <color indexed="63"/>
      </right>
      <top/>
      <bottom style="medium">
        <color indexed="63"/>
      </bottom>
      <diagonal/>
    </border>
    <border>
      <left/>
      <right/>
      <top/>
      <bottom style="medium">
        <color indexed="63"/>
      </bottom>
      <diagonal/>
    </border>
    <border>
      <left style="medium">
        <color indexed="63"/>
      </left>
      <right/>
      <top/>
      <bottom style="medium">
        <color indexed="63"/>
      </bottom>
      <diagonal/>
    </border>
    <border>
      <left/>
      <right style="medium">
        <color indexed="63"/>
      </right>
      <top style="medium">
        <color indexed="63"/>
      </top>
      <bottom/>
      <diagonal/>
    </border>
    <border>
      <left/>
      <right/>
      <top style="medium">
        <color indexed="63"/>
      </top>
      <bottom/>
      <diagonal/>
    </border>
    <border>
      <left style="medium">
        <color indexed="63"/>
      </left>
      <right/>
      <top style="medium">
        <color indexed="63"/>
      </top>
      <bottom/>
      <diagonal/>
    </border>
    <border>
      <left style="medium">
        <color indexed="63"/>
      </left>
      <right/>
      <top style="medium">
        <color indexed="63"/>
      </top>
      <bottom style="medium">
        <color indexed="63"/>
      </bottom>
      <diagonal/>
    </border>
    <border>
      <left style="medium">
        <color indexed="63"/>
      </left>
      <right/>
      <top/>
      <bottom/>
      <diagonal/>
    </border>
    <border>
      <left/>
      <right style="medium">
        <color indexed="63"/>
      </right>
      <top/>
      <bottom/>
      <diagonal/>
    </border>
    <border>
      <left style="medium">
        <color indexed="63"/>
      </left>
      <right style="medium">
        <color indexed="63"/>
      </right>
      <top/>
      <bottom style="medium">
        <color indexed="63"/>
      </bottom>
      <diagonal/>
    </border>
    <border>
      <left style="medium">
        <color indexed="63"/>
      </left>
      <right style="medium">
        <color indexed="63"/>
      </right>
      <top style="medium">
        <color indexed="63"/>
      </top>
      <bottom/>
      <diagonal/>
    </border>
    <border>
      <left/>
      <right/>
      <top style="thin">
        <color indexed="64"/>
      </top>
      <bottom style="thin">
        <color indexed="64"/>
      </bottom>
      <diagonal/>
    </border>
    <border>
      <left/>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3"/>
      </left>
      <right style="medium">
        <color indexed="63"/>
      </right>
      <top style="medium">
        <color indexed="63"/>
      </top>
      <bottom style="medium">
        <color indexed="63"/>
      </bottom>
      <diagonal/>
    </border>
  </borders>
  <cellStyleXfs count="3">
    <xf numFmtId="0" fontId="0" fillId="0" borderId="0"/>
    <xf numFmtId="0" fontId="1" fillId="0" borderId="0"/>
    <xf numFmtId="0" fontId="3" fillId="0" borderId="0"/>
  </cellStyleXfs>
  <cellXfs count="143">
    <xf numFmtId="0" fontId="0" fillId="0" borderId="0" xfId="0"/>
    <xf numFmtId="43" fontId="4" fillId="0" borderId="1" xfId="0" applyNumberFormat="1" applyFont="1" applyBorder="1"/>
    <xf numFmtId="7" fontId="3" fillId="0" borderId="0" xfId="0" applyNumberFormat="1" applyFont="1" applyBorder="1" applyAlignment="1">
      <alignment horizontal="right"/>
    </xf>
    <xf numFmtId="0" fontId="3" fillId="0" borderId="0" xfId="2" applyFont="1"/>
    <xf numFmtId="43" fontId="3" fillId="0" borderId="0" xfId="2" applyNumberFormat="1" applyFont="1"/>
    <xf numFmtId="0" fontId="3" fillId="0" borderId="0" xfId="2" applyFont="1" applyBorder="1"/>
    <xf numFmtId="0" fontId="2" fillId="0" borderId="0" xfId="2" applyFont="1"/>
    <xf numFmtId="43" fontId="2" fillId="0" borderId="0" xfId="2" applyNumberFormat="1" applyFont="1" applyBorder="1" applyAlignment="1">
      <alignment horizontal="right"/>
    </xf>
    <xf numFmtId="0" fontId="2" fillId="0" borderId="0" xfId="2" applyFont="1" applyBorder="1"/>
    <xf numFmtId="43" fontId="3" fillId="0" borderId="2" xfId="2" applyNumberFormat="1" applyFont="1" applyBorder="1"/>
    <xf numFmtId="43" fontId="2" fillId="0" borderId="3" xfId="2" applyNumberFormat="1" applyFont="1" applyBorder="1" applyAlignment="1">
      <alignment horizontal="right"/>
    </xf>
    <xf numFmtId="43" fontId="3" fillId="0" borderId="3" xfId="2" applyNumberFormat="1" applyFont="1" applyBorder="1"/>
    <xf numFmtId="43" fontId="3" fillId="0" borderId="4" xfId="2" applyNumberFormat="1" applyFont="1" applyBorder="1"/>
    <xf numFmtId="43" fontId="2" fillId="0" borderId="0" xfId="2" applyNumberFormat="1" applyFont="1"/>
    <xf numFmtId="43" fontId="2" fillId="0" borderId="5" xfId="2" applyNumberFormat="1" applyFont="1" applyBorder="1" applyAlignment="1">
      <alignment horizontal="right"/>
    </xf>
    <xf numFmtId="43" fontId="2" fillId="0" borderId="6" xfId="2" applyNumberFormat="1" applyFont="1" applyBorder="1" applyAlignment="1">
      <alignment horizontal="right"/>
    </xf>
    <xf numFmtId="43" fontId="2" fillId="0" borderId="6" xfId="2" applyNumberFormat="1" applyFont="1" applyBorder="1"/>
    <xf numFmtId="43" fontId="2" fillId="0" borderId="7" xfId="2" applyNumberFormat="1" applyFont="1" applyBorder="1"/>
    <xf numFmtId="0" fontId="2" fillId="2" borderId="8" xfId="2" applyFont="1" applyFill="1" applyBorder="1" applyAlignment="1">
      <alignment horizontal="center"/>
    </xf>
    <xf numFmtId="0" fontId="2" fillId="0" borderId="9" xfId="2" applyFont="1" applyBorder="1" applyAlignment="1">
      <alignment horizontal="left"/>
    </xf>
    <xf numFmtId="43" fontId="3" fillId="0" borderId="10" xfId="2" applyNumberFormat="1" applyFont="1" applyFill="1" applyBorder="1"/>
    <xf numFmtId="43" fontId="3" fillId="0" borderId="11" xfId="2" applyNumberFormat="1" applyFont="1" applyBorder="1"/>
    <xf numFmtId="0" fontId="3" fillId="0" borderId="3" xfId="2" applyFont="1" applyBorder="1"/>
    <xf numFmtId="0" fontId="2" fillId="0" borderId="4" xfId="2" applyFont="1" applyBorder="1" applyAlignment="1">
      <alignment horizontal="left"/>
    </xf>
    <xf numFmtId="43" fontId="3" fillId="0" borderId="1" xfId="2" applyNumberFormat="1" applyFont="1" applyBorder="1"/>
    <xf numFmtId="43" fontId="3" fillId="0" borderId="0" xfId="2" applyNumberFormat="1" applyFont="1" applyBorder="1"/>
    <xf numFmtId="43" fontId="3" fillId="0" borderId="9" xfId="2" applyNumberFormat="1" applyFont="1" applyBorder="1"/>
    <xf numFmtId="43" fontId="3" fillId="0" borderId="0" xfId="2" applyNumberFormat="1" applyFont="1" applyFill="1" applyBorder="1"/>
    <xf numFmtId="39" fontId="3" fillId="0" borderId="0" xfId="2" applyNumberFormat="1" applyFont="1" applyBorder="1"/>
    <xf numFmtId="0" fontId="2" fillId="0" borderId="0" xfId="2" applyFont="1" applyBorder="1" applyAlignment="1"/>
    <xf numFmtId="165" fontId="3" fillId="0" borderId="0" xfId="2" applyNumberFormat="1" applyFont="1" applyBorder="1"/>
    <xf numFmtId="0" fontId="3" fillId="0" borderId="9" xfId="2" applyFont="1" applyBorder="1" applyAlignment="1">
      <alignment horizontal="left" indent="1"/>
    </xf>
    <xf numFmtId="43" fontId="3" fillId="0" borderId="1" xfId="2" applyNumberFormat="1" applyFont="1" applyBorder="1" applyAlignment="1">
      <alignment horizontal="center"/>
    </xf>
    <xf numFmtId="7" fontId="3" fillId="0" borderId="0" xfId="2" applyNumberFormat="1" applyFont="1" applyBorder="1" applyAlignment="1">
      <alignment horizontal="right"/>
    </xf>
    <xf numFmtId="43" fontId="3" fillId="0" borderId="9" xfId="2" applyNumberFormat="1" applyFont="1" applyBorder="1" applyAlignment="1">
      <alignment horizontal="center"/>
    </xf>
    <xf numFmtId="0" fontId="3" fillId="0" borderId="0" xfId="2" applyFont="1" applyBorder="1" applyAlignment="1">
      <alignment horizontal="left" indent="2"/>
    </xf>
    <xf numFmtId="43" fontId="2" fillId="0" borderId="1" xfId="2" applyNumberFormat="1" applyFont="1" applyBorder="1"/>
    <xf numFmtId="43" fontId="2" fillId="0" borderId="9" xfId="2" applyNumberFormat="1" applyFont="1" applyBorder="1"/>
    <xf numFmtId="0" fontId="2" fillId="0" borderId="0" xfId="2" applyFont="1" applyBorder="1" applyAlignment="1">
      <alignment horizontal="left" indent="2"/>
    </xf>
    <xf numFmtId="0" fontId="3" fillId="0" borderId="0" xfId="2" applyFont="1" applyBorder="1" applyAlignment="1">
      <alignment horizontal="left" indent="1"/>
    </xf>
    <xf numFmtId="43" fontId="2" fillId="0" borderId="0" xfId="2" applyNumberFormat="1" applyFont="1" applyBorder="1"/>
    <xf numFmtId="39" fontId="2" fillId="0" borderId="0" xfId="2" applyNumberFormat="1" applyFont="1" applyBorder="1"/>
    <xf numFmtId="0" fontId="2" fillId="0" borderId="0" xfId="2" applyFont="1" applyBorder="1" applyAlignment="1">
      <alignment horizontal="left" indent="1"/>
    </xf>
    <xf numFmtId="0" fontId="2" fillId="0" borderId="9" xfId="2" applyFont="1" applyBorder="1" applyAlignment="1">
      <alignment horizontal="left" indent="1"/>
    </xf>
    <xf numFmtId="0" fontId="3" fillId="0" borderId="9" xfId="2" applyFont="1" applyBorder="1" applyAlignment="1">
      <alignment horizontal="left" indent="2"/>
    </xf>
    <xf numFmtId="0" fontId="3" fillId="0" borderId="0" xfId="2" applyFont="1" applyFill="1" applyBorder="1" applyAlignment="1"/>
    <xf numFmtId="0" fontId="3" fillId="0" borderId="9" xfId="2" applyBorder="1" applyAlignment="1">
      <alignment horizontal="left" indent="2"/>
    </xf>
    <xf numFmtId="0" fontId="3" fillId="0" borderId="0" xfId="2" applyFont="1" applyBorder="1" applyAlignment="1"/>
    <xf numFmtId="43" fontId="3" fillId="0" borderId="5" xfId="2" applyNumberFormat="1" applyFont="1" applyFill="1" applyBorder="1"/>
    <xf numFmtId="43" fontId="2" fillId="0" borderId="12" xfId="2" applyNumberFormat="1" applyFont="1" applyBorder="1" applyAlignment="1">
      <alignment horizontal="center"/>
    </xf>
    <xf numFmtId="43" fontId="2" fillId="0" borderId="6" xfId="2" applyNumberFormat="1" applyFont="1" applyBorder="1" applyAlignment="1">
      <alignment horizontal="center"/>
    </xf>
    <xf numFmtId="39" fontId="2" fillId="0" borderId="6" xfId="2" applyNumberFormat="1" applyFont="1" applyBorder="1" applyAlignment="1">
      <alignment horizontal="center"/>
    </xf>
    <xf numFmtId="43" fontId="2" fillId="0" borderId="7" xfId="2" applyNumberFormat="1" applyFont="1" applyBorder="1" applyAlignment="1">
      <alignment horizontal="center"/>
    </xf>
    <xf numFmtId="0" fontId="2" fillId="0" borderId="6" xfId="2" applyFont="1" applyBorder="1" applyAlignment="1">
      <alignment horizontal="center"/>
    </xf>
    <xf numFmtId="0" fontId="2" fillId="0" borderId="7" xfId="2" applyFont="1" applyBorder="1" applyAlignment="1">
      <alignment horizontal="center"/>
    </xf>
    <xf numFmtId="43" fontId="2" fillId="0" borderId="5" xfId="2" applyNumberFormat="1" applyFont="1" applyFill="1" applyBorder="1" applyAlignment="1">
      <alignment horizontal="center"/>
    </xf>
    <xf numFmtId="43" fontId="3" fillId="0" borderId="0" xfId="2" applyNumberFormat="1" applyFont="1" applyAlignment="1"/>
    <xf numFmtId="0" fontId="3" fillId="0" borderId="0" xfId="2" applyFont="1" applyAlignment="1"/>
    <xf numFmtId="0" fontId="3" fillId="0" borderId="0" xfId="2" applyFont="1" applyAlignment="1">
      <alignment horizontal="left"/>
    </xf>
    <xf numFmtId="43" fontId="3" fillId="0" borderId="0" xfId="2" applyNumberFormat="1" applyAlignment="1"/>
    <xf numFmtId="0" fontId="3" fillId="0" borderId="13" xfId="2" applyFont="1" applyFill="1" applyBorder="1"/>
    <xf numFmtId="0" fontId="3" fillId="0" borderId="13" xfId="2" applyFont="1" applyFill="1" applyBorder="1" applyAlignment="1">
      <alignment horizontal="right"/>
    </xf>
    <xf numFmtId="0" fontId="3" fillId="0" borderId="13" xfId="2" applyFont="1" applyBorder="1" applyAlignment="1">
      <alignment horizontal="center"/>
    </xf>
    <xf numFmtId="0" fontId="3" fillId="0" borderId="13" xfId="2" applyFont="1" applyBorder="1" applyAlignment="1">
      <alignment horizontal="right"/>
    </xf>
    <xf numFmtId="0" fontId="3" fillId="0" borderId="13" xfId="2" applyFont="1" applyBorder="1" applyAlignment="1"/>
    <xf numFmtId="0" fontId="3" fillId="0" borderId="13" xfId="2" applyBorder="1" applyAlignment="1"/>
    <xf numFmtId="0" fontId="3" fillId="0" borderId="0" xfId="2" applyAlignment="1">
      <alignment horizontal="left"/>
    </xf>
    <xf numFmtId="0" fontId="3" fillId="0" borderId="14" xfId="2" applyFont="1" applyFill="1" applyBorder="1"/>
    <xf numFmtId="43" fontId="3" fillId="0" borderId="0" xfId="2" applyNumberFormat="1" applyFont="1" applyAlignment="1">
      <alignment horizontal="left"/>
    </xf>
    <xf numFmtId="43" fontId="3" fillId="0" borderId="0" xfId="2" applyNumberFormat="1" applyAlignment="1">
      <alignment horizontal="left"/>
    </xf>
    <xf numFmtId="43" fontId="3" fillId="0" borderId="15" xfId="2" applyNumberFormat="1" applyFont="1" applyBorder="1"/>
    <xf numFmtId="0" fontId="3" fillId="0" borderId="15" xfId="2" applyFont="1" applyBorder="1"/>
    <xf numFmtId="7" fontId="3" fillId="0" borderId="0" xfId="2" applyNumberFormat="1" applyFont="1" applyBorder="1"/>
    <xf numFmtId="7" fontId="2" fillId="0" borderId="10" xfId="2" applyNumberFormat="1" applyFont="1" applyFill="1" applyBorder="1"/>
    <xf numFmtId="7" fontId="2" fillId="0" borderId="0" xfId="2" applyNumberFormat="1" applyFont="1" applyFill="1" applyBorder="1"/>
    <xf numFmtId="7" fontId="3" fillId="0" borderId="0" xfId="2" applyNumberFormat="1" applyFont="1" applyFill="1" applyBorder="1"/>
    <xf numFmtId="7" fontId="3" fillId="0" borderId="3" xfId="2" applyNumberFormat="1" applyFont="1" applyFill="1" applyBorder="1"/>
    <xf numFmtId="7" fontId="3" fillId="0" borderId="10" xfId="2" applyNumberFormat="1" applyFont="1" applyFill="1" applyBorder="1"/>
    <xf numFmtId="0" fontId="3" fillId="0" borderId="16" xfId="2" applyFont="1" applyBorder="1"/>
    <xf numFmtId="4" fontId="3" fillId="0" borderId="16" xfId="2" applyNumberFormat="1" applyFont="1" applyBorder="1"/>
    <xf numFmtId="4" fontId="3" fillId="0" borderId="0" xfId="2" applyNumberFormat="1" applyFont="1" applyBorder="1"/>
    <xf numFmtId="0" fontId="3" fillId="0" borderId="0" xfId="2" applyFont="1" applyFill="1" applyBorder="1"/>
    <xf numFmtId="0" fontId="3" fillId="3" borderId="17" xfId="2" applyFont="1" applyFill="1" applyBorder="1"/>
    <xf numFmtId="0" fontId="3" fillId="3" borderId="18" xfId="2" applyFont="1" applyFill="1" applyBorder="1"/>
    <xf numFmtId="0" fontId="3" fillId="3" borderId="19" xfId="2" applyFont="1" applyFill="1" applyBorder="1"/>
    <xf numFmtId="0" fontId="3" fillId="3" borderId="20" xfId="2" applyFont="1" applyFill="1" applyBorder="1"/>
    <xf numFmtId="0" fontId="3" fillId="3" borderId="0" xfId="2" applyFont="1" applyFill="1" applyBorder="1"/>
    <xf numFmtId="43" fontId="3" fillId="3" borderId="0" xfId="2" applyNumberFormat="1" applyFont="1" applyFill="1" applyBorder="1"/>
    <xf numFmtId="43" fontId="3" fillId="3" borderId="21" xfId="2" applyNumberFormat="1" applyFont="1" applyFill="1" applyBorder="1"/>
    <xf numFmtId="0" fontId="3" fillId="3" borderId="22" xfId="2" applyFont="1" applyFill="1" applyBorder="1"/>
    <xf numFmtId="0" fontId="3" fillId="3" borderId="15" xfId="2" applyFont="1" applyFill="1" applyBorder="1"/>
    <xf numFmtId="43" fontId="3" fillId="3" borderId="15" xfId="2" applyNumberFormat="1" applyFont="1" applyFill="1" applyBorder="1"/>
    <xf numFmtId="43" fontId="3" fillId="3" borderId="23" xfId="2" applyNumberFormat="1" applyFont="1" applyFill="1" applyBorder="1"/>
    <xf numFmtId="0" fontId="3" fillId="0" borderId="23" xfId="2" applyFont="1" applyBorder="1"/>
    <xf numFmtId="43" fontId="3" fillId="0" borderId="14" xfId="2" applyNumberFormat="1" applyFont="1" applyBorder="1" applyAlignment="1">
      <alignment horizontal="right"/>
    </xf>
    <xf numFmtId="0" fontId="5" fillId="0" borderId="0" xfId="2" applyFont="1" applyAlignment="1">
      <alignment horizontal="center"/>
    </xf>
    <xf numFmtId="0" fontId="2" fillId="0" borderId="0" xfId="0" applyFont="1"/>
    <xf numFmtId="0" fontId="2" fillId="0" borderId="0" xfId="0" applyFont="1" applyBorder="1"/>
    <xf numFmtId="0" fontId="2" fillId="0" borderId="15" xfId="0" applyFont="1" applyBorder="1"/>
    <xf numFmtId="0" fontId="6" fillId="0" borderId="0" xfId="0" applyFont="1"/>
    <xf numFmtId="0" fontId="2" fillId="0" borderId="15" xfId="2" applyFont="1" applyBorder="1"/>
    <xf numFmtId="49" fontId="2" fillId="0" borderId="0" xfId="2" applyNumberFormat="1" applyFont="1"/>
    <xf numFmtId="43" fontId="2" fillId="0" borderId="24" xfId="2" applyNumberFormat="1" applyFont="1" applyBorder="1" applyAlignment="1">
      <alignment horizontal="center"/>
    </xf>
    <xf numFmtId="43" fontId="7" fillId="2" borderId="2" xfId="2" applyNumberFormat="1" applyFont="1" applyFill="1" applyBorder="1" applyAlignment="1">
      <alignment horizontal="center"/>
    </xf>
    <xf numFmtId="166" fontId="7" fillId="2" borderId="12" xfId="2" applyNumberFormat="1" applyFont="1" applyFill="1" applyBorder="1"/>
    <xf numFmtId="164" fontId="3" fillId="0" borderId="0" xfId="2" applyNumberFormat="1" applyFont="1" applyBorder="1"/>
    <xf numFmtId="164" fontId="3" fillId="0" borderId="10" xfId="2" applyNumberFormat="1" applyFont="1" applyFill="1" applyBorder="1"/>
    <xf numFmtId="0" fontId="2" fillId="0" borderId="9" xfId="2" applyFont="1" applyBorder="1" applyAlignment="1">
      <alignment horizontal="left"/>
    </xf>
    <xf numFmtId="0" fontId="3" fillId="0" borderId="0" xfId="2" applyFont="1" applyBorder="1" applyAlignment="1"/>
    <xf numFmtId="0" fontId="3" fillId="0" borderId="0" xfId="0" applyFont="1"/>
    <xf numFmtId="166" fontId="0" fillId="0" borderId="0" xfId="0" applyNumberFormat="1"/>
    <xf numFmtId="168" fontId="0" fillId="0" borderId="0" xfId="0" applyNumberFormat="1"/>
    <xf numFmtId="168" fontId="3" fillId="0" borderId="0" xfId="0" applyNumberFormat="1" applyFont="1"/>
    <xf numFmtId="0" fontId="2" fillId="0" borderId="0" xfId="0" applyFont="1" applyAlignment="1">
      <alignment horizontal="right"/>
    </xf>
    <xf numFmtId="166" fontId="2" fillId="0" borderId="0" xfId="0" applyNumberFormat="1" applyFont="1"/>
    <xf numFmtId="166" fontId="0" fillId="0" borderId="14" xfId="0" applyNumberFormat="1" applyBorder="1"/>
    <xf numFmtId="0" fontId="2" fillId="0" borderId="9" xfId="2" applyFont="1" applyBorder="1" applyAlignment="1">
      <alignment horizontal="left"/>
    </xf>
    <xf numFmtId="0" fontId="2" fillId="0" borderId="0" xfId="2" applyFont="1" applyBorder="1" applyAlignment="1">
      <alignment horizontal="left"/>
    </xf>
    <xf numFmtId="0" fontId="3" fillId="0" borderId="4" xfId="2" applyFont="1" applyBorder="1" applyAlignment="1">
      <alignment horizontal="left" indent="1"/>
    </xf>
    <xf numFmtId="0" fontId="3" fillId="0" borderId="3" xfId="2" applyFont="1" applyBorder="1" applyAlignment="1">
      <alignment horizontal="left" indent="1"/>
    </xf>
    <xf numFmtId="0" fontId="5" fillId="0" borderId="0" xfId="2" applyFont="1" applyAlignment="1">
      <alignment horizontal="center"/>
    </xf>
    <xf numFmtId="0" fontId="3" fillId="0" borderId="14" xfId="2" applyBorder="1" applyAlignment="1">
      <alignment horizontal="left"/>
    </xf>
    <xf numFmtId="0" fontId="3" fillId="0" borderId="14" xfId="2" applyFont="1" applyBorder="1" applyAlignment="1">
      <alignment horizontal="left"/>
    </xf>
    <xf numFmtId="0" fontId="3" fillId="0" borderId="13" xfId="2" applyBorder="1" applyAlignment="1">
      <alignment horizontal="left" wrapText="1"/>
    </xf>
    <xf numFmtId="0" fontId="3" fillId="0" borderId="13" xfId="2" applyFont="1" applyBorder="1" applyAlignment="1">
      <alignment horizontal="left"/>
    </xf>
    <xf numFmtId="15" fontId="3" fillId="0" borderId="14" xfId="2" applyNumberFormat="1" applyFont="1" applyBorder="1" applyAlignment="1"/>
    <xf numFmtId="0" fontId="3" fillId="0" borderId="14" xfId="0" applyFont="1" applyBorder="1" applyAlignment="1"/>
    <xf numFmtId="0" fontId="3" fillId="0" borderId="14" xfId="2" applyNumberFormat="1" applyFont="1" applyBorder="1" applyAlignment="1">
      <alignment horizontal="right"/>
    </xf>
    <xf numFmtId="0" fontId="3" fillId="0" borderId="14" xfId="0" applyFont="1" applyBorder="1" applyAlignment="1">
      <alignment horizontal="right"/>
    </xf>
    <xf numFmtId="0" fontId="3" fillId="4" borderId="0" xfId="2" applyFont="1" applyFill="1" applyAlignment="1">
      <alignment horizontal="left" vertical="top" wrapText="1"/>
    </xf>
    <xf numFmtId="0" fontId="2" fillId="0" borderId="24" xfId="2" applyFont="1" applyBorder="1" applyAlignment="1">
      <alignment horizontal="center"/>
    </xf>
    <xf numFmtId="0" fontId="3" fillId="0" borderId="14" xfId="0" applyNumberFormat="1" applyFont="1" applyBorder="1" applyAlignment="1">
      <alignment horizontal="right"/>
    </xf>
    <xf numFmtId="167" fontId="3" fillId="0" borderId="14" xfId="2" applyNumberFormat="1" applyFont="1" applyBorder="1" applyAlignment="1"/>
    <xf numFmtId="49" fontId="2" fillId="0" borderId="0" xfId="2" applyNumberFormat="1" applyFont="1" applyAlignment="1">
      <alignment horizontal="left"/>
    </xf>
    <xf numFmtId="49" fontId="0" fillId="0" borderId="0" xfId="0" applyNumberFormat="1" applyAlignment="1">
      <alignment horizontal="left"/>
    </xf>
    <xf numFmtId="0" fontId="0" fillId="0" borderId="0" xfId="0" applyAlignment="1"/>
    <xf numFmtId="0" fontId="3" fillId="0" borderId="0" xfId="2" applyFont="1" applyBorder="1" applyAlignment="1"/>
    <xf numFmtId="0" fontId="3" fillId="0" borderId="0" xfId="2" applyBorder="1" applyAlignment="1"/>
    <xf numFmtId="0" fontId="3" fillId="5" borderId="0" xfId="0" applyFont="1" applyFill="1"/>
    <xf numFmtId="166" fontId="0" fillId="5" borderId="0" xfId="0" applyNumberFormat="1" applyFill="1"/>
    <xf numFmtId="168" fontId="0" fillId="5" borderId="0" xfId="0" applyNumberFormat="1" applyFill="1"/>
    <xf numFmtId="0" fontId="0" fillId="5" borderId="0" xfId="0" applyFill="1"/>
    <xf numFmtId="166" fontId="0" fillId="5" borderId="14" xfId="0" applyNumberFormat="1" applyFill="1" applyBorder="1"/>
  </cellXfs>
  <cellStyles count="3">
    <cellStyle name="Budget" xfId="1"/>
    <cellStyle name="Normal" xfId="0" builtinId="0"/>
    <cellStyle name="Normal 2"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161925</xdr:colOff>
      <xdr:row>7</xdr:row>
      <xdr:rowOff>28575</xdr:rowOff>
    </xdr:from>
    <xdr:to>
      <xdr:col>10</xdr:col>
      <xdr:colOff>809625</xdr:colOff>
      <xdr:row>9</xdr:row>
      <xdr:rowOff>0</xdr:rowOff>
    </xdr:to>
    <xdr:sp macro="" textlink="">
      <xdr:nvSpPr>
        <xdr:cNvPr id="3" name="LBL"/>
        <xdr:cNvSpPr txBox="1">
          <a:spLocks noChangeArrowheads="1"/>
        </xdr:cNvSpPr>
      </xdr:nvSpPr>
      <xdr:spPr bwMode="auto">
        <a:xfrm>
          <a:off x="3819525" y="1162050"/>
          <a:ext cx="2886075" cy="295275"/>
        </a:xfrm>
        <a:prstGeom prst="rect">
          <a:avLst/>
        </a:prstGeom>
        <a:solidFill>
          <a:sysClr val="window" lastClr="FFFFFF"/>
        </a:solidFill>
        <a:ln w="1">
          <a:noFill/>
          <a:miter lim="800000"/>
          <a:headEnd/>
          <a:tailEnd/>
        </a:ln>
      </xdr:spPr>
      <xdr:txBody>
        <a:bodyPr vertOverflow="clip" wrap="square" lIns="36576" tIns="22860" rIns="36576" bIns="22860" anchor="ctr" upright="1"/>
        <a:lstStyle/>
        <a:p>
          <a:pPr algn="ctr" rtl="0">
            <a:defRPr sz="1000"/>
          </a:pPr>
          <a:r>
            <a:rPr lang="en-CA" sz="1200" b="1" i="1" strike="noStrike">
              <a:solidFill>
                <a:srgbClr val="000000"/>
              </a:solidFill>
              <a:latin typeface="Arial"/>
              <a:cs typeface="Arial"/>
            </a:rPr>
            <a:t>INVOICE No. JR2010-0721-01</a:t>
          </a:r>
        </a:p>
      </xdr:txBody>
    </xdr:sp>
    <xdr:clientData/>
  </xdr:twoCellAnchor>
  <xdr:twoCellAnchor>
    <xdr:from>
      <xdr:col>0</xdr:col>
      <xdr:colOff>209550</xdr:colOff>
      <xdr:row>9</xdr:row>
      <xdr:rowOff>104775</xdr:rowOff>
    </xdr:from>
    <xdr:to>
      <xdr:col>8</xdr:col>
      <xdr:colOff>142875</xdr:colOff>
      <xdr:row>15</xdr:row>
      <xdr:rowOff>85725</xdr:rowOff>
    </xdr:to>
    <xdr:sp macro="" textlink="">
      <xdr:nvSpPr>
        <xdr:cNvPr id="8304" name="INVB1"/>
        <xdr:cNvSpPr>
          <a:spLocks noChangeArrowheads="1"/>
        </xdr:cNvSpPr>
      </xdr:nvSpPr>
      <xdr:spPr bwMode="auto">
        <a:xfrm>
          <a:off x="209550" y="1571625"/>
          <a:ext cx="4067175" cy="952500"/>
        </a:xfrm>
        <a:prstGeom prst="roundRect">
          <a:avLst>
            <a:gd name="adj" fmla="val 16667"/>
          </a:avLst>
        </a:prstGeom>
        <a:noFill/>
        <a:ln w="9525">
          <a:solidFill>
            <a:srgbClr val="333333"/>
          </a:solidFill>
          <a:round/>
          <a:headEnd/>
          <a:tailEnd/>
        </a:ln>
      </xdr:spPr>
    </xdr:sp>
    <xdr:clientData/>
  </xdr:twoCellAnchor>
  <xdr:twoCellAnchor>
    <xdr:from>
      <xdr:col>9</xdr:col>
      <xdr:colOff>495300</xdr:colOff>
      <xdr:row>9</xdr:row>
      <xdr:rowOff>104775</xdr:rowOff>
    </xdr:from>
    <xdr:to>
      <xdr:col>15</xdr:col>
      <xdr:colOff>57150</xdr:colOff>
      <xdr:row>15</xdr:row>
      <xdr:rowOff>85725</xdr:rowOff>
    </xdr:to>
    <xdr:sp macro="" textlink="">
      <xdr:nvSpPr>
        <xdr:cNvPr id="8305" name="INVB2"/>
        <xdr:cNvSpPr>
          <a:spLocks noChangeArrowheads="1"/>
        </xdr:cNvSpPr>
      </xdr:nvSpPr>
      <xdr:spPr bwMode="auto">
        <a:xfrm>
          <a:off x="5438775" y="1571625"/>
          <a:ext cx="4562475" cy="952500"/>
        </a:xfrm>
        <a:prstGeom prst="roundRect">
          <a:avLst>
            <a:gd name="adj" fmla="val 16667"/>
          </a:avLst>
        </a:prstGeom>
        <a:noFill/>
        <a:ln w="9525">
          <a:solidFill>
            <a:srgbClr val="333333"/>
          </a:solidFill>
          <a:round/>
          <a:headEnd/>
          <a:tailEnd/>
        </a:ln>
      </xdr:spPr>
    </xdr:sp>
    <xdr:clientData/>
  </xdr:twoCellAnchor>
  <xdr:twoCellAnchor>
    <xdr:from>
      <xdr:col>0</xdr:col>
      <xdr:colOff>200025</xdr:colOff>
      <xdr:row>16</xdr:row>
      <xdr:rowOff>85725</xdr:rowOff>
    </xdr:from>
    <xdr:to>
      <xdr:col>15</xdr:col>
      <xdr:colOff>76200</xdr:colOff>
      <xdr:row>21</xdr:row>
      <xdr:rowOff>76200</xdr:rowOff>
    </xdr:to>
    <xdr:sp macro="" textlink="">
      <xdr:nvSpPr>
        <xdr:cNvPr id="8306" name="INVB1"/>
        <xdr:cNvSpPr>
          <a:spLocks noChangeArrowheads="1"/>
        </xdr:cNvSpPr>
      </xdr:nvSpPr>
      <xdr:spPr bwMode="auto">
        <a:xfrm>
          <a:off x="200025" y="2686050"/>
          <a:ext cx="9820275" cy="800100"/>
        </a:xfrm>
        <a:prstGeom prst="roundRect">
          <a:avLst>
            <a:gd name="adj" fmla="val 16667"/>
          </a:avLst>
        </a:prstGeom>
        <a:noFill/>
        <a:ln w="9525">
          <a:solidFill>
            <a:srgbClr val="333333"/>
          </a:solidFill>
          <a:round/>
          <a:headEnd/>
          <a:tailEnd/>
        </a:ln>
      </xdr:spPr>
    </xdr:sp>
    <xdr:clientData/>
  </xdr:twoCellAnchor>
  <xdr:twoCellAnchor editAs="oneCell">
    <xdr:from>
      <xdr:col>0</xdr:col>
      <xdr:colOff>180975</xdr:colOff>
      <xdr:row>0</xdr:row>
      <xdr:rowOff>76200</xdr:rowOff>
    </xdr:from>
    <xdr:to>
      <xdr:col>4</xdr:col>
      <xdr:colOff>228600</xdr:colOff>
      <xdr:row>7</xdr:row>
      <xdr:rowOff>133350</xdr:rowOff>
    </xdr:to>
    <xdr:pic>
      <xdr:nvPicPr>
        <xdr:cNvPr id="8307" name="Picture 6" descr="grey_orange_png"/>
        <xdr:cNvPicPr>
          <a:picLocks noChangeAspect="1" noChangeArrowheads="1"/>
        </xdr:cNvPicPr>
      </xdr:nvPicPr>
      <xdr:blipFill>
        <a:blip xmlns:r="http://schemas.openxmlformats.org/officeDocument/2006/relationships" r:embed="rId1" cstate="print"/>
        <a:srcRect/>
        <a:stretch>
          <a:fillRect/>
        </a:stretch>
      </xdr:blipFill>
      <xdr:spPr bwMode="auto">
        <a:xfrm>
          <a:off x="180975" y="76200"/>
          <a:ext cx="1971675" cy="1190625"/>
        </a:xfrm>
        <a:prstGeom prst="rect">
          <a:avLst/>
        </a:prstGeom>
        <a:noFill/>
        <a:ln w="9525">
          <a:noFill/>
          <a:miter lim="800000"/>
          <a:headEnd/>
          <a:tailEnd/>
        </a:ln>
      </xdr:spPr>
    </xdr:pic>
    <xdr:clientData/>
  </xdr:twoCellAnchor>
  <xdr:twoCellAnchor>
    <xdr:from>
      <xdr:col>1</xdr:col>
      <xdr:colOff>0</xdr:colOff>
      <xdr:row>84</xdr:row>
      <xdr:rowOff>1</xdr:rowOff>
    </xdr:from>
    <xdr:to>
      <xdr:col>6</xdr:col>
      <xdr:colOff>819150</xdr:colOff>
      <xdr:row>91</xdr:row>
      <xdr:rowOff>419101</xdr:rowOff>
    </xdr:to>
    <xdr:sp macro="" textlink="">
      <xdr:nvSpPr>
        <xdr:cNvPr id="9" name="TextBox 8"/>
        <xdr:cNvSpPr txBox="1"/>
      </xdr:nvSpPr>
      <xdr:spPr>
        <a:xfrm>
          <a:off x="228600" y="8801101"/>
          <a:ext cx="3838575" cy="1581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i="0" u="none" strike="noStrike">
              <a:solidFill>
                <a:schemeClr val="dk1"/>
              </a:solidFill>
              <a:latin typeface="+mn-lt"/>
              <a:ea typeface="+mn-ea"/>
              <a:cs typeface="+mn-cs"/>
            </a:rPr>
            <a:t>Bank:                        Canadian Imperial Bank of Commerce (CIBC)</a:t>
          </a:r>
          <a:r>
            <a:rPr lang="en-US"/>
            <a:t> </a:t>
          </a:r>
          <a:r>
            <a:rPr lang="en-US" sz="1100" b="1" i="0" u="none" strike="noStrike">
              <a:solidFill>
                <a:schemeClr val="dk1"/>
              </a:solidFill>
              <a:latin typeface="+mn-lt"/>
              <a:ea typeface="+mn-ea"/>
              <a:cs typeface="+mn-cs"/>
            </a:rPr>
            <a:t>Branch:        </a:t>
          </a:r>
          <a:r>
            <a:rPr lang="en-US"/>
            <a:t>            </a:t>
          </a:r>
          <a:r>
            <a:rPr lang="en-US" sz="1100" b="1" i="0" u="none" strike="noStrike">
              <a:solidFill>
                <a:schemeClr val="dk1"/>
              </a:solidFill>
              <a:latin typeface="+mn-lt"/>
              <a:ea typeface="+mn-ea"/>
              <a:cs typeface="+mn-cs"/>
            </a:rPr>
            <a:t>1175 Douglas St. Victoria, BC  V8W 2E1</a:t>
          </a:r>
          <a:r>
            <a:rPr lang="en-US"/>
            <a:t> </a:t>
          </a:r>
          <a:br>
            <a:rPr lang="en-US"/>
          </a:br>
          <a:r>
            <a:rPr lang="en-US" sz="1100" b="1" i="0" u="none" strike="noStrike">
              <a:solidFill>
                <a:schemeClr val="dk1"/>
              </a:solidFill>
              <a:latin typeface="+mn-lt"/>
              <a:ea typeface="+mn-ea"/>
              <a:cs typeface="+mn-cs"/>
            </a:rPr>
            <a:t>SWIFT Code:  	</a:t>
          </a:r>
          <a:r>
            <a:rPr lang="en-US" sz="1100" b="1" i="0" u="none" strike="noStrike" baseline="0">
              <a:solidFill>
                <a:schemeClr val="dk1"/>
              </a:solidFill>
              <a:latin typeface="+mn-lt"/>
              <a:ea typeface="+mn-ea"/>
              <a:cs typeface="+mn-cs"/>
            </a:rPr>
            <a:t>     </a:t>
          </a:r>
          <a:r>
            <a:rPr lang="en-US" sz="1100" b="1" i="0" u="none" strike="noStrike">
              <a:solidFill>
                <a:schemeClr val="dk1"/>
              </a:solidFill>
              <a:latin typeface="+mn-lt"/>
              <a:ea typeface="+mn-ea"/>
              <a:cs typeface="+mn-cs"/>
            </a:rPr>
            <a:t>CIBCCATT</a:t>
          </a:r>
          <a:br>
            <a:rPr lang="en-US" sz="1100" b="1" i="0" u="none" strike="noStrike">
              <a:solidFill>
                <a:schemeClr val="dk1"/>
              </a:solidFill>
              <a:latin typeface="+mn-lt"/>
              <a:ea typeface="+mn-ea"/>
              <a:cs typeface="+mn-cs"/>
            </a:rPr>
          </a:br>
          <a:r>
            <a:rPr lang="en-US" sz="1100" b="1" i="0" u="none" strike="noStrike">
              <a:solidFill>
                <a:schemeClr val="dk1"/>
              </a:solidFill>
              <a:latin typeface="+mn-lt"/>
              <a:ea typeface="+mn-ea"/>
              <a:cs typeface="+mn-cs"/>
            </a:rPr>
            <a:t>Bank number:       </a:t>
          </a:r>
          <a:r>
            <a:rPr lang="en-US"/>
            <a:t> </a:t>
          </a:r>
          <a:r>
            <a:rPr lang="en-US" sz="1100" b="1" i="0" u="none" strike="noStrike">
              <a:solidFill>
                <a:schemeClr val="dk1"/>
              </a:solidFill>
              <a:latin typeface="+mn-lt"/>
              <a:ea typeface="+mn-ea"/>
              <a:cs typeface="+mn-cs"/>
            </a:rPr>
            <a:t>010</a:t>
          </a:r>
          <a:r>
            <a:rPr lang="en-US"/>
            <a:t> </a:t>
          </a:r>
          <a:br>
            <a:rPr lang="en-US"/>
          </a:br>
          <a:r>
            <a:rPr lang="en-US" sz="1100" b="1" i="0" u="none" strike="noStrike">
              <a:solidFill>
                <a:schemeClr val="dk1"/>
              </a:solidFill>
              <a:latin typeface="+mn-lt"/>
              <a:ea typeface="+mn-ea"/>
              <a:cs typeface="+mn-cs"/>
            </a:rPr>
            <a:t>Transit number:   </a:t>
          </a:r>
          <a:r>
            <a:rPr lang="en-US"/>
            <a:t> </a:t>
          </a:r>
          <a:r>
            <a:rPr lang="en-US" sz="1100" b="1" i="0" u="none" strike="noStrike">
              <a:solidFill>
                <a:schemeClr val="dk1"/>
              </a:solidFill>
              <a:latin typeface="+mn-lt"/>
              <a:ea typeface="+mn-ea"/>
              <a:cs typeface="+mn-cs"/>
            </a:rPr>
            <a:t>00090</a:t>
          </a:r>
          <a:r>
            <a:rPr lang="en-US"/>
            <a:t> </a:t>
          </a:r>
          <a:br>
            <a:rPr lang="en-US"/>
          </a:br>
          <a:r>
            <a:rPr lang="en-US" sz="1100" b="1" i="0" u="none" strike="noStrike">
              <a:solidFill>
                <a:schemeClr val="dk1"/>
              </a:solidFill>
              <a:latin typeface="+mn-lt"/>
              <a:ea typeface="+mn-ea"/>
              <a:cs typeface="+mn-cs"/>
            </a:rPr>
            <a:t>Account number:  0257613</a:t>
          </a:r>
          <a:r>
            <a:rPr lang="en-US"/>
            <a:t> </a:t>
          </a:r>
          <a:br>
            <a:rPr lang="en-US"/>
          </a:br>
          <a:r>
            <a:rPr lang="en-US" sz="1100" b="1" i="0" u="none" strike="noStrike">
              <a:solidFill>
                <a:schemeClr val="dk1"/>
              </a:solidFill>
              <a:latin typeface="+mn-lt"/>
              <a:ea typeface="+mn-ea"/>
              <a:cs typeface="+mn-cs"/>
            </a:rPr>
            <a:t>IBAN number:</a:t>
          </a:r>
          <a:r>
            <a:rPr lang="en-US"/>
            <a:t>        </a:t>
          </a:r>
          <a:r>
            <a:rPr lang="en-US" sz="1100" b="1" i="0" u="none" strike="noStrike">
              <a:solidFill>
                <a:schemeClr val="dk1"/>
              </a:solidFill>
              <a:latin typeface="+mn-lt"/>
              <a:ea typeface="+mn-ea"/>
              <a:cs typeface="+mn-cs"/>
            </a:rPr>
            <a:t>CC001000090</a:t>
          </a:r>
          <a:r>
            <a:rPr lang="en-US"/>
            <a:t> </a:t>
          </a:r>
          <a:br>
            <a:rPr lang="en-US"/>
          </a:br>
          <a:r>
            <a:rPr lang="en-US" sz="1100" b="1" i="0" u="none" strike="noStrike">
              <a:solidFill>
                <a:schemeClr val="dk1"/>
              </a:solidFill>
              <a:latin typeface="+mn-lt"/>
              <a:ea typeface="+mn-ea"/>
              <a:cs typeface="+mn-cs"/>
            </a:rPr>
            <a:t>Account holder:    JASCO Research Ltd</a:t>
          </a:r>
          <a:r>
            <a:rPr lang="en-US"/>
            <a:t> </a:t>
          </a:r>
          <a:endParaRPr lang="en-US" sz="1100"/>
        </a:p>
      </xdr:txBody>
    </xdr:sp>
    <xdr:clientData/>
  </xdr:twoCellAnchor>
  <xdr:twoCellAnchor>
    <xdr:from>
      <xdr:col>11</xdr:col>
      <xdr:colOff>247650</xdr:colOff>
      <xdr:row>0</xdr:row>
      <xdr:rowOff>38100</xdr:rowOff>
    </xdr:from>
    <xdr:to>
      <xdr:col>14</xdr:col>
      <xdr:colOff>1209675</xdr:colOff>
      <xdr:row>7</xdr:row>
      <xdr:rowOff>152400</xdr:rowOff>
    </xdr:to>
    <xdr:sp macro="" textlink="">
      <xdr:nvSpPr>
        <xdr:cNvPr id="10" name="LT"/>
        <xdr:cNvSpPr txBox="1">
          <a:spLocks noChangeArrowheads="1"/>
        </xdr:cNvSpPr>
      </xdr:nvSpPr>
      <xdr:spPr bwMode="auto">
        <a:xfrm>
          <a:off x="6791325" y="38100"/>
          <a:ext cx="3114675" cy="1247775"/>
        </a:xfrm>
        <a:prstGeom prst="rect">
          <a:avLst/>
        </a:prstGeom>
        <a:solidFill>
          <a:srgbClr val="FFFFFF"/>
        </a:solidFill>
        <a:ln w="1">
          <a:noFill/>
          <a:miter lim="800000"/>
          <a:headEnd/>
          <a:tailEnd/>
        </a:ln>
      </xdr:spPr>
      <xdr:txBody>
        <a:bodyPr vertOverflow="clip" wrap="square" lIns="0" tIns="22860" rIns="27432" bIns="0" anchor="t" upright="1"/>
        <a:lstStyle/>
        <a:p>
          <a:pPr algn="r" rtl="0">
            <a:defRPr sz="1000"/>
          </a:pPr>
          <a:r>
            <a:rPr lang="en-US" sz="900" b="0" i="0" strike="noStrike">
              <a:solidFill>
                <a:srgbClr val="000000"/>
              </a:solidFill>
              <a:latin typeface="Arial"/>
              <a:cs typeface="Arial"/>
            </a:rPr>
            <a:t>Suite 2101</a:t>
          </a:r>
        </a:p>
        <a:p>
          <a:pPr algn="r" rtl="0">
            <a:defRPr sz="1000"/>
          </a:pPr>
          <a:r>
            <a:rPr lang="en-US" sz="900" b="0" i="0" strike="noStrike">
              <a:solidFill>
                <a:srgbClr val="000000"/>
              </a:solidFill>
              <a:latin typeface="Arial"/>
              <a:cs typeface="Arial"/>
            </a:rPr>
            <a:t>4464 Markham Street</a:t>
          </a:r>
        </a:p>
        <a:p>
          <a:pPr algn="r" rtl="0">
            <a:defRPr sz="1000"/>
          </a:pPr>
          <a:r>
            <a:rPr lang="en-US" sz="900" b="0" i="0" strike="noStrike">
              <a:solidFill>
                <a:srgbClr val="000000"/>
              </a:solidFill>
              <a:latin typeface="Arial"/>
              <a:cs typeface="Arial"/>
            </a:rPr>
            <a:t>Victoria, BC  V8Z 7X8</a:t>
          </a:r>
        </a:p>
        <a:p>
          <a:pPr algn="r" rtl="0">
            <a:defRPr sz="1000"/>
          </a:pPr>
          <a:r>
            <a:rPr lang="en-US" sz="900" b="0" i="0" strike="noStrike">
              <a:solidFill>
                <a:srgbClr val="000000"/>
              </a:solidFill>
              <a:latin typeface="Arial"/>
              <a:cs typeface="Arial"/>
            </a:rPr>
            <a:t>Tel:  +1 250 483 3300</a:t>
          </a:r>
        </a:p>
        <a:p>
          <a:pPr algn="r" rtl="0">
            <a:defRPr sz="1000"/>
          </a:pPr>
          <a:r>
            <a:rPr lang="en-US" sz="900" b="0" i="0" strike="noStrike">
              <a:solidFill>
                <a:srgbClr val="000000"/>
              </a:solidFill>
              <a:latin typeface="Arial"/>
              <a:cs typeface="Arial"/>
            </a:rPr>
            <a:t>Fax: +1 250 483 3301</a:t>
          </a:r>
        </a:p>
        <a:p>
          <a:pPr algn="r" rtl="0">
            <a:defRPr sz="1000"/>
          </a:pPr>
          <a:r>
            <a:rPr lang="en-US" sz="900" b="0" i="0" strike="noStrike">
              <a:solidFill>
                <a:srgbClr val="000000"/>
              </a:solidFill>
              <a:latin typeface="Arial"/>
              <a:cs typeface="Arial"/>
            </a:rPr>
            <a:t>Email: info@jasco.com</a:t>
          </a:r>
        </a:p>
        <a:p>
          <a:pPr algn="r" rtl="0">
            <a:defRPr sz="1000"/>
          </a:pPr>
          <a:r>
            <a:rPr lang="en-US" sz="900" b="0" i="0" strike="noStrike">
              <a:solidFill>
                <a:srgbClr val="000000"/>
              </a:solidFill>
              <a:latin typeface="Arial"/>
              <a:cs typeface="Arial"/>
            </a:rPr>
            <a:t>Website: www.jasco.com</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6:AA92"/>
  <sheetViews>
    <sheetView workbookViewId="0">
      <selection activeCell="B18" sqref="B18:O21"/>
    </sheetView>
  </sheetViews>
  <sheetFormatPr defaultRowHeight="12.75"/>
  <cols>
    <col min="1" max="1" width="3.42578125" style="3" customWidth="1"/>
    <col min="2" max="2" width="9.140625" style="3"/>
    <col min="3" max="3" width="11.85546875" style="3" customWidth="1"/>
    <col min="4" max="4" width="4.42578125" style="3" customWidth="1"/>
    <col min="5" max="5" width="9.140625" style="3"/>
    <col min="6" max="6" width="10.7109375" style="3" customWidth="1"/>
    <col min="7" max="7" width="13.28515625" style="3" customWidth="1"/>
    <col min="8" max="8" width="9.140625" style="3" hidden="1" customWidth="1"/>
    <col min="9" max="9" width="12.140625" style="3" customWidth="1"/>
    <col min="10" max="10" width="8.28515625" style="3" customWidth="1"/>
    <col min="11" max="11" width="15.7109375" style="4" customWidth="1"/>
    <col min="12" max="12" width="8.28515625" style="4" customWidth="1"/>
    <col min="13" max="13" width="15.7109375" style="4" customWidth="1"/>
    <col min="14" max="14" width="8.28515625" style="4" customWidth="1"/>
    <col min="15" max="15" width="18.7109375" style="4" customWidth="1"/>
    <col min="16" max="16" width="4.5703125" style="3" customWidth="1"/>
    <col min="17" max="17" width="2.42578125" style="3" customWidth="1"/>
    <col min="18" max="18" width="5.42578125" style="3" hidden="1" customWidth="1"/>
    <col min="19" max="19" width="0" style="3" hidden="1" customWidth="1"/>
    <col min="20" max="20" width="10.28515625" style="3" hidden="1" customWidth="1"/>
    <col min="21" max="21" width="9.140625" style="3"/>
    <col min="22" max="22" width="16.42578125" style="3" customWidth="1"/>
    <col min="23" max="23" width="10.140625" style="3" bestFit="1" customWidth="1"/>
    <col min="24" max="26" width="9.140625" style="3"/>
    <col min="27" max="27" width="12.7109375" style="3" customWidth="1"/>
    <col min="28" max="16384" width="9.140625" style="3"/>
  </cols>
  <sheetData>
    <row r="6" spans="1:27">
      <c r="U6" s="5"/>
      <c r="V6" s="5"/>
      <c r="W6" s="5"/>
      <c r="X6" s="5"/>
      <c r="Y6" s="5"/>
      <c r="Z6" s="5"/>
    </row>
    <row r="7" spans="1:27">
      <c r="U7" s="5"/>
      <c r="V7" s="5"/>
      <c r="W7" s="5"/>
      <c r="X7" s="5"/>
      <c r="Y7" s="136"/>
      <c r="Z7" s="137"/>
      <c r="AA7" s="78"/>
    </row>
    <row r="8" spans="1:27" ht="13.5" thickBot="1">
      <c r="A8" s="71"/>
      <c r="B8" s="71"/>
      <c r="C8" s="71"/>
      <c r="D8" s="71"/>
      <c r="E8" s="71"/>
      <c r="F8" s="71"/>
      <c r="G8" s="71"/>
      <c r="H8" s="71"/>
      <c r="I8" s="71"/>
      <c r="J8" s="71"/>
      <c r="K8" s="70"/>
      <c r="L8" s="70"/>
      <c r="M8" s="70"/>
      <c r="N8" s="70"/>
      <c r="O8" s="70"/>
      <c r="U8" s="136"/>
      <c r="V8" s="137"/>
      <c r="W8" s="80"/>
      <c r="X8" s="5"/>
      <c r="Y8" s="5"/>
      <c r="Z8" s="5"/>
      <c r="AA8" s="79"/>
    </row>
    <row r="9" spans="1:27">
      <c r="A9" s="5"/>
      <c r="B9" s="5"/>
      <c r="C9" s="5"/>
      <c r="D9" s="5"/>
      <c r="E9" s="5"/>
      <c r="F9" s="5"/>
      <c r="G9" s="5"/>
      <c r="H9" s="5"/>
      <c r="I9" s="5"/>
      <c r="J9" s="5"/>
      <c r="K9" s="25"/>
      <c r="L9" s="25"/>
      <c r="M9" s="25"/>
      <c r="N9" s="25"/>
      <c r="O9" s="25"/>
      <c r="P9" s="5"/>
      <c r="Q9" s="5"/>
      <c r="U9" s="136"/>
      <c r="V9" s="136"/>
      <c r="W9" s="80"/>
      <c r="X9" s="5"/>
      <c r="Y9" s="5"/>
      <c r="Z9" s="5"/>
      <c r="AA9" s="79"/>
    </row>
    <row r="10" spans="1:27">
      <c r="U10" s="136"/>
      <c r="V10" s="136"/>
      <c r="W10" s="80"/>
      <c r="X10" s="5"/>
      <c r="Y10" s="5"/>
      <c r="Z10" s="5"/>
      <c r="AA10" s="79"/>
    </row>
    <row r="11" spans="1:27">
      <c r="B11" s="58" t="s">
        <v>1</v>
      </c>
      <c r="C11" s="121" t="s">
        <v>28</v>
      </c>
      <c r="D11" s="122"/>
      <c r="E11" s="122"/>
      <c r="F11" s="122"/>
      <c r="G11" s="122"/>
      <c r="H11" s="122"/>
      <c r="K11" s="68" t="s">
        <v>26</v>
      </c>
      <c r="L11" s="68"/>
      <c r="M11" s="68"/>
      <c r="N11" s="125">
        <v>40421</v>
      </c>
      <c r="O11" s="126"/>
      <c r="U11" s="136"/>
      <c r="V11" s="136"/>
      <c r="W11" s="80"/>
      <c r="X11" s="5"/>
      <c r="Y11" s="5"/>
      <c r="Z11" s="5"/>
      <c r="AA11" s="79"/>
    </row>
    <row r="12" spans="1:27">
      <c r="B12" s="58" t="s">
        <v>2</v>
      </c>
      <c r="C12" s="123" t="s">
        <v>29</v>
      </c>
      <c r="D12" s="124"/>
      <c r="E12" s="124"/>
      <c r="F12" s="124"/>
      <c r="G12" s="124"/>
      <c r="H12" s="124"/>
      <c r="I12" s="57"/>
      <c r="J12" s="57"/>
      <c r="K12" s="69" t="s">
        <v>31</v>
      </c>
      <c r="L12" s="68"/>
      <c r="M12" s="68"/>
      <c r="N12" s="127">
        <v>4510988960</v>
      </c>
      <c r="O12" s="128"/>
      <c r="U12" s="5"/>
      <c r="V12" s="5"/>
      <c r="W12" s="5"/>
      <c r="X12" s="5"/>
      <c r="Y12" s="5"/>
      <c r="Z12" s="5"/>
    </row>
    <row r="13" spans="1:27">
      <c r="B13" s="58" t="s">
        <v>2</v>
      </c>
      <c r="C13" s="65" t="s">
        <v>30</v>
      </c>
      <c r="D13" s="64"/>
      <c r="E13" s="63"/>
      <c r="F13" s="62"/>
      <c r="G13" s="61"/>
      <c r="H13" s="67"/>
      <c r="I13" s="57"/>
      <c r="J13" s="57"/>
      <c r="K13" s="56" t="s">
        <v>32</v>
      </c>
      <c r="L13" s="56"/>
      <c r="M13" s="56"/>
      <c r="N13" s="127">
        <v>155459</v>
      </c>
      <c r="O13" s="131"/>
      <c r="U13" s="5"/>
      <c r="V13" s="5"/>
      <c r="W13" s="5"/>
      <c r="X13" s="5"/>
      <c r="Y13" s="5"/>
      <c r="Z13" s="5"/>
    </row>
    <row r="14" spans="1:27">
      <c r="B14" s="66" t="s">
        <v>2</v>
      </c>
      <c r="C14" s="65" t="s">
        <v>34</v>
      </c>
      <c r="D14" s="64"/>
      <c r="E14" s="63"/>
      <c r="F14" s="62"/>
      <c r="G14" s="61"/>
      <c r="H14" s="60"/>
      <c r="I14" s="57"/>
      <c r="J14" s="57"/>
      <c r="K14" s="59" t="s">
        <v>25</v>
      </c>
      <c r="L14" s="56"/>
      <c r="M14" s="56"/>
      <c r="N14" s="132">
        <v>2</v>
      </c>
      <c r="O14" s="126"/>
      <c r="U14" s="5"/>
      <c r="V14" s="5"/>
      <c r="W14" s="5"/>
      <c r="X14" s="5"/>
      <c r="Y14" s="5"/>
      <c r="Z14" s="5"/>
    </row>
    <row r="15" spans="1:27">
      <c r="B15" s="58" t="s">
        <v>0</v>
      </c>
      <c r="C15" s="122"/>
      <c r="D15" s="122"/>
      <c r="F15" s="3" t="s">
        <v>3</v>
      </c>
      <c r="G15" s="122"/>
      <c r="H15" s="122"/>
      <c r="I15" s="57"/>
      <c r="J15" s="57"/>
      <c r="K15" s="56" t="s">
        <v>24</v>
      </c>
      <c r="L15" s="56"/>
      <c r="M15" s="56"/>
      <c r="N15" s="94"/>
      <c r="O15" s="94" t="s">
        <v>33</v>
      </c>
      <c r="U15" s="136"/>
      <c r="V15" s="136"/>
      <c r="W15" s="80"/>
      <c r="X15" s="5"/>
      <c r="Y15" s="5"/>
      <c r="Z15" s="5"/>
      <c r="AA15" s="79"/>
    </row>
    <row r="16" spans="1:27">
      <c r="U16" s="136"/>
      <c r="V16" s="136"/>
      <c r="W16" s="5"/>
      <c r="X16" s="5"/>
      <c r="Y16" s="5"/>
      <c r="Z16" s="5"/>
      <c r="AA16" s="79"/>
    </row>
    <row r="17" spans="2:27">
      <c r="U17" s="136"/>
      <c r="V17" s="136"/>
      <c r="W17" s="5"/>
      <c r="X17" s="5"/>
      <c r="Y17" s="5"/>
      <c r="Z17" s="5"/>
      <c r="AA17" s="79"/>
    </row>
    <row r="18" spans="2:27" ht="12.75" customHeight="1">
      <c r="B18" s="129" t="s">
        <v>134</v>
      </c>
      <c r="C18" s="129"/>
      <c r="D18" s="129"/>
      <c r="E18" s="129"/>
      <c r="F18" s="129"/>
      <c r="G18" s="129"/>
      <c r="H18" s="129"/>
      <c r="I18" s="129"/>
      <c r="J18" s="129"/>
      <c r="K18" s="129"/>
      <c r="L18" s="129"/>
      <c r="M18" s="129"/>
      <c r="N18" s="129"/>
      <c r="O18" s="129"/>
      <c r="U18" s="136"/>
      <c r="V18" s="136"/>
      <c r="W18" s="80"/>
      <c r="X18" s="5"/>
      <c r="Y18" s="5"/>
      <c r="Z18" s="5"/>
      <c r="AA18" s="79"/>
    </row>
    <row r="19" spans="2:27">
      <c r="B19" s="129"/>
      <c r="C19" s="129"/>
      <c r="D19" s="129"/>
      <c r="E19" s="129"/>
      <c r="F19" s="129"/>
      <c r="G19" s="129"/>
      <c r="H19" s="129"/>
      <c r="I19" s="129"/>
      <c r="J19" s="129"/>
      <c r="K19" s="129"/>
      <c r="L19" s="129"/>
      <c r="M19" s="129"/>
      <c r="N19" s="129"/>
      <c r="O19" s="129"/>
      <c r="U19" s="136"/>
      <c r="V19" s="136"/>
      <c r="W19" s="80"/>
      <c r="X19" s="5"/>
      <c r="Y19" s="5"/>
      <c r="Z19" s="5"/>
      <c r="AA19" s="79"/>
    </row>
    <row r="20" spans="2:27">
      <c r="B20" s="129"/>
      <c r="C20" s="129"/>
      <c r="D20" s="129"/>
      <c r="E20" s="129"/>
      <c r="F20" s="129"/>
      <c r="G20" s="129"/>
      <c r="H20" s="129"/>
      <c r="I20" s="129"/>
      <c r="J20" s="129"/>
      <c r="K20" s="129"/>
      <c r="L20" s="129"/>
      <c r="M20" s="129"/>
      <c r="N20" s="129"/>
      <c r="O20" s="129"/>
      <c r="U20" s="136"/>
      <c r="V20" s="136"/>
      <c r="W20" s="80"/>
      <c r="X20" s="5"/>
      <c r="Y20" s="5"/>
      <c r="Z20" s="5"/>
      <c r="AA20" s="79"/>
    </row>
    <row r="21" spans="2:27">
      <c r="B21" s="129"/>
      <c r="C21" s="129"/>
      <c r="D21" s="129"/>
      <c r="E21" s="129"/>
      <c r="F21" s="129"/>
      <c r="G21" s="129"/>
      <c r="H21" s="129"/>
      <c r="I21" s="129"/>
      <c r="J21" s="129"/>
      <c r="K21" s="129"/>
      <c r="L21" s="129"/>
      <c r="M21" s="129"/>
      <c r="N21" s="129"/>
      <c r="O21" s="129"/>
      <c r="U21" s="137"/>
      <c r="V21" s="136"/>
      <c r="W21" s="5"/>
      <c r="X21" s="5"/>
      <c r="Y21" s="5"/>
      <c r="Z21" s="5"/>
      <c r="AA21" s="79"/>
    </row>
    <row r="22" spans="2:27">
      <c r="U22" s="136"/>
      <c r="V22" s="136"/>
      <c r="W22" s="5"/>
      <c r="X22" s="5"/>
      <c r="Y22" s="5"/>
      <c r="Z22" s="5"/>
      <c r="AA22" s="79"/>
    </row>
    <row r="23" spans="2:27" ht="13.5" thickBot="1">
      <c r="U23" s="5"/>
      <c r="V23" s="5"/>
      <c r="W23" s="5"/>
      <c r="X23" s="5"/>
      <c r="Y23" s="5"/>
      <c r="Z23" s="5"/>
      <c r="AA23" s="79"/>
    </row>
    <row r="24" spans="2:27" ht="13.5" thickBot="1">
      <c r="B24" s="130" t="s">
        <v>4</v>
      </c>
      <c r="C24" s="130"/>
      <c r="D24" s="130"/>
      <c r="E24" s="130"/>
      <c r="F24" s="130"/>
      <c r="G24" s="130"/>
      <c r="H24" s="130"/>
      <c r="I24" s="102" t="s">
        <v>5</v>
      </c>
      <c r="J24" s="49" t="s">
        <v>6</v>
      </c>
      <c r="K24" s="50" t="s">
        <v>7</v>
      </c>
      <c r="L24" s="49" t="s">
        <v>6</v>
      </c>
      <c r="M24" s="50" t="s">
        <v>8</v>
      </c>
      <c r="N24" s="49" t="s">
        <v>6</v>
      </c>
      <c r="O24" s="55" t="s">
        <v>23</v>
      </c>
    </row>
    <row r="25" spans="2:27">
      <c r="B25" s="54"/>
      <c r="C25" s="53"/>
      <c r="D25" s="53"/>
      <c r="E25" s="53"/>
      <c r="F25" s="53"/>
      <c r="G25" s="53"/>
      <c r="H25" s="53"/>
      <c r="I25" s="52" t="s">
        <v>21</v>
      </c>
      <c r="J25" s="49" t="s">
        <v>9</v>
      </c>
      <c r="K25" s="51"/>
      <c r="L25" s="49" t="s">
        <v>9</v>
      </c>
      <c r="M25" s="50"/>
      <c r="N25" s="49" t="s">
        <v>9</v>
      </c>
      <c r="O25" s="48"/>
    </row>
    <row r="26" spans="2:27">
      <c r="B26" s="116" t="s">
        <v>36</v>
      </c>
      <c r="C26" s="117"/>
      <c r="D26" s="117"/>
      <c r="E26" s="117"/>
      <c r="F26" s="117"/>
      <c r="G26" s="117"/>
      <c r="H26" s="117"/>
      <c r="I26" s="26"/>
      <c r="J26" s="24"/>
      <c r="K26" s="105"/>
      <c r="L26" s="24"/>
      <c r="M26" s="25"/>
      <c r="N26" s="24"/>
      <c r="O26" s="106"/>
    </row>
    <row r="27" spans="2:27" hidden="1">
      <c r="B27" s="43"/>
      <c r="C27" s="29"/>
      <c r="D27" s="29"/>
      <c r="E27" s="29"/>
      <c r="F27" s="29"/>
      <c r="G27" s="40"/>
      <c r="H27" s="29"/>
      <c r="I27" s="37"/>
      <c r="J27" s="36"/>
      <c r="K27" s="41"/>
      <c r="L27" s="24"/>
      <c r="M27" s="25"/>
      <c r="N27" s="24"/>
      <c r="O27" s="20"/>
    </row>
    <row r="28" spans="2:27">
      <c r="B28" s="44"/>
      <c r="C28" s="108" t="s">
        <v>37</v>
      </c>
      <c r="D28" s="39"/>
      <c r="E28" s="39"/>
      <c r="F28" s="39"/>
      <c r="G28" s="25"/>
      <c r="H28" s="39"/>
      <c r="I28" s="26">
        <v>102.5</v>
      </c>
      <c r="J28" s="24">
        <v>369.1</v>
      </c>
      <c r="K28" s="72">
        <f>J28*I28</f>
        <v>37832.75</v>
      </c>
      <c r="L28" s="1"/>
      <c r="M28" s="72"/>
      <c r="N28" s="24"/>
      <c r="O28" s="77">
        <f>K28+M28</f>
        <v>37832.75</v>
      </c>
    </row>
    <row r="29" spans="2:27">
      <c r="B29" s="44"/>
      <c r="C29" s="108" t="s">
        <v>38</v>
      </c>
      <c r="D29" s="39"/>
      <c r="E29" s="39"/>
      <c r="F29" s="39"/>
      <c r="G29" s="25" t="s">
        <v>27</v>
      </c>
      <c r="H29" s="39"/>
      <c r="I29" s="26">
        <v>102.5</v>
      </c>
      <c r="J29" s="24">
        <v>0.5</v>
      </c>
      <c r="K29" s="72">
        <f t="shared" ref="K29:K36" si="0">J29*I29</f>
        <v>51.25</v>
      </c>
      <c r="L29" s="1"/>
      <c r="M29" s="72"/>
      <c r="N29" s="24"/>
      <c r="O29" s="77">
        <f t="shared" ref="O29:O36" si="1">K29+M29</f>
        <v>51.25</v>
      </c>
    </row>
    <row r="30" spans="2:27">
      <c r="B30" s="44"/>
      <c r="C30" s="108" t="s">
        <v>39</v>
      </c>
      <c r="D30" s="47"/>
      <c r="E30" s="47"/>
      <c r="F30" s="47"/>
      <c r="G30" s="25"/>
      <c r="H30" s="47"/>
      <c r="I30" s="26">
        <v>192</v>
      </c>
      <c r="J30" s="24">
        <v>17.25</v>
      </c>
      <c r="K30" s="72">
        <f t="shared" si="0"/>
        <v>3312</v>
      </c>
      <c r="L30" s="1"/>
      <c r="M30" s="72"/>
      <c r="N30" s="24"/>
      <c r="O30" s="77">
        <f t="shared" si="1"/>
        <v>3312</v>
      </c>
    </row>
    <row r="31" spans="2:27">
      <c r="B31" s="44"/>
      <c r="C31" s="108" t="s">
        <v>40</v>
      </c>
      <c r="D31" s="47"/>
      <c r="E31" s="47"/>
      <c r="F31" s="47"/>
      <c r="G31" s="25"/>
      <c r="H31" s="47"/>
      <c r="I31" s="26">
        <v>102.5</v>
      </c>
      <c r="J31" s="24">
        <v>420.3</v>
      </c>
      <c r="K31" s="72">
        <f t="shared" si="0"/>
        <v>43080.75</v>
      </c>
      <c r="L31" s="1"/>
      <c r="M31" s="72"/>
      <c r="N31" s="24"/>
      <c r="O31" s="77">
        <f t="shared" si="1"/>
        <v>43080.75</v>
      </c>
    </row>
    <row r="32" spans="2:27">
      <c r="B32" s="44"/>
      <c r="C32" s="45" t="s">
        <v>43</v>
      </c>
      <c r="D32" s="39"/>
      <c r="E32" s="39"/>
      <c r="F32" s="39"/>
      <c r="G32" s="25"/>
      <c r="H32" s="39"/>
      <c r="I32" s="26">
        <v>128</v>
      </c>
      <c r="J32" s="24">
        <v>26.3</v>
      </c>
      <c r="K32" s="72">
        <f t="shared" si="0"/>
        <v>3366.4</v>
      </c>
      <c r="L32" s="1"/>
      <c r="M32" s="72"/>
      <c r="N32" s="24"/>
      <c r="O32" s="77">
        <f t="shared" si="1"/>
        <v>3366.4</v>
      </c>
    </row>
    <row r="33" spans="2:22">
      <c r="B33" s="44"/>
      <c r="C33" s="45" t="s">
        <v>44</v>
      </c>
      <c r="D33" s="39"/>
      <c r="E33" s="39"/>
      <c r="F33" s="39"/>
      <c r="G33" s="25"/>
      <c r="H33" s="39"/>
      <c r="I33" s="26">
        <v>128</v>
      </c>
      <c r="J33" s="24">
        <v>2.75</v>
      </c>
      <c r="K33" s="72">
        <f t="shared" si="0"/>
        <v>352</v>
      </c>
      <c r="L33" s="1"/>
      <c r="M33" s="72"/>
      <c r="N33" s="24"/>
      <c r="O33" s="77">
        <f t="shared" si="1"/>
        <v>352</v>
      </c>
    </row>
    <row r="34" spans="2:22">
      <c r="B34" s="44"/>
      <c r="C34" s="45" t="s">
        <v>45</v>
      </c>
      <c r="D34" s="39"/>
      <c r="E34" s="39"/>
      <c r="F34" s="39"/>
      <c r="G34" s="25"/>
      <c r="H34" s="39"/>
      <c r="I34" s="26">
        <v>100</v>
      </c>
      <c r="J34" s="24">
        <v>1.5</v>
      </c>
      <c r="K34" s="72">
        <f t="shared" si="0"/>
        <v>150</v>
      </c>
      <c r="L34" s="1"/>
      <c r="M34" s="72"/>
      <c r="N34" s="24"/>
      <c r="O34" s="77">
        <f t="shared" si="1"/>
        <v>150</v>
      </c>
    </row>
    <row r="35" spans="2:22">
      <c r="B35" s="44"/>
      <c r="C35" s="45" t="s">
        <v>46</v>
      </c>
      <c r="D35" s="39"/>
      <c r="E35" s="39"/>
      <c r="F35" s="39"/>
      <c r="G35" s="25"/>
      <c r="H35" s="39"/>
      <c r="I35" s="26">
        <v>100</v>
      </c>
      <c r="J35" s="24">
        <v>5.5</v>
      </c>
      <c r="K35" s="72">
        <f t="shared" si="0"/>
        <v>550</v>
      </c>
      <c r="L35" s="1"/>
      <c r="M35" s="72"/>
      <c r="N35" s="24"/>
      <c r="O35" s="77">
        <f t="shared" si="1"/>
        <v>550</v>
      </c>
    </row>
    <row r="36" spans="2:22">
      <c r="B36" s="44"/>
      <c r="C36" s="45" t="s">
        <v>47</v>
      </c>
      <c r="D36" s="39"/>
      <c r="E36" s="39"/>
      <c r="F36" s="39"/>
      <c r="G36" s="25"/>
      <c r="H36" s="39"/>
      <c r="I36" s="26">
        <v>102.5</v>
      </c>
      <c r="J36" s="24">
        <v>9.0500000000000007</v>
      </c>
      <c r="K36" s="72">
        <f t="shared" si="0"/>
        <v>927.62500000000011</v>
      </c>
      <c r="L36" s="1"/>
      <c r="M36" s="72"/>
      <c r="N36" s="24"/>
      <c r="O36" s="77">
        <f t="shared" si="1"/>
        <v>927.62500000000011</v>
      </c>
    </row>
    <row r="37" spans="2:22">
      <c r="B37" s="44"/>
      <c r="C37" s="45"/>
      <c r="D37" s="39"/>
      <c r="E37" s="39"/>
      <c r="F37" s="39"/>
      <c r="G37" s="25"/>
      <c r="H37" s="39"/>
      <c r="I37" s="26"/>
      <c r="J37" s="24"/>
      <c r="K37" s="72"/>
      <c r="L37" s="1"/>
      <c r="M37" s="72"/>
      <c r="N37" s="24"/>
      <c r="O37" s="77"/>
      <c r="V37" s="3" t="s">
        <v>22</v>
      </c>
    </row>
    <row r="38" spans="2:22">
      <c r="B38" s="44"/>
      <c r="C38" s="45"/>
      <c r="D38" s="39"/>
      <c r="E38" s="39"/>
      <c r="F38" s="39"/>
      <c r="G38" s="25"/>
      <c r="H38" s="39"/>
      <c r="I38" s="26"/>
      <c r="J38" s="24"/>
      <c r="K38" s="28"/>
      <c r="L38" s="24"/>
      <c r="M38" s="25"/>
      <c r="N38" s="24"/>
      <c r="O38" s="20"/>
    </row>
    <row r="39" spans="2:22">
      <c r="B39" s="46"/>
      <c r="C39" s="45"/>
      <c r="D39" s="39"/>
      <c r="E39" s="39"/>
      <c r="F39" s="39"/>
      <c r="G39" s="25"/>
      <c r="H39" s="39"/>
      <c r="I39" s="26"/>
      <c r="J39" s="24"/>
      <c r="K39" s="28"/>
      <c r="L39" s="24"/>
      <c r="M39" s="25"/>
      <c r="N39" s="24"/>
      <c r="O39" s="20"/>
    </row>
    <row r="40" spans="2:22" s="6" customFormat="1" hidden="1">
      <c r="B40" s="43"/>
      <c r="C40" s="42"/>
      <c r="D40" s="42"/>
      <c r="E40" s="42"/>
      <c r="F40" s="42"/>
      <c r="G40" s="40"/>
      <c r="H40" s="42"/>
      <c r="I40" s="37"/>
      <c r="J40" s="36"/>
      <c r="K40" s="41"/>
      <c r="L40" s="36"/>
      <c r="M40" s="40"/>
      <c r="N40" s="24"/>
      <c r="O40" s="20">
        <f t="shared" ref="O40:O79" si="2">K40+M40</f>
        <v>0</v>
      </c>
    </row>
    <row r="41" spans="2:22" hidden="1">
      <c r="B41" s="31"/>
      <c r="C41" s="39"/>
      <c r="D41" s="39"/>
      <c r="E41" s="39"/>
      <c r="F41" s="39"/>
      <c r="G41" s="25"/>
      <c r="H41" s="39"/>
      <c r="I41" s="26"/>
      <c r="J41" s="24"/>
      <c r="K41" s="28"/>
      <c r="L41" s="24"/>
      <c r="M41" s="25"/>
      <c r="N41" s="24"/>
      <c r="O41" s="20">
        <f t="shared" si="2"/>
        <v>0</v>
      </c>
    </row>
    <row r="42" spans="2:22" hidden="1">
      <c r="B42" s="43"/>
      <c r="C42" s="42"/>
      <c r="D42" s="39"/>
      <c r="E42" s="39"/>
      <c r="F42" s="39"/>
      <c r="G42" s="25"/>
      <c r="H42" s="39"/>
      <c r="I42" s="26"/>
      <c r="J42" s="24"/>
      <c r="K42" s="28"/>
      <c r="L42" s="24"/>
      <c r="M42" s="25"/>
      <c r="N42" s="24"/>
      <c r="O42" s="20">
        <f t="shared" si="2"/>
        <v>0</v>
      </c>
    </row>
    <row r="43" spans="2:22" hidden="1">
      <c r="B43" s="44"/>
      <c r="C43" s="39"/>
      <c r="D43" s="39"/>
      <c r="E43" s="39"/>
      <c r="F43" s="39"/>
      <c r="G43" s="25"/>
      <c r="H43" s="39"/>
      <c r="I43" s="26"/>
      <c r="J43" s="24"/>
      <c r="K43" s="28"/>
      <c r="L43" s="24"/>
      <c r="M43" s="25"/>
      <c r="N43" s="24"/>
      <c r="O43" s="20">
        <f t="shared" si="2"/>
        <v>0</v>
      </c>
    </row>
    <row r="44" spans="2:22" hidden="1">
      <c r="B44" s="44"/>
      <c r="C44" s="39"/>
      <c r="D44" s="39"/>
      <c r="E44" s="39"/>
      <c r="F44" s="39"/>
      <c r="G44" s="25"/>
      <c r="H44" s="39"/>
      <c r="I44" s="26"/>
      <c r="J44" s="24"/>
      <c r="K44" s="28"/>
      <c r="L44" s="24"/>
      <c r="M44" s="25"/>
      <c r="N44" s="24"/>
      <c r="O44" s="20">
        <f t="shared" si="2"/>
        <v>0</v>
      </c>
    </row>
    <row r="45" spans="2:22" hidden="1">
      <c r="B45" s="44"/>
      <c r="C45" s="39"/>
      <c r="D45" s="39"/>
      <c r="E45" s="39"/>
      <c r="F45" s="39"/>
      <c r="G45" s="25"/>
      <c r="H45" s="39"/>
      <c r="I45" s="26"/>
      <c r="J45" s="24"/>
      <c r="K45" s="28"/>
      <c r="L45" s="24"/>
      <c r="M45" s="25"/>
      <c r="N45" s="24"/>
      <c r="O45" s="20">
        <f t="shared" si="2"/>
        <v>0</v>
      </c>
    </row>
    <row r="46" spans="2:22" hidden="1">
      <c r="B46" s="44"/>
      <c r="C46" s="39"/>
      <c r="D46" s="39"/>
      <c r="E46" s="39"/>
      <c r="F46" s="39"/>
      <c r="G46" s="25"/>
      <c r="H46" s="39"/>
      <c r="I46" s="26"/>
      <c r="J46" s="24"/>
      <c r="K46" s="28"/>
      <c r="L46" s="24"/>
      <c r="M46" s="25"/>
      <c r="N46" s="24"/>
      <c r="O46" s="20">
        <f t="shared" si="2"/>
        <v>0</v>
      </c>
    </row>
    <row r="47" spans="2:22" hidden="1">
      <c r="B47" s="44"/>
      <c r="C47" s="39"/>
      <c r="D47" s="39"/>
      <c r="E47" s="39"/>
      <c r="F47" s="39"/>
      <c r="G47" s="25"/>
      <c r="H47" s="39"/>
      <c r="I47" s="26"/>
      <c r="J47" s="24"/>
      <c r="K47" s="28"/>
      <c r="L47" s="24"/>
      <c r="M47" s="25"/>
      <c r="N47" s="24"/>
      <c r="O47" s="20">
        <f t="shared" si="2"/>
        <v>0</v>
      </c>
    </row>
    <row r="48" spans="2:22" s="6" customFormat="1" hidden="1">
      <c r="B48" s="43"/>
      <c r="C48" s="42"/>
      <c r="D48" s="42"/>
      <c r="E48" s="42"/>
      <c r="F48" s="42"/>
      <c r="G48" s="40"/>
      <c r="H48" s="42"/>
      <c r="I48" s="37"/>
      <c r="J48" s="36"/>
      <c r="K48" s="41"/>
      <c r="L48" s="36"/>
      <c r="M48" s="40"/>
      <c r="N48" s="24"/>
      <c r="O48" s="20">
        <f t="shared" si="2"/>
        <v>0</v>
      </c>
      <c r="S48" s="8"/>
      <c r="T48" s="8"/>
      <c r="U48" s="8"/>
    </row>
    <row r="49" spans="2:21" hidden="1">
      <c r="B49" s="31"/>
      <c r="C49" s="39"/>
      <c r="D49" s="39"/>
      <c r="E49" s="39"/>
      <c r="F49" s="39"/>
      <c r="G49" s="25"/>
      <c r="H49" s="39"/>
      <c r="I49" s="26"/>
      <c r="J49" s="24"/>
      <c r="K49" s="28"/>
      <c r="L49" s="24"/>
      <c r="M49" s="25"/>
      <c r="N49" s="24"/>
      <c r="O49" s="20">
        <f t="shared" si="2"/>
        <v>0</v>
      </c>
      <c r="S49" s="27"/>
      <c r="T49" s="5"/>
      <c r="U49" s="5"/>
    </row>
    <row r="50" spans="2:21" hidden="1">
      <c r="B50" s="43"/>
      <c r="C50" s="42"/>
      <c r="D50" s="39"/>
      <c r="E50" s="39"/>
      <c r="F50" s="39"/>
      <c r="G50" s="25"/>
      <c r="H50" s="39"/>
      <c r="I50" s="26"/>
      <c r="J50" s="24"/>
      <c r="K50" s="28"/>
      <c r="L50" s="24"/>
      <c r="M50" s="25"/>
      <c r="N50" s="24"/>
      <c r="O50" s="20">
        <f t="shared" si="2"/>
        <v>0</v>
      </c>
      <c r="S50" s="27"/>
      <c r="T50" s="5"/>
      <c r="U50" s="5"/>
    </row>
    <row r="51" spans="2:21" hidden="1">
      <c r="B51" s="44"/>
      <c r="C51" s="39"/>
      <c r="D51" s="39"/>
      <c r="E51" s="39"/>
      <c r="F51" s="39"/>
      <c r="G51" s="25"/>
      <c r="H51" s="39"/>
      <c r="I51" s="26"/>
      <c r="J51" s="24"/>
      <c r="K51" s="28"/>
      <c r="L51" s="24"/>
      <c r="M51" s="25"/>
      <c r="N51" s="24"/>
      <c r="O51" s="20">
        <f t="shared" si="2"/>
        <v>0</v>
      </c>
      <c r="S51" s="27"/>
      <c r="T51" s="5"/>
      <c r="U51" s="5"/>
    </row>
    <row r="52" spans="2:21" hidden="1">
      <c r="B52" s="44"/>
      <c r="C52" s="39"/>
      <c r="D52" s="39"/>
      <c r="E52" s="39"/>
      <c r="F52" s="39"/>
      <c r="G52" s="25"/>
      <c r="H52" s="39"/>
      <c r="I52" s="26"/>
      <c r="J52" s="24"/>
      <c r="K52" s="28"/>
      <c r="L52" s="24"/>
      <c r="M52" s="25"/>
      <c r="N52" s="24"/>
      <c r="O52" s="20">
        <f t="shared" si="2"/>
        <v>0</v>
      </c>
      <c r="S52" s="27"/>
      <c r="T52" s="5"/>
      <c r="U52" s="5"/>
    </row>
    <row r="53" spans="2:21" hidden="1">
      <c r="B53" s="44"/>
      <c r="C53" s="39"/>
      <c r="D53" s="39"/>
      <c r="E53" s="39"/>
      <c r="F53" s="39"/>
      <c r="G53" s="25"/>
      <c r="H53" s="39"/>
      <c r="I53" s="26"/>
      <c r="J53" s="24"/>
      <c r="K53" s="28"/>
      <c r="L53" s="24"/>
      <c r="M53" s="25"/>
      <c r="N53" s="24"/>
      <c r="O53" s="20">
        <f t="shared" si="2"/>
        <v>0</v>
      </c>
      <c r="S53" s="27"/>
      <c r="T53" s="5"/>
      <c r="U53" s="5"/>
    </row>
    <row r="54" spans="2:21" hidden="1">
      <c r="B54" s="44"/>
      <c r="C54" s="39"/>
      <c r="D54" s="39"/>
      <c r="E54" s="39"/>
      <c r="F54" s="39"/>
      <c r="G54" s="25"/>
      <c r="H54" s="39"/>
      <c r="I54" s="26"/>
      <c r="J54" s="24"/>
      <c r="K54" s="28"/>
      <c r="L54" s="24"/>
      <c r="M54" s="25"/>
      <c r="N54" s="24"/>
      <c r="O54" s="20">
        <f t="shared" si="2"/>
        <v>0</v>
      </c>
      <c r="S54" s="27"/>
      <c r="T54" s="5"/>
      <c r="U54" s="5"/>
    </row>
    <row r="55" spans="2:21" hidden="1">
      <c r="B55" s="44"/>
      <c r="C55" s="39"/>
      <c r="D55" s="39"/>
      <c r="E55" s="39"/>
      <c r="F55" s="39"/>
      <c r="G55" s="25"/>
      <c r="H55" s="39"/>
      <c r="I55" s="26"/>
      <c r="J55" s="24"/>
      <c r="K55" s="28"/>
      <c r="L55" s="24"/>
      <c r="M55" s="25"/>
      <c r="N55" s="24"/>
      <c r="O55" s="20">
        <f t="shared" si="2"/>
        <v>0</v>
      </c>
      <c r="S55" s="5"/>
      <c r="T55" s="5"/>
      <c r="U55" s="5"/>
    </row>
    <row r="56" spans="2:21" s="6" customFormat="1" hidden="1">
      <c r="B56" s="43"/>
      <c r="C56" s="42"/>
      <c r="D56" s="42"/>
      <c r="E56" s="42"/>
      <c r="F56" s="42"/>
      <c r="G56" s="40"/>
      <c r="H56" s="42"/>
      <c r="I56" s="37"/>
      <c r="J56" s="36"/>
      <c r="K56" s="41"/>
      <c r="L56" s="36"/>
      <c r="M56" s="40"/>
      <c r="N56" s="24"/>
      <c r="O56" s="20">
        <f t="shared" si="2"/>
        <v>0</v>
      </c>
    </row>
    <row r="57" spans="2:21" hidden="1">
      <c r="B57" s="31"/>
      <c r="C57" s="39"/>
      <c r="D57" s="39"/>
      <c r="E57" s="39"/>
      <c r="F57" s="39"/>
      <c r="G57" s="39"/>
      <c r="H57" s="39"/>
      <c r="I57" s="26"/>
      <c r="J57" s="24"/>
      <c r="K57" s="28"/>
      <c r="L57" s="24"/>
      <c r="M57" s="25"/>
      <c r="N57" s="24"/>
      <c r="O57" s="20">
        <f t="shared" si="2"/>
        <v>0</v>
      </c>
    </row>
    <row r="58" spans="2:21" s="6" customFormat="1">
      <c r="B58" s="19"/>
      <c r="C58" s="38" t="s">
        <v>41</v>
      </c>
      <c r="D58" s="38"/>
      <c r="E58" s="38"/>
      <c r="F58" s="38"/>
      <c r="G58" s="38"/>
      <c r="H58" s="38"/>
      <c r="I58" s="37"/>
      <c r="J58" s="36">
        <f>SUM(J28:J57)</f>
        <v>852.25</v>
      </c>
      <c r="K58" s="73">
        <f>SUM(K28:K57)</f>
        <v>89622.774999999994</v>
      </c>
      <c r="L58" s="36"/>
      <c r="M58" s="73"/>
      <c r="N58" s="24"/>
      <c r="O58" s="77">
        <f>M58+K58</f>
        <v>89622.774999999994</v>
      </c>
    </row>
    <row r="59" spans="2:21">
      <c r="B59" s="19"/>
      <c r="C59" s="35"/>
      <c r="D59" s="35"/>
      <c r="E59" s="35"/>
      <c r="F59" s="35"/>
      <c r="G59" s="35"/>
      <c r="H59" s="35"/>
      <c r="I59" s="26"/>
      <c r="J59" s="24"/>
      <c r="K59" s="28"/>
      <c r="L59" s="24"/>
      <c r="M59" s="25"/>
      <c r="N59" s="24"/>
      <c r="O59" s="20"/>
    </row>
    <row r="60" spans="2:21">
      <c r="B60" s="116" t="s">
        <v>48</v>
      </c>
      <c r="C60" s="117"/>
      <c r="D60" s="117"/>
      <c r="E60" s="117"/>
      <c r="F60" s="117"/>
      <c r="G60" s="117"/>
      <c r="H60" s="117"/>
      <c r="I60" s="34"/>
      <c r="J60" s="32"/>
      <c r="K60" s="33"/>
      <c r="L60" s="32"/>
      <c r="M60" s="2"/>
      <c r="N60" s="24"/>
      <c r="O60" s="77"/>
    </row>
    <row r="61" spans="2:21">
      <c r="B61" s="31"/>
      <c r="C61" s="5" t="s">
        <v>53</v>
      </c>
      <c r="D61" s="5"/>
      <c r="E61" s="5"/>
      <c r="F61" s="5"/>
      <c r="G61" s="5"/>
      <c r="H61" s="30"/>
      <c r="I61" s="26"/>
      <c r="J61" s="24"/>
      <c r="K61" s="105">
        <f>'Expense Summary'!B11</f>
        <v>5035.7503580000011</v>
      </c>
      <c r="L61" s="24"/>
      <c r="M61" s="72"/>
      <c r="N61" s="24"/>
      <c r="O61" s="77">
        <f>K61+M61</f>
        <v>5035.7503580000011</v>
      </c>
    </row>
    <row r="62" spans="2:21">
      <c r="B62" s="31"/>
      <c r="C62" s="5" t="s">
        <v>54</v>
      </c>
      <c r="D62" s="5"/>
      <c r="E62" s="5"/>
      <c r="F62" s="5"/>
      <c r="G62" s="5"/>
      <c r="H62" s="30"/>
      <c r="I62" s="26"/>
      <c r="J62" s="24"/>
      <c r="K62" s="105">
        <f>'Expense Summary'!B23</f>
        <v>3964.8485759999999</v>
      </c>
      <c r="L62" s="24"/>
      <c r="M62" s="72"/>
      <c r="N62" s="24"/>
      <c r="O62" s="77">
        <f t="shared" ref="O62:O70" si="3">K62+M62</f>
        <v>3964.8485759999999</v>
      </c>
    </row>
    <row r="63" spans="2:21">
      <c r="B63" s="31"/>
      <c r="C63" s="5" t="s">
        <v>63</v>
      </c>
      <c r="D63" s="5"/>
      <c r="E63" s="5"/>
      <c r="F63" s="5"/>
      <c r="G63" s="5"/>
      <c r="H63" s="30"/>
      <c r="I63" s="26"/>
      <c r="J63" s="24"/>
      <c r="K63" s="105">
        <f>'Expense Summary'!B34</f>
        <v>3077.9242000000004</v>
      </c>
      <c r="L63" s="24"/>
      <c r="M63" s="72"/>
      <c r="N63" s="24"/>
      <c r="O63" s="77">
        <f t="shared" si="3"/>
        <v>3077.9242000000004</v>
      </c>
    </row>
    <row r="64" spans="2:21">
      <c r="B64" s="31"/>
      <c r="C64" s="5" t="s">
        <v>56</v>
      </c>
      <c r="D64" s="5"/>
      <c r="E64" s="5"/>
      <c r="F64" s="5"/>
      <c r="G64" s="5"/>
      <c r="H64" s="30"/>
      <c r="I64" s="26"/>
      <c r="J64" s="24"/>
      <c r="K64" s="105">
        <f>'Expense Summary'!B55</f>
        <v>424.67498499999999</v>
      </c>
      <c r="L64" s="24"/>
      <c r="M64" s="25"/>
      <c r="N64" s="24"/>
      <c r="O64" s="77">
        <f t="shared" si="3"/>
        <v>424.67498499999999</v>
      </c>
    </row>
    <row r="65" spans="2:18">
      <c r="B65" s="31"/>
      <c r="C65" s="5" t="s">
        <v>57</v>
      </c>
      <c r="D65" s="5"/>
      <c r="E65" s="5"/>
      <c r="F65" s="5"/>
      <c r="G65" s="5"/>
      <c r="H65" s="30"/>
      <c r="I65" s="26"/>
      <c r="J65" s="24"/>
      <c r="K65" s="105">
        <f>'Expense Summary'!B66</f>
        <v>1508.1956209999998</v>
      </c>
      <c r="L65" s="24"/>
      <c r="M65" s="25"/>
      <c r="N65" s="24"/>
      <c r="O65" s="77">
        <f t="shared" si="3"/>
        <v>1508.1956209999998</v>
      </c>
    </row>
    <row r="66" spans="2:18">
      <c r="B66" s="31"/>
      <c r="C66" s="5" t="s">
        <v>58</v>
      </c>
      <c r="D66" s="5"/>
      <c r="E66" s="5"/>
      <c r="F66" s="5" t="s">
        <v>133</v>
      </c>
      <c r="G66" s="5"/>
      <c r="H66" s="30"/>
      <c r="I66" s="26"/>
      <c r="J66" s="24"/>
      <c r="K66" s="105">
        <v>10500</v>
      </c>
      <c r="L66" s="24"/>
      <c r="M66" s="25"/>
      <c r="N66" s="24"/>
      <c r="O66" s="77">
        <f t="shared" si="3"/>
        <v>10500</v>
      </c>
    </row>
    <row r="67" spans="2:18">
      <c r="B67" s="31"/>
      <c r="C67" s="5" t="s">
        <v>64</v>
      </c>
      <c r="D67" s="5"/>
      <c r="E67" s="5"/>
      <c r="F67" s="5"/>
      <c r="G67" s="5"/>
      <c r="H67" s="30"/>
      <c r="I67" s="26"/>
      <c r="J67" s="24"/>
      <c r="K67" s="105">
        <f>'Expense Summary'!B72</f>
        <v>112</v>
      </c>
      <c r="L67" s="24"/>
      <c r="M67" s="25"/>
      <c r="N67" s="24"/>
      <c r="O67" s="77">
        <f t="shared" si="3"/>
        <v>112</v>
      </c>
    </row>
    <row r="68" spans="2:18">
      <c r="B68" s="31"/>
      <c r="C68" s="5" t="s">
        <v>60</v>
      </c>
      <c r="D68" s="5"/>
      <c r="E68" s="5"/>
      <c r="F68" s="5"/>
      <c r="G68" s="5"/>
      <c r="H68" s="30"/>
      <c r="I68" s="26"/>
      <c r="J68" s="24"/>
      <c r="K68" s="105">
        <f>'Expense Summary'!B80</f>
        <v>265</v>
      </c>
      <c r="L68" s="24"/>
      <c r="M68" s="25"/>
      <c r="N68" s="24"/>
      <c r="O68" s="77">
        <f t="shared" si="3"/>
        <v>265</v>
      </c>
    </row>
    <row r="69" spans="2:18">
      <c r="B69" s="31"/>
      <c r="C69" s="5" t="s">
        <v>61</v>
      </c>
      <c r="D69" s="5"/>
      <c r="E69" s="5"/>
      <c r="F69" s="5"/>
      <c r="G69" s="5"/>
      <c r="H69" s="30"/>
      <c r="I69" s="26"/>
      <c r="J69" s="24"/>
      <c r="K69" s="105">
        <f>'Expense Summary'!B88</f>
        <v>276.09496000000001</v>
      </c>
      <c r="L69" s="24"/>
      <c r="M69" s="25"/>
      <c r="N69" s="24"/>
      <c r="O69" s="77">
        <f t="shared" si="3"/>
        <v>276.09496000000001</v>
      </c>
    </row>
    <row r="70" spans="2:18">
      <c r="B70" s="31"/>
      <c r="C70" s="5" t="s">
        <v>65</v>
      </c>
      <c r="D70" s="5"/>
      <c r="E70" s="5"/>
      <c r="F70" s="5"/>
      <c r="G70" s="5"/>
      <c r="H70" s="30"/>
      <c r="I70" s="26"/>
      <c r="J70" s="24"/>
      <c r="K70" s="105">
        <f>'Expense Summary'!B99</f>
        <v>893.91170700000009</v>
      </c>
      <c r="L70" s="24"/>
      <c r="M70" s="25"/>
      <c r="N70" s="24"/>
      <c r="O70" s="77">
        <f t="shared" si="3"/>
        <v>893.91170700000009</v>
      </c>
    </row>
    <row r="71" spans="2:18">
      <c r="B71" s="31"/>
      <c r="C71" s="5"/>
      <c r="D71" s="5"/>
      <c r="E71" s="5"/>
      <c r="F71" s="5"/>
      <c r="G71" s="5"/>
      <c r="H71" s="30"/>
      <c r="I71" s="26"/>
      <c r="J71" s="24"/>
      <c r="K71" s="28"/>
      <c r="L71" s="24"/>
      <c r="M71" s="25"/>
      <c r="N71" s="24"/>
      <c r="O71" s="20"/>
    </row>
    <row r="72" spans="2:18">
      <c r="B72" s="31"/>
      <c r="C72" s="5"/>
      <c r="D72" s="5"/>
      <c r="E72" s="5"/>
      <c r="F72" s="5"/>
      <c r="G72" s="5"/>
      <c r="H72" s="30"/>
      <c r="I72" s="26"/>
      <c r="J72" s="24"/>
      <c r="K72" s="28"/>
      <c r="L72" s="24"/>
      <c r="M72" s="25"/>
      <c r="N72" s="24"/>
      <c r="O72" s="20"/>
    </row>
    <row r="73" spans="2:18" s="6" customFormat="1">
      <c r="B73" s="19"/>
      <c r="C73" s="29" t="s">
        <v>42</v>
      </c>
      <c r="D73" s="29"/>
      <c r="E73" s="29"/>
      <c r="F73" s="29"/>
      <c r="G73" s="29"/>
      <c r="H73" s="29"/>
      <c r="I73" s="26"/>
      <c r="J73" s="24"/>
      <c r="K73" s="74">
        <f>SUM(K61:K70)</f>
        <v>26058.400407000001</v>
      </c>
      <c r="L73" s="24"/>
      <c r="M73" s="74"/>
      <c r="N73" s="24"/>
      <c r="O73" s="77">
        <f>M73+K73</f>
        <v>26058.400407000001</v>
      </c>
    </row>
    <row r="74" spans="2:18">
      <c r="B74" s="19"/>
      <c r="C74" s="5"/>
      <c r="D74" s="5"/>
      <c r="E74" s="5"/>
      <c r="F74" s="5"/>
      <c r="G74" s="5"/>
      <c r="H74" s="5"/>
      <c r="I74" s="26"/>
      <c r="J74" s="24"/>
      <c r="K74" s="72"/>
      <c r="L74" s="24"/>
      <c r="M74" s="72"/>
      <c r="N74" s="24"/>
      <c r="O74" s="77"/>
    </row>
    <row r="75" spans="2:18">
      <c r="B75" s="19" t="s">
        <v>10</v>
      </c>
      <c r="C75" s="5"/>
      <c r="D75" s="5"/>
      <c r="E75" s="5"/>
      <c r="F75" s="5"/>
      <c r="G75" s="5"/>
      <c r="H75" s="5"/>
      <c r="I75" s="26"/>
      <c r="J75" s="24"/>
      <c r="K75" s="74">
        <f>K58+K73</f>
        <v>115681.175407</v>
      </c>
      <c r="L75" s="24"/>
      <c r="M75" s="74"/>
      <c r="N75" s="24"/>
      <c r="O75" s="77">
        <f t="shared" si="2"/>
        <v>115681.175407</v>
      </c>
    </row>
    <row r="76" spans="2:18">
      <c r="B76" s="19" t="s">
        <v>20</v>
      </c>
      <c r="C76" s="5"/>
      <c r="D76" s="5"/>
      <c r="E76" s="5"/>
      <c r="F76" s="5"/>
      <c r="G76" s="5"/>
      <c r="H76" s="5"/>
      <c r="I76" s="26"/>
      <c r="J76" s="24"/>
      <c r="K76" s="75"/>
      <c r="L76" s="24"/>
      <c r="M76" s="75"/>
      <c r="N76" s="24"/>
      <c r="O76" s="77"/>
    </row>
    <row r="77" spans="2:18">
      <c r="B77" s="19" t="s">
        <v>11</v>
      </c>
      <c r="C77" s="5"/>
      <c r="D77" s="5"/>
      <c r="E77" s="5"/>
      <c r="F77" s="5"/>
      <c r="G77" s="5"/>
      <c r="H77" s="5"/>
      <c r="I77" s="26"/>
      <c r="J77" s="24"/>
      <c r="K77" s="75">
        <f>K75+K76</f>
        <v>115681.175407</v>
      </c>
      <c r="L77" s="24"/>
      <c r="M77" s="75"/>
      <c r="N77" s="24"/>
      <c r="O77" s="77">
        <f t="shared" si="2"/>
        <v>115681.175407</v>
      </c>
    </row>
    <row r="78" spans="2:18">
      <c r="B78" s="107" t="s">
        <v>35</v>
      </c>
      <c r="C78" s="5"/>
      <c r="D78" s="5"/>
      <c r="E78" s="5"/>
      <c r="F78" s="5"/>
      <c r="G78" s="5"/>
      <c r="H78" s="5"/>
      <c r="I78" s="26"/>
      <c r="J78" s="24"/>
      <c r="K78" s="75">
        <v>52970.68</v>
      </c>
      <c r="L78" s="24"/>
      <c r="M78" s="25"/>
      <c r="N78" s="24"/>
      <c r="O78" s="77">
        <v>52970.68</v>
      </c>
    </row>
    <row r="79" spans="2:18" ht="13.5" thickBot="1">
      <c r="B79" s="23" t="s">
        <v>12</v>
      </c>
      <c r="C79" s="22"/>
      <c r="D79" s="22"/>
      <c r="E79" s="22"/>
      <c r="F79" s="22"/>
      <c r="G79" s="22"/>
      <c r="H79" s="22"/>
      <c r="I79" s="12"/>
      <c r="J79" s="21"/>
      <c r="K79" s="76">
        <f>K77-K78</f>
        <v>62710.495407000002</v>
      </c>
      <c r="L79" s="21"/>
      <c r="M79" s="76"/>
      <c r="N79" s="21"/>
      <c r="O79" s="77">
        <f t="shared" si="2"/>
        <v>62710.495407000002</v>
      </c>
    </row>
    <row r="80" spans="2:18" s="6" customFormat="1" ht="18.75" thickBot="1">
      <c r="B80" s="116" t="s">
        <v>13</v>
      </c>
      <c r="C80" s="117"/>
      <c r="D80" s="117"/>
      <c r="E80" s="117"/>
      <c r="F80" s="117"/>
      <c r="G80" s="117"/>
      <c r="H80" s="18"/>
      <c r="I80" s="17" t="s">
        <v>7</v>
      </c>
      <c r="J80" s="16"/>
      <c r="K80" s="16"/>
      <c r="L80" s="16"/>
      <c r="M80" s="15" t="s">
        <v>14</v>
      </c>
      <c r="N80" s="14" t="s">
        <v>15</v>
      </c>
      <c r="O80" s="104">
        <f>K79</f>
        <v>62710.495407000002</v>
      </c>
      <c r="R80" s="13"/>
    </row>
    <row r="81" spans="1:16" ht="18.75" thickBot="1">
      <c r="B81" s="118"/>
      <c r="C81" s="119"/>
      <c r="D81" s="119"/>
      <c r="E81" s="119"/>
      <c r="F81" s="119"/>
      <c r="G81" s="119"/>
      <c r="H81" s="119"/>
      <c r="I81" s="12"/>
      <c r="J81" s="11"/>
      <c r="K81" s="11"/>
      <c r="L81" s="11"/>
      <c r="M81" s="10" t="s">
        <v>16</v>
      </c>
      <c r="N81" s="9"/>
      <c r="O81" s="103" t="s">
        <v>19</v>
      </c>
    </row>
    <row r="82" spans="1:16" s="6" customFormat="1">
      <c r="B82" s="8"/>
      <c r="C82" s="8"/>
      <c r="D82" s="8"/>
      <c r="E82" s="8"/>
      <c r="F82" s="8"/>
      <c r="G82" s="8"/>
      <c r="H82" s="8"/>
      <c r="I82" s="8"/>
      <c r="J82" s="8"/>
      <c r="K82" s="7"/>
      <c r="L82" s="7"/>
      <c r="M82" s="7"/>
      <c r="N82" s="7"/>
      <c r="O82" s="7"/>
      <c r="P82" s="7"/>
    </row>
    <row r="83" spans="1:16">
      <c r="B83" s="120" t="s">
        <v>17</v>
      </c>
      <c r="C83" s="120"/>
      <c r="D83" s="120"/>
      <c r="E83" s="120"/>
      <c r="F83" s="120"/>
      <c r="G83" s="120"/>
      <c r="H83" s="120"/>
      <c r="I83" s="120"/>
      <c r="J83" s="120"/>
      <c r="K83" s="120"/>
      <c r="L83" s="120"/>
      <c r="M83" s="120"/>
      <c r="N83" s="120"/>
      <c r="O83" s="120"/>
      <c r="P83" s="120"/>
    </row>
    <row r="84" spans="1:16">
      <c r="B84" s="95"/>
      <c r="C84" s="95"/>
      <c r="D84" s="95"/>
      <c r="E84" s="95"/>
      <c r="F84" s="95"/>
      <c r="G84" s="95"/>
      <c r="H84" s="95"/>
      <c r="I84" s="95"/>
      <c r="J84" s="95"/>
      <c r="K84" s="95"/>
      <c r="L84" s="95"/>
      <c r="M84" s="95"/>
      <c r="N84" s="95"/>
      <c r="O84" s="95"/>
      <c r="P84" s="95"/>
    </row>
    <row r="85" spans="1:16">
      <c r="B85" s="96"/>
      <c r="C85" s="6"/>
      <c r="D85" s="6"/>
      <c r="E85" s="6"/>
      <c r="F85" s="6"/>
      <c r="I85" s="81"/>
      <c r="J85" s="81"/>
      <c r="K85" s="27"/>
      <c r="L85" s="27"/>
      <c r="M85" s="27"/>
      <c r="N85" s="27"/>
      <c r="O85" s="27"/>
    </row>
    <row r="86" spans="1:16">
      <c r="B86" s="96"/>
      <c r="C86" s="6"/>
      <c r="D86" s="6"/>
      <c r="E86" s="6"/>
      <c r="F86" s="6"/>
      <c r="I86" s="81"/>
      <c r="J86" s="81"/>
      <c r="K86" s="27"/>
      <c r="L86" s="27"/>
      <c r="M86" s="27"/>
      <c r="N86" s="27"/>
      <c r="O86" s="27"/>
    </row>
    <row r="87" spans="1:16" s="5" customFormat="1">
      <c r="B87" s="97"/>
      <c r="C87" s="8"/>
      <c r="D87" s="8"/>
      <c r="E87" s="8"/>
      <c r="F87" s="8"/>
      <c r="K87" s="25"/>
      <c r="L87" s="25"/>
      <c r="M87" s="25"/>
      <c r="N87" s="25"/>
      <c r="O87" s="25"/>
    </row>
    <row r="88" spans="1:16" ht="13.5" thickBot="1">
      <c r="B88" s="6"/>
      <c r="C88" s="6"/>
      <c r="D88" s="6"/>
      <c r="E88" s="6"/>
      <c r="F88" s="6"/>
    </row>
    <row r="89" spans="1:16">
      <c r="B89" s="96"/>
      <c r="C89" s="6"/>
      <c r="D89" s="101"/>
      <c r="E89" s="6"/>
      <c r="F89" s="6"/>
      <c r="I89" s="82" t="s">
        <v>18</v>
      </c>
      <c r="J89" s="83"/>
      <c r="K89" s="83"/>
      <c r="L89" s="83"/>
      <c r="M89" s="83"/>
      <c r="N89" s="83"/>
      <c r="O89" s="84"/>
    </row>
    <row r="90" spans="1:16" ht="14.25">
      <c r="B90" s="96"/>
      <c r="C90" s="8"/>
      <c r="D90" s="133"/>
      <c r="E90" s="134"/>
      <c r="F90" s="99"/>
      <c r="I90" s="85"/>
      <c r="J90" s="86"/>
      <c r="K90" s="87"/>
      <c r="L90" s="87"/>
      <c r="M90" s="87"/>
      <c r="N90" s="87"/>
      <c r="O90" s="88"/>
    </row>
    <row r="91" spans="1:16">
      <c r="B91" s="96"/>
      <c r="C91" s="8"/>
      <c r="D91" s="133"/>
      <c r="E91" s="135"/>
      <c r="F91" s="135"/>
      <c r="I91" s="85"/>
      <c r="J91" s="86"/>
      <c r="K91" s="87"/>
      <c r="L91" s="87"/>
      <c r="M91" s="87"/>
      <c r="N91" s="87"/>
      <c r="O91" s="88"/>
    </row>
    <row r="92" spans="1:16" ht="41.25" customHeight="1" thickBot="1">
      <c r="A92" s="71"/>
      <c r="B92" s="98"/>
      <c r="C92" s="100"/>
      <c r="D92" s="100"/>
      <c r="E92" s="100"/>
      <c r="F92" s="100"/>
      <c r="G92" s="71"/>
      <c r="H92" s="93"/>
      <c r="I92" s="89"/>
      <c r="J92" s="90"/>
      <c r="K92" s="91"/>
      <c r="L92" s="91"/>
      <c r="M92" s="91"/>
      <c r="N92" s="91"/>
      <c r="O92" s="92"/>
    </row>
  </sheetData>
  <mergeCells count="30">
    <mergeCell ref="D90:E90"/>
    <mergeCell ref="D91:F91"/>
    <mergeCell ref="U20:V20"/>
    <mergeCell ref="Y7:Z7"/>
    <mergeCell ref="U9:V9"/>
    <mergeCell ref="U10:V10"/>
    <mergeCell ref="U11:V11"/>
    <mergeCell ref="U18:V18"/>
    <mergeCell ref="U19:V19"/>
    <mergeCell ref="U15:V15"/>
    <mergeCell ref="U8:V8"/>
    <mergeCell ref="U16:V16"/>
    <mergeCell ref="U17:V17"/>
    <mergeCell ref="B26:H26"/>
    <mergeCell ref="U21:V21"/>
    <mergeCell ref="U22:V22"/>
    <mergeCell ref="B80:G80"/>
    <mergeCell ref="B81:H81"/>
    <mergeCell ref="B83:P83"/>
    <mergeCell ref="C11:H11"/>
    <mergeCell ref="C12:H12"/>
    <mergeCell ref="C15:D15"/>
    <mergeCell ref="G15:H15"/>
    <mergeCell ref="N11:O11"/>
    <mergeCell ref="N12:O12"/>
    <mergeCell ref="B18:O21"/>
    <mergeCell ref="B24:H24"/>
    <mergeCell ref="N13:O13"/>
    <mergeCell ref="N14:O14"/>
    <mergeCell ref="B60:H60"/>
  </mergeCells>
  <printOptions horizontalCentered="1"/>
  <pageMargins left="0.39370078740157483" right="0.39370078740157483" top="0.51181102362204722" bottom="0.23622047244094491" header="0.51181102362204722" footer="0"/>
  <pageSetup scale="66" orientation="portrait" horizontalDpi="4294967293" r:id="rId1"/>
  <headerFooter alignWithMargins="0"/>
  <drawing r:id="rId2"/>
</worksheet>
</file>

<file path=xl/worksheets/sheet2.xml><?xml version="1.0" encoding="utf-8"?>
<worksheet xmlns="http://schemas.openxmlformats.org/spreadsheetml/2006/main" xmlns:r="http://schemas.openxmlformats.org/officeDocument/2006/relationships">
  <dimension ref="A1:D115"/>
  <sheetViews>
    <sheetView tabSelected="1" topLeftCell="A61" workbookViewId="0">
      <selection activeCell="D72" sqref="D72"/>
    </sheetView>
  </sheetViews>
  <sheetFormatPr defaultRowHeight="12.75"/>
  <cols>
    <col min="1" max="1" width="78.28515625" customWidth="1"/>
    <col min="2" max="2" width="15.7109375" customWidth="1"/>
    <col min="3" max="3" width="13.28515625" customWidth="1"/>
    <col min="4" max="4" width="13.5703125" style="111" customWidth="1"/>
  </cols>
  <sheetData>
    <row r="1" spans="1:4">
      <c r="A1" t="s">
        <v>49</v>
      </c>
    </row>
    <row r="3" spans="1:4">
      <c r="A3" t="s">
        <v>4</v>
      </c>
      <c r="B3" t="s">
        <v>50</v>
      </c>
      <c r="C3" t="s">
        <v>51</v>
      </c>
      <c r="D3" s="111" t="s">
        <v>52</v>
      </c>
    </row>
    <row r="4" spans="1:4">
      <c r="B4" s="110"/>
      <c r="C4" s="110"/>
    </row>
    <row r="5" spans="1:4">
      <c r="A5" s="96" t="s">
        <v>53</v>
      </c>
      <c r="B5" s="110"/>
      <c r="C5" s="110"/>
    </row>
    <row r="6" spans="1:4">
      <c r="A6" s="109" t="s">
        <v>66</v>
      </c>
      <c r="B6" s="110">
        <f>C6*D6</f>
        <v>2196.6473760000003</v>
      </c>
      <c r="C6" s="110">
        <v>2248.8200000000002</v>
      </c>
      <c r="D6" s="111">
        <v>0.9768</v>
      </c>
    </row>
    <row r="7" spans="1:4">
      <c r="A7" s="109" t="s">
        <v>101</v>
      </c>
      <c r="B7" s="110">
        <f>C7*D7</f>
        <v>723.27780000000007</v>
      </c>
      <c r="C7" s="110">
        <v>754.2</v>
      </c>
      <c r="D7" s="111">
        <v>0.95899999999999996</v>
      </c>
    </row>
    <row r="8" spans="1:4">
      <c r="A8" s="109" t="s">
        <v>102</v>
      </c>
      <c r="B8" s="110">
        <f t="shared" ref="B8:B10" si="0">C8*D8</f>
        <v>723.27780000000007</v>
      </c>
      <c r="C8" s="110">
        <v>754.2</v>
      </c>
      <c r="D8" s="111">
        <v>0.95899999999999996</v>
      </c>
    </row>
    <row r="9" spans="1:4">
      <c r="A9" s="109" t="s">
        <v>104</v>
      </c>
      <c r="B9" s="110">
        <f t="shared" si="0"/>
        <v>696.27369099999999</v>
      </c>
      <c r="C9" s="110">
        <v>718.03</v>
      </c>
      <c r="D9" s="111">
        <v>0.96970000000000001</v>
      </c>
    </row>
    <row r="10" spans="1:4">
      <c r="A10" s="109" t="s">
        <v>105</v>
      </c>
      <c r="B10" s="115">
        <f t="shared" si="0"/>
        <v>696.27369099999999</v>
      </c>
      <c r="C10" s="110">
        <v>718.03</v>
      </c>
      <c r="D10" s="111">
        <v>0.96970000000000001</v>
      </c>
    </row>
    <row r="11" spans="1:4">
      <c r="A11" s="113" t="s">
        <v>124</v>
      </c>
      <c r="B11" s="114">
        <f>SUM(B6:B10)</f>
        <v>5035.7503580000011</v>
      </c>
      <c r="C11" s="110"/>
    </row>
    <row r="12" spans="1:4">
      <c r="A12" s="109"/>
      <c r="B12" s="110"/>
      <c r="C12" s="110"/>
    </row>
    <row r="13" spans="1:4">
      <c r="A13" s="109"/>
      <c r="B13" s="110"/>
      <c r="C13" s="110"/>
    </row>
    <row r="14" spans="1:4">
      <c r="B14" s="110"/>
      <c r="C14" s="110"/>
    </row>
    <row r="15" spans="1:4">
      <c r="A15" s="96" t="s">
        <v>54</v>
      </c>
      <c r="B15" s="110"/>
      <c r="C15" s="110"/>
    </row>
    <row r="16" spans="1:4">
      <c r="A16" s="109" t="s">
        <v>70</v>
      </c>
      <c r="B16" s="110">
        <f>C16*D16</f>
        <v>1192.0085759999999</v>
      </c>
      <c r="C16" s="110">
        <v>1220.32</v>
      </c>
      <c r="D16" s="111">
        <v>0.9768</v>
      </c>
    </row>
    <row r="17" spans="1:4">
      <c r="A17" s="109" t="s">
        <v>106</v>
      </c>
      <c r="B17" s="110">
        <v>414.4</v>
      </c>
      <c r="C17" s="110"/>
    </row>
    <row r="18" spans="1:4">
      <c r="A18" s="109" t="s">
        <v>107</v>
      </c>
      <c r="B18" s="110">
        <v>414.4</v>
      </c>
      <c r="C18" s="110"/>
    </row>
    <row r="19" spans="1:4">
      <c r="A19" s="109" t="s">
        <v>110</v>
      </c>
      <c r="B19" s="110">
        <v>300.02</v>
      </c>
      <c r="C19" s="110"/>
    </row>
    <row r="20" spans="1:4" s="141" customFormat="1">
      <c r="A20" s="138" t="s">
        <v>111</v>
      </c>
      <c r="B20" s="139">
        <v>300.02</v>
      </c>
      <c r="C20" s="139"/>
      <c r="D20" s="140"/>
    </row>
    <row r="21" spans="1:4">
      <c r="A21" s="109" t="s">
        <v>112</v>
      </c>
      <c r="B21" s="110">
        <v>672</v>
      </c>
      <c r="C21" s="110"/>
    </row>
    <row r="22" spans="1:4" s="141" customFormat="1">
      <c r="A22" s="138" t="s">
        <v>113</v>
      </c>
      <c r="B22" s="142">
        <v>672</v>
      </c>
      <c r="C22" s="139"/>
      <c r="D22" s="140"/>
    </row>
    <row r="23" spans="1:4">
      <c r="A23" s="113" t="s">
        <v>125</v>
      </c>
      <c r="B23" s="114">
        <f>SUM(B16:B22)</f>
        <v>3964.8485759999999</v>
      </c>
      <c r="C23" s="110"/>
    </row>
    <row r="24" spans="1:4">
      <c r="A24" s="109"/>
      <c r="B24" s="110"/>
      <c r="C24" s="110"/>
    </row>
    <row r="25" spans="1:4">
      <c r="A25" s="109"/>
      <c r="B25" s="110"/>
      <c r="C25" s="110"/>
    </row>
    <row r="26" spans="1:4">
      <c r="B26" s="110"/>
      <c r="C26" s="110"/>
    </row>
    <row r="27" spans="1:4">
      <c r="A27" s="96" t="s">
        <v>55</v>
      </c>
      <c r="B27" s="110"/>
      <c r="C27" s="110"/>
    </row>
    <row r="28" spans="1:4">
      <c r="A28" s="109" t="s">
        <v>68</v>
      </c>
      <c r="B28" s="110">
        <v>260.35000000000002</v>
      </c>
      <c r="C28" s="110"/>
    </row>
    <row r="29" spans="1:4">
      <c r="A29" s="109" t="s">
        <v>69</v>
      </c>
      <c r="B29" s="110">
        <v>260.35000000000002</v>
      </c>
      <c r="C29" s="110"/>
    </row>
    <row r="30" spans="1:4">
      <c r="A30" s="109" t="s">
        <v>91</v>
      </c>
      <c r="B30" s="110">
        <f>C30*D30+70.4</f>
        <v>114.721</v>
      </c>
      <c r="C30" s="110">
        <v>46</v>
      </c>
      <c r="D30" s="111">
        <v>0.96350000000000002</v>
      </c>
    </row>
    <row r="31" spans="1:4">
      <c r="A31" s="109" t="s">
        <v>96</v>
      </c>
      <c r="B31" s="110">
        <v>114.72</v>
      </c>
      <c r="C31" s="110">
        <v>46</v>
      </c>
      <c r="D31" s="111">
        <v>0.96350000000000002</v>
      </c>
    </row>
    <row r="32" spans="1:4">
      <c r="A32" s="109" t="s">
        <v>108</v>
      </c>
      <c r="B32" s="110">
        <f>1149.7+C32*D32</f>
        <v>1163.8932</v>
      </c>
      <c r="C32" s="110">
        <v>14.8</v>
      </c>
      <c r="D32" s="111">
        <v>0.95899999999999996</v>
      </c>
    </row>
    <row r="33" spans="1:4">
      <c r="A33" s="109" t="s">
        <v>109</v>
      </c>
      <c r="B33" s="115">
        <v>1163.8900000000001</v>
      </c>
      <c r="C33" s="110">
        <v>14.8</v>
      </c>
      <c r="D33" s="111">
        <v>0.95899999999999996</v>
      </c>
    </row>
    <row r="34" spans="1:4">
      <c r="A34" s="113" t="s">
        <v>126</v>
      </c>
      <c r="B34" s="114">
        <f>SUM(B28:B33)</f>
        <v>3077.9242000000004</v>
      </c>
      <c r="C34" s="110"/>
    </row>
    <row r="35" spans="1:4">
      <c r="A35" s="109"/>
      <c r="B35" s="110"/>
      <c r="C35" s="110"/>
    </row>
    <row r="36" spans="1:4">
      <c r="B36" s="110"/>
      <c r="C36" s="110"/>
    </row>
    <row r="37" spans="1:4">
      <c r="A37" s="96" t="s">
        <v>56</v>
      </c>
      <c r="B37" s="110"/>
      <c r="C37" s="110"/>
    </row>
    <row r="38" spans="1:4" s="141" customFormat="1">
      <c r="A38" s="138" t="s">
        <v>75</v>
      </c>
      <c r="B38" s="139">
        <v>50.75</v>
      </c>
      <c r="C38" s="139"/>
      <c r="D38" s="140"/>
    </row>
    <row r="39" spans="1:4" s="141" customFormat="1">
      <c r="A39" s="138" t="s">
        <v>74</v>
      </c>
      <c r="B39" s="139">
        <v>8</v>
      </c>
      <c r="C39" s="139"/>
      <c r="D39" s="140"/>
    </row>
    <row r="40" spans="1:4" s="141" customFormat="1">
      <c r="A40" s="138" t="s">
        <v>76</v>
      </c>
      <c r="B40" s="139">
        <v>8</v>
      </c>
      <c r="C40" s="139"/>
      <c r="D40" s="140"/>
    </row>
    <row r="41" spans="1:4" s="141" customFormat="1">
      <c r="A41" s="138" t="s">
        <v>77</v>
      </c>
      <c r="B41" s="139">
        <v>9</v>
      </c>
      <c r="C41" s="139"/>
      <c r="D41" s="140"/>
    </row>
    <row r="42" spans="1:4" s="141" customFormat="1">
      <c r="A42" s="138" t="s">
        <v>78</v>
      </c>
      <c r="B42" s="139">
        <f>C42*D42</f>
        <v>68.491919999999993</v>
      </c>
      <c r="C42" s="139">
        <v>70.8</v>
      </c>
      <c r="D42" s="140">
        <v>0.96740000000000004</v>
      </c>
    </row>
    <row r="43" spans="1:4">
      <c r="A43" s="109" t="s">
        <v>80</v>
      </c>
      <c r="B43" s="110">
        <v>17</v>
      </c>
      <c r="C43" s="110"/>
    </row>
    <row r="44" spans="1:4">
      <c r="A44" s="109" t="s">
        <v>81</v>
      </c>
      <c r="B44" s="110">
        <v>7.75</v>
      </c>
      <c r="C44" s="110"/>
    </row>
    <row r="45" spans="1:4">
      <c r="A45" s="109" t="s">
        <v>82</v>
      </c>
      <c r="B45" s="110">
        <v>9</v>
      </c>
      <c r="C45" s="110"/>
    </row>
    <row r="46" spans="1:4">
      <c r="A46" s="109" t="s">
        <v>84</v>
      </c>
      <c r="B46" s="110">
        <v>9</v>
      </c>
      <c r="C46" s="110"/>
    </row>
    <row r="47" spans="1:4">
      <c r="A47" s="109" t="s">
        <v>83</v>
      </c>
      <c r="B47" s="110">
        <v>8</v>
      </c>
      <c r="C47" s="110"/>
    </row>
    <row r="48" spans="1:4">
      <c r="A48" s="109" t="s">
        <v>120</v>
      </c>
      <c r="B48" s="110">
        <v>18</v>
      </c>
      <c r="C48" s="110"/>
    </row>
    <row r="49" spans="1:4">
      <c r="A49" s="109" t="s">
        <v>116</v>
      </c>
      <c r="B49" s="110">
        <v>20</v>
      </c>
      <c r="C49" s="110"/>
    </row>
    <row r="50" spans="1:4">
      <c r="A50" s="109" t="s">
        <v>117</v>
      </c>
      <c r="B50" s="110">
        <v>20.5</v>
      </c>
      <c r="C50" s="110"/>
    </row>
    <row r="51" spans="1:4">
      <c r="A51" s="109" t="s">
        <v>118</v>
      </c>
      <c r="B51" s="110">
        <v>10.25</v>
      </c>
      <c r="C51" s="110"/>
    </row>
    <row r="52" spans="1:4">
      <c r="A52" s="109" t="s">
        <v>119</v>
      </c>
      <c r="B52" s="110">
        <v>20</v>
      </c>
      <c r="C52" s="110"/>
    </row>
    <row r="53" spans="1:4" s="141" customFormat="1">
      <c r="A53" s="138" t="s">
        <v>121</v>
      </c>
      <c r="B53" s="139">
        <f>C53*D53</f>
        <v>70.678299999999993</v>
      </c>
      <c r="C53" s="139">
        <v>73.7</v>
      </c>
      <c r="D53" s="140">
        <v>0.95899999999999996</v>
      </c>
    </row>
    <row r="54" spans="1:4" s="141" customFormat="1">
      <c r="A54" s="138" t="s">
        <v>122</v>
      </c>
      <c r="B54" s="142">
        <f>C54*D54</f>
        <v>70.254765000000006</v>
      </c>
      <c r="C54" s="139">
        <v>72.45</v>
      </c>
      <c r="D54" s="140">
        <v>0.96970000000000001</v>
      </c>
    </row>
    <row r="55" spans="1:4">
      <c r="A55" s="113" t="s">
        <v>127</v>
      </c>
      <c r="B55" s="114">
        <f>SUM(B38:B54)</f>
        <v>424.67498499999999</v>
      </c>
      <c r="C55" s="110"/>
    </row>
    <row r="56" spans="1:4">
      <c r="B56" s="110"/>
      <c r="C56" s="110"/>
    </row>
    <row r="57" spans="1:4">
      <c r="A57" s="96" t="s">
        <v>57</v>
      </c>
      <c r="B57" s="110"/>
      <c r="C57" s="110"/>
    </row>
    <row r="58" spans="1:4">
      <c r="A58" s="109" t="s">
        <v>92</v>
      </c>
      <c r="B58" s="110">
        <f>C58*D58</f>
        <v>713.85715000000005</v>
      </c>
      <c r="C58" s="110">
        <v>740.9</v>
      </c>
      <c r="D58" s="111">
        <v>0.96350000000000002</v>
      </c>
    </row>
    <row r="59" spans="1:4">
      <c r="A59" s="109" t="s">
        <v>95</v>
      </c>
      <c r="B59" s="110">
        <f>C59*D59</f>
        <v>193.02997199999999</v>
      </c>
      <c r="C59" s="110">
        <v>201.64</v>
      </c>
      <c r="D59" s="112">
        <v>0.95730000000000004</v>
      </c>
    </row>
    <row r="60" spans="1:4">
      <c r="A60" s="109" t="s">
        <v>93</v>
      </c>
      <c r="B60" s="110">
        <v>10.75</v>
      </c>
      <c r="C60" s="110"/>
    </row>
    <row r="61" spans="1:4" s="141" customFormat="1">
      <c r="A61" s="138" t="s">
        <v>97</v>
      </c>
      <c r="B61" s="139">
        <f>C61*D61</f>
        <v>185.93312799999998</v>
      </c>
      <c r="C61" s="139">
        <v>192.04</v>
      </c>
      <c r="D61" s="140">
        <v>0.96819999999999995</v>
      </c>
    </row>
    <row r="62" spans="1:4">
      <c r="A62" s="109" t="s">
        <v>94</v>
      </c>
      <c r="B62" s="110">
        <f>C62*D62</f>
        <v>190.90967599999999</v>
      </c>
      <c r="C62" s="110">
        <v>197.18</v>
      </c>
      <c r="D62" s="111">
        <v>0.96819999999999995</v>
      </c>
    </row>
    <row r="63" spans="1:4" s="141" customFormat="1">
      <c r="A63" s="138" t="s">
        <v>98</v>
      </c>
      <c r="B63" s="139">
        <v>62.78</v>
      </c>
      <c r="C63" s="139"/>
      <c r="D63" s="140"/>
    </row>
    <row r="64" spans="1:4" s="141" customFormat="1">
      <c r="A64" s="138" t="s">
        <v>99</v>
      </c>
      <c r="B64" s="139">
        <f>C64*D64</f>
        <v>95.935694999999996</v>
      </c>
      <c r="C64" s="139">
        <v>99.57</v>
      </c>
      <c r="D64" s="140">
        <v>0.96350000000000002</v>
      </c>
    </row>
    <row r="65" spans="1:4" s="141" customFormat="1">
      <c r="A65" s="138" t="s">
        <v>100</v>
      </c>
      <c r="B65" s="142">
        <v>55</v>
      </c>
      <c r="C65" s="139"/>
      <c r="D65" s="140"/>
    </row>
    <row r="66" spans="1:4">
      <c r="A66" s="113" t="s">
        <v>128</v>
      </c>
      <c r="B66" s="114">
        <f>SUM(B58:B65)</f>
        <v>1508.1956209999998</v>
      </c>
      <c r="C66" s="110"/>
    </row>
    <row r="67" spans="1:4">
      <c r="B67" s="110"/>
      <c r="C67" s="110"/>
    </row>
    <row r="68" spans="1:4">
      <c r="B68" s="110"/>
      <c r="C68" s="110"/>
    </row>
    <row r="69" spans="1:4">
      <c r="A69" s="96" t="s">
        <v>59</v>
      </c>
      <c r="B69" s="110"/>
      <c r="C69" s="110"/>
    </row>
    <row r="70" spans="1:4" s="141" customFormat="1">
      <c r="A70" s="138" t="s">
        <v>73</v>
      </c>
      <c r="B70" s="139">
        <v>56</v>
      </c>
      <c r="C70" s="139"/>
      <c r="D70" s="140"/>
    </row>
    <row r="71" spans="1:4">
      <c r="A71" s="109" t="s">
        <v>79</v>
      </c>
      <c r="B71" s="115">
        <v>56</v>
      </c>
      <c r="C71" s="110"/>
    </row>
    <row r="72" spans="1:4">
      <c r="A72" s="113" t="s">
        <v>129</v>
      </c>
      <c r="B72" s="114">
        <f>SUM(B70:B71)</f>
        <v>112</v>
      </c>
      <c r="C72" s="110"/>
    </row>
    <row r="73" spans="1:4">
      <c r="B73" s="110"/>
      <c r="C73" s="110"/>
    </row>
    <row r="74" spans="1:4">
      <c r="B74" s="110"/>
      <c r="C74" s="110"/>
    </row>
    <row r="75" spans="1:4">
      <c r="B75" s="110"/>
      <c r="C75" s="110"/>
    </row>
    <row r="76" spans="1:4">
      <c r="B76" s="110"/>
      <c r="C76" s="110"/>
    </row>
    <row r="77" spans="1:4">
      <c r="A77" s="96" t="s">
        <v>60</v>
      </c>
      <c r="B77" s="110"/>
      <c r="C77" s="110"/>
    </row>
    <row r="78" spans="1:4" s="141" customFormat="1">
      <c r="A78" s="138" t="s">
        <v>71</v>
      </c>
      <c r="B78" s="139">
        <v>132.5</v>
      </c>
      <c r="C78" s="139"/>
      <c r="D78" s="140"/>
    </row>
    <row r="79" spans="1:4">
      <c r="A79" s="109" t="s">
        <v>72</v>
      </c>
      <c r="B79" s="115">
        <v>132.5</v>
      </c>
      <c r="C79" s="110"/>
    </row>
    <row r="80" spans="1:4">
      <c r="A80" s="113" t="s">
        <v>130</v>
      </c>
      <c r="B80" s="114">
        <f>SUM(B78:B79)</f>
        <v>265</v>
      </c>
      <c r="C80" s="110"/>
    </row>
    <row r="81" spans="1:4">
      <c r="B81" s="110"/>
      <c r="C81" s="110"/>
    </row>
    <row r="82" spans="1:4">
      <c r="A82" s="96" t="s">
        <v>61</v>
      </c>
      <c r="B82" s="110"/>
      <c r="C82" s="110"/>
    </row>
    <row r="83" spans="1:4">
      <c r="A83" s="109" t="s">
        <v>67</v>
      </c>
      <c r="B83" s="110">
        <f>C83*D83</f>
        <v>61.103999999999992</v>
      </c>
      <c r="C83" s="110">
        <v>64.319999999999993</v>
      </c>
      <c r="D83" s="111">
        <v>0.95</v>
      </c>
    </row>
    <row r="84" spans="1:4">
      <c r="A84" s="109" t="s">
        <v>123</v>
      </c>
      <c r="B84" s="110">
        <f>C84*D84</f>
        <v>101.06936</v>
      </c>
      <c r="C84" s="110">
        <v>106.4</v>
      </c>
      <c r="D84" s="111">
        <v>0.94989999999999997</v>
      </c>
    </row>
    <row r="85" spans="1:4">
      <c r="A85" s="109" t="s">
        <v>103</v>
      </c>
      <c r="B85" s="110">
        <f>C85*D85</f>
        <v>33.061599999999999</v>
      </c>
      <c r="C85" s="110">
        <v>34</v>
      </c>
      <c r="D85" s="111">
        <v>0.97240000000000004</v>
      </c>
    </row>
    <row r="86" spans="1:4">
      <c r="A86" s="109" t="s">
        <v>114</v>
      </c>
      <c r="B86" s="110">
        <v>40.86</v>
      </c>
      <c r="C86" s="110"/>
    </row>
    <row r="87" spans="1:4">
      <c r="A87" s="109" t="s">
        <v>115</v>
      </c>
      <c r="B87" s="115">
        <v>40</v>
      </c>
      <c r="C87" s="110"/>
    </row>
    <row r="88" spans="1:4">
      <c r="A88" s="113" t="s">
        <v>131</v>
      </c>
      <c r="B88" s="114">
        <f>SUM(B83:B87)</f>
        <v>276.09496000000001</v>
      </c>
      <c r="C88" s="110"/>
    </row>
    <row r="89" spans="1:4">
      <c r="B89" s="110"/>
      <c r="C89" s="110"/>
    </row>
    <row r="90" spans="1:4">
      <c r="B90" s="110"/>
      <c r="C90" s="110"/>
    </row>
    <row r="91" spans="1:4">
      <c r="B91" s="110"/>
      <c r="C91" s="110"/>
    </row>
    <row r="92" spans="1:4">
      <c r="A92" s="96" t="s">
        <v>62</v>
      </c>
      <c r="B92" s="110"/>
      <c r="C92" s="110"/>
    </row>
    <row r="93" spans="1:4">
      <c r="A93" s="109" t="s">
        <v>85</v>
      </c>
      <c r="B93" s="110">
        <f>C93*D93</f>
        <v>126.21504000000002</v>
      </c>
      <c r="C93" s="110">
        <f>268.8/2</f>
        <v>134.4</v>
      </c>
      <c r="D93" s="111">
        <v>0.93910000000000005</v>
      </c>
    </row>
    <row r="94" spans="1:4">
      <c r="A94" s="109" t="s">
        <v>86</v>
      </c>
      <c r="B94" s="110">
        <f t="shared" ref="B94:B98" si="1">C94*D94</f>
        <v>255.9840375</v>
      </c>
      <c r="C94" s="110">
        <f>545.75/2</f>
        <v>272.875</v>
      </c>
      <c r="D94" s="111">
        <v>0.93810000000000004</v>
      </c>
    </row>
    <row r="95" spans="1:4">
      <c r="A95" s="109" t="s">
        <v>87</v>
      </c>
      <c r="B95" s="110">
        <f t="shared" si="1"/>
        <v>8.954164500000001</v>
      </c>
      <c r="C95" s="110">
        <f>19.09/2</f>
        <v>9.5449999999999999</v>
      </c>
      <c r="D95" s="111">
        <v>0.93810000000000004</v>
      </c>
    </row>
    <row r="96" spans="1:4">
      <c r="A96" s="109" t="s">
        <v>88</v>
      </c>
      <c r="B96" s="110">
        <f t="shared" si="1"/>
        <v>277.25423000000001</v>
      </c>
      <c r="C96" s="110">
        <v>291.05</v>
      </c>
      <c r="D96" s="111">
        <v>0.9526</v>
      </c>
    </row>
    <row r="97" spans="1:4">
      <c r="A97" s="109" t="s">
        <v>89</v>
      </c>
      <c r="B97" s="110">
        <f t="shared" si="1"/>
        <v>169.94383999999999</v>
      </c>
      <c r="C97" s="110">
        <f>356.8/2</f>
        <v>178.4</v>
      </c>
      <c r="D97" s="111">
        <v>0.9526</v>
      </c>
    </row>
    <row r="98" spans="1:4">
      <c r="A98" s="109" t="s">
        <v>90</v>
      </c>
      <c r="B98" s="115">
        <f t="shared" si="1"/>
        <v>55.560395</v>
      </c>
      <c r="C98" s="110">
        <f>116.65/2</f>
        <v>58.325000000000003</v>
      </c>
      <c r="D98" s="111">
        <v>0.9526</v>
      </c>
    </row>
    <row r="99" spans="1:4">
      <c r="A99" s="113" t="s">
        <v>132</v>
      </c>
      <c r="B99" s="114">
        <f>SUM(B93:B98)</f>
        <v>893.91170700000009</v>
      </c>
      <c r="C99" s="110"/>
    </row>
    <row r="100" spans="1:4">
      <c r="B100" s="110"/>
      <c r="C100" s="110"/>
    </row>
    <row r="101" spans="1:4">
      <c r="B101" s="110"/>
      <c r="C101" s="110"/>
    </row>
    <row r="102" spans="1:4">
      <c r="B102" s="110"/>
      <c r="C102" s="110"/>
    </row>
    <row r="103" spans="1:4">
      <c r="B103" s="110"/>
      <c r="C103" s="110"/>
    </row>
    <row r="104" spans="1:4">
      <c r="B104" s="110"/>
      <c r="C104" s="110"/>
    </row>
    <row r="105" spans="1:4">
      <c r="B105" s="110"/>
      <c r="C105" s="110"/>
    </row>
    <row r="106" spans="1:4">
      <c r="B106" s="110"/>
      <c r="C106" s="110"/>
    </row>
    <row r="107" spans="1:4">
      <c r="B107" s="110"/>
      <c r="C107" s="110"/>
    </row>
    <row r="108" spans="1:4">
      <c r="B108" s="110"/>
      <c r="C108" s="110"/>
    </row>
    <row r="109" spans="1:4">
      <c r="B109" s="110"/>
      <c r="C109" s="110"/>
    </row>
    <row r="110" spans="1:4">
      <c r="B110" s="110"/>
      <c r="C110" s="110"/>
    </row>
    <row r="111" spans="1:4">
      <c r="B111" s="110"/>
      <c r="C111" s="110"/>
    </row>
    <row r="112" spans="1:4">
      <c r="B112" s="110"/>
      <c r="C112" s="110"/>
    </row>
    <row r="113" spans="2:3">
      <c r="B113" s="110"/>
      <c r="C113" s="110"/>
    </row>
    <row r="114" spans="2:3">
      <c r="B114" s="110"/>
      <c r="C114" s="110"/>
    </row>
    <row r="115" spans="2:3">
      <c r="B115" s="110"/>
      <c r="C115" s="11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P001113-001 Claim 2</vt:lpstr>
      <vt:lpstr>Expense Summary</vt:lpstr>
      <vt:lpstr>'P001113-001 Claim 2'!Print_Area</vt:lpstr>
    </vt:vector>
  </TitlesOfParts>
  <Company>JASCO Research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Carr</dc:creator>
  <cp:lastModifiedBy>graham warner</cp:lastModifiedBy>
  <cp:lastPrinted>2009-03-18T12:40:14Z</cp:lastPrinted>
  <dcterms:created xsi:type="dcterms:W3CDTF">2004-08-19T12:22:52Z</dcterms:created>
  <dcterms:modified xsi:type="dcterms:W3CDTF">2010-09-15T05:04:33Z</dcterms:modified>
</cp:coreProperties>
</file>