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8195" windowHeight="12585" activeTab="2"/>
  </bookViews>
  <sheets>
    <sheet name="Burger A" sheetId="1" r:id="rId1"/>
    <sheet name="Torpedo H" sheetId="4" r:id="rId2"/>
    <sheet name="Calculator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22" i="2" l="1"/>
  <c r="E24" i="2" s="1"/>
  <c r="D22" i="2"/>
  <c r="E23" i="2"/>
  <c r="D23" i="2"/>
  <c r="D24" i="2" l="1"/>
  <c r="B14" i="2"/>
  <c r="B10" i="2"/>
  <c r="B11" i="2"/>
  <c r="B12" i="2"/>
  <c r="B13" i="2"/>
  <c r="B9" i="2"/>
  <c r="B8" i="2"/>
  <c r="A9" i="2"/>
  <c r="A10" i="2"/>
  <c r="A11" i="2"/>
  <c r="A12" i="2"/>
  <c r="A13" i="2"/>
  <c r="A14" i="2"/>
  <c r="A8" i="2"/>
  <c r="D19" i="4"/>
  <c r="N19" i="4" s="1"/>
  <c r="D18" i="4"/>
  <c r="N18" i="4" s="1"/>
  <c r="D17" i="4"/>
  <c r="N17" i="4" s="1"/>
  <c r="D16" i="4"/>
  <c r="N16" i="4" s="1"/>
  <c r="D15" i="4"/>
  <c r="N15" i="4" s="1"/>
  <c r="D14" i="4"/>
  <c r="N14" i="4" s="1"/>
  <c r="D13" i="4"/>
  <c r="N13" i="4" s="1"/>
  <c r="E9" i="4"/>
  <c r="F9" i="4" s="1"/>
  <c r="D9" i="4"/>
  <c r="E8" i="4"/>
  <c r="F8" i="4" s="1"/>
  <c r="D8" i="4"/>
  <c r="E7" i="4"/>
  <c r="F7" i="4" s="1"/>
  <c r="D7" i="4"/>
  <c r="E6" i="4"/>
  <c r="F6" i="4" s="1"/>
  <c r="D6" i="4"/>
  <c r="E5" i="4"/>
  <c r="F5" i="4" s="1"/>
  <c r="D5" i="4"/>
  <c r="E4" i="4"/>
  <c r="F4" i="4" s="1"/>
  <c r="D4" i="4"/>
  <c r="E3" i="4"/>
  <c r="F3" i="4" s="1"/>
  <c r="D3" i="4"/>
  <c r="D10" i="2" l="1"/>
  <c r="E10" i="2" s="1"/>
  <c r="D9" i="2"/>
  <c r="D13" i="2"/>
  <c r="D14" i="2"/>
  <c r="D8" i="2"/>
  <c r="E8" i="2" s="1"/>
  <c r="D11" i="2"/>
  <c r="D12" i="2"/>
  <c r="E9" i="2"/>
  <c r="D25" i="2" s="1"/>
  <c r="D26" i="2" s="1"/>
  <c r="O15" i="4"/>
  <c r="O16" i="4"/>
  <c r="K19" i="4"/>
  <c r="K15" i="4"/>
  <c r="O19" i="4"/>
  <c r="K14" i="4"/>
  <c r="K13" i="4"/>
  <c r="O14" i="4"/>
  <c r="K17" i="4"/>
  <c r="O18" i="4"/>
  <c r="O13" i="4"/>
  <c r="K16" i="4"/>
  <c r="O17" i="4"/>
  <c r="K18" i="4"/>
  <c r="H13" i="4"/>
  <c r="L13" i="4"/>
  <c r="H14" i="4"/>
  <c r="L14" i="4"/>
  <c r="H15" i="4"/>
  <c r="L15" i="4"/>
  <c r="H16" i="4"/>
  <c r="L16" i="4"/>
  <c r="H17" i="4"/>
  <c r="L17" i="4"/>
  <c r="H18" i="4"/>
  <c r="L18" i="4"/>
  <c r="H19" i="4"/>
  <c r="L19" i="4"/>
  <c r="E13" i="4"/>
  <c r="I13" i="4"/>
  <c r="M13" i="4"/>
  <c r="E14" i="4"/>
  <c r="I14" i="4"/>
  <c r="M14" i="4"/>
  <c r="E15" i="4"/>
  <c r="I15" i="4"/>
  <c r="M15" i="4"/>
  <c r="E16" i="4"/>
  <c r="I16" i="4"/>
  <c r="M16" i="4"/>
  <c r="E17" i="4"/>
  <c r="I17" i="4"/>
  <c r="M17" i="4"/>
  <c r="E18" i="4"/>
  <c r="I18" i="4"/>
  <c r="M18" i="4"/>
  <c r="E19" i="4"/>
  <c r="I19" i="4"/>
  <c r="M19" i="4"/>
  <c r="J13" i="4"/>
  <c r="J14" i="4"/>
  <c r="J15" i="4"/>
  <c r="J16" i="4"/>
  <c r="J17" i="4"/>
  <c r="J18" i="4"/>
  <c r="J19" i="4"/>
  <c r="E13" i="2" l="1"/>
  <c r="F13" i="2" s="1"/>
  <c r="E14" i="2"/>
  <c r="E12" i="2"/>
  <c r="F12" i="2" s="1"/>
  <c r="E11" i="2"/>
  <c r="F8" i="2"/>
  <c r="F14" i="2"/>
  <c r="F10" i="2"/>
  <c r="F9" i="2"/>
  <c r="F16" i="4"/>
  <c r="G16" i="4"/>
  <c r="G17" i="4"/>
  <c r="F17" i="4"/>
  <c r="G13" i="4"/>
  <c r="F13" i="4"/>
  <c r="F18" i="4"/>
  <c r="G18" i="4"/>
  <c r="G14" i="4"/>
  <c r="F14" i="4"/>
  <c r="F19" i="4"/>
  <c r="G19" i="4"/>
  <c r="F15" i="4"/>
  <c r="G15" i="4"/>
  <c r="D14" i="1"/>
  <c r="D15" i="1"/>
  <c r="E15" i="1" s="1"/>
  <c r="F15" i="1" s="1"/>
  <c r="D16" i="1"/>
  <c r="E16" i="1" s="1"/>
  <c r="F16" i="1" s="1"/>
  <c r="D17" i="1"/>
  <c r="O17" i="1" s="1"/>
  <c r="D18" i="1"/>
  <c r="D19" i="1"/>
  <c r="K19" i="1" s="1"/>
  <c r="D20" i="1"/>
  <c r="D3" i="1"/>
  <c r="D4" i="1"/>
  <c r="D5" i="1"/>
  <c r="D6" i="1"/>
  <c r="D7" i="1"/>
  <c r="D8" i="1"/>
  <c r="D9" i="1"/>
  <c r="E8" i="1"/>
  <c r="F8" i="1" s="1"/>
  <c r="E9" i="1"/>
  <c r="F9" i="1" s="1"/>
  <c r="E3" i="1"/>
  <c r="F3" i="1" s="1"/>
  <c r="E4" i="1"/>
  <c r="F4" i="1" s="1"/>
  <c r="E5" i="1"/>
  <c r="F5" i="1" s="1"/>
  <c r="E7" i="1"/>
  <c r="F7" i="1" s="1"/>
  <c r="E6" i="1"/>
  <c r="F6" i="1" s="1"/>
  <c r="E25" i="2" l="1"/>
  <c r="E26" i="2" s="1"/>
  <c r="F11" i="2"/>
  <c r="G15" i="1"/>
  <c r="G16" i="1"/>
  <c r="I19" i="1"/>
  <c r="N15" i="1"/>
  <c r="H16" i="1"/>
  <c r="I17" i="1"/>
  <c r="J20" i="1"/>
  <c r="I16" i="1"/>
  <c r="H19" i="1"/>
  <c r="K16" i="1"/>
  <c r="L15" i="1"/>
  <c r="J17" i="1"/>
  <c r="I20" i="1"/>
  <c r="K15" i="1"/>
  <c r="M16" i="1"/>
  <c r="O20" i="1"/>
  <c r="M20" i="1"/>
  <c r="H20" i="1"/>
  <c r="M17" i="1"/>
  <c r="O16" i="1"/>
  <c r="J14" i="1"/>
  <c r="H17" i="1"/>
  <c r="I14" i="1"/>
  <c r="H14" i="1"/>
  <c r="J15" i="1"/>
  <c r="J18" i="1"/>
  <c r="K20" i="1"/>
  <c r="L17" i="1"/>
  <c r="L16" i="1"/>
  <c r="L19" i="1"/>
  <c r="M14" i="1"/>
  <c r="N16" i="1"/>
  <c r="N19" i="1"/>
  <c r="O14" i="1"/>
  <c r="L18" i="1"/>
  <c r="N18" i="1"/>
  <c r="I18" i="1"/>
  <c r="L14" i="1"/>
  <c r="O19" i="1"/>
  <c r="K18" i="1"/>
  <c r="N17" i="1"/>
  <c r="M19" i="1"/>
  <c r="N14" i="1"/>
  <c r="I15" i="1"/>
  <c r="H15" i="1"/>
  <c r="H18" i="1"/>
  <c r="J16" i="1"/>
  <c r="J19" i="1"/>
  <c r="K14" i="1"/>
  <c r="K17" i="1"/>
  <c r="L20" i="1"/>
  <c r="M15" i="1"/>
  <c r="M18" i="1"/>
  <c r="N20" i="1"/>
  <c r="O15" i="1"/>
  <c r="O18" i="1"/>
  <c r="E18" i="1"/>
  <c r="E14" i="1"/>
  <c r="E17" i="1"/>
  <c r="E20" i="1"/>
  <c r="E19" i="1"/>
  <c r="F14" i="1" l="1"/>
  <c r="G14" i="1"/>
  <c r="F19" i="1"/>
  <c r="G19" i="1"/>
  <c r="F20" i="1"/>
  <c r="G20" i="1"/>
  <c r="F17" i="1"/>
  <c r="G17" i="1"/>
  <c r="F18" i="1"/>
  <c r="G18" i="1"/>
</calcChain>
</file>

<file path=xl/sharedStrings.xml><?xml version="1.0" encoding="utf-8"?>
<sst xmlns="http://schemas.openxmlformats.org/spreadsheetml/2006/main" count="53" uniqueCount="26">
  <si>
    <t>Depth</t>
  </si>
  <si>
    <t>Stretched length</t>
  </si>
  <si>
    <t>Cable length</t>
  </si>
  <si>
    <t>Distance beyond battery box</t>
  </si>
  <si>
    <t>Projected length on floor</t>
  </si>
  <si>
    <t>Distance between anchors</t>
  </si>
  <si>
    <t>Distance from anchor to box</t>
  </si>
  <si>
    <t>Projected radius from one anchor</t>
  </si>
  <si>
    <t>Projected distance from centreline</t>
  </si>
  <si>
    <t>Side-to-Side Movement (along line between anchors)</t>
  </si>
  <si>
    <t>Max theta</t>
  </si>
  <si>
    <t>Length of Cable for given Theta</t>
  </si>
  <si>
    <t>Movement Perpendicular to Line between Anchors (battery box directly between anchors)</t>
  </si>
  <si>
    <t>Length of Poly Rope (m):</t>
  </si>
  <si>
    <t>Depth (m):</t>
  </si>
  <si>
    <t>Length of Nylon Rope (m):</t>
  </si>
  <si>
    <t>Applies only when battery box is located directly in the centre</t>
  </si>
  <si>
    <t>Minimum cable length shown above in red</t>
  </si>
  <si>
    <t>Cable Length:</t>
  </si>
  <si>
    <t>Depth:</t>
  </si>
  <si>
    <t>Projected cable length:</t>
  </si>
  <si>
    <t>Max distance box may be placed from centre point:</t>
  </si>
  <si>
    <t>Can battery box be placed anywhere?:</t>
  </si>
  <si>
    <t>90m between anchors:</t>
  </si>
  <si>
    <t>100m between anchors:</t>
  </si>
  <si>
    <t>Length of Cable (m):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</si>
</sst>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1" fillId="0" borderId="0" xfId="0" applyFont="1"/>
    <xf numFmtId="2" fontId="0" fillId="2" borderId="0" xfId="0" applyNumberFormat="1" applyFill="1"/>
    <xf numFmtId="2" fontId="1" fillId="0" borderId="0" xfId="0" applyNumberFormat="1" applyFont="1"/>
    <xf numFmtId="2" fontId="0" fillId="3" borderId="0" xfId="0" applyNumberFormat="1" applyFill="1"/>
    <xf numFmtId="0" fontId="0" fillId="2" borderId="0" xfId="0" applyFill="1"/>
    <xf numFmtId="2" fontId="0" fillId="4" borderId="0" xfId="0" applyNumberFormat="1" applyFill="1"/>
    <xf numFmtId="0" fontId="0" fillId="3" borderId="0" xfId="0" applyFill="1"/>
    <xf numFmtId="2" fontId="0" fillId="0" borderId="0" xfId="0" applyNumberFormat="1" applyFill="1"/>
    <xf numFmtId="2" fontId="1" fillId="0" borderId="0" xfId="0" applyNumberFormat="1" applyFont="1" applyFill="1"/>
    <xf numFmtId="2" fontId="1" fillId="5" borderId="0" xfId="0" applyNumberFormat="1" applyFont="1" applyFill="1"/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C34" sqref="C34"/>
    </sheetView>
  </sheetViews>
  <sheetFormatPr defaultRowHeight="15" x14ac:dyDescent="0.25"/>
  <cols>
    <col min="2" max="2" width="15.85546875" bestFit="1" customWidth="1"/>
    <col min="3" max="3" width="26.28515625" bestFit="1" customWidth="1"/>
    <col min="4" max="4" width="31.140625" bestFit="1" customWidth="1"/>
    <col min="5" max="5" width="32.42578125" bestFit="1" customWidth="1"/>
    <col min="6" max="6" width="12.140625" bestFit="1" customWidth="1"/>
    <col min="7" max="7" width="10" bestFit="1" customWidth="1"/>
  </cols>
  <sheetData>
    <row r="1" spans="1:15" x14ac:dyDescent="0.25">
      <c r="A1" s="14" t="s">
        <v>9</v>
      </c>
      <c r="B1" s="14"/>
      <c r="C1" s="14"/>
      <c r="D1" s="14"/>
      <c r="E1" s="14"/>
      <c r="F1" s="14"/>
    </row>
    <row r="2" spans="1:15" x14ac:dyDescent="0.25">
      <c r="A2" s="2" t="s">
        <v>0</v>
      </c>
      <c r="B2" s="2" t="s">
        <v>1</v>
      </c>
      <c r="C2" s="2" t="s">
        <v>6</v>
      </c>
      <c r="D2" s="2" t="s">
        <v>4</v>
      </c>
      <c r="E2" s="2" t="s">
        <v>3</v>
      </c>
      <c r="F2" s="2" t="s">
        <v>2</v>
      </c>
    </row>
    <row r="3" spans="1:15" s="8" customFormat="1" x14ac:dyDescent="0.25">
      <c r="A3" s="5">
        <v>45.8</v>
      </c>
      <c r="B3" s="5">
        <v>96.75</v>
      </c>
      <c r="C3" s="5">
        <v>35</v>
      </c>
      <c r="D3" s="5">
        <f t="shared" ref="D3:D9" si="0">SQRT(B3^2-A3^2)</f>
        <v>85.222781578636599</v>
      </c>
      <c r="E3" s="5">
        <f t="shared" ref="E3:E9" si="1">SQRT(B3^2-A3^2)-C3</f>
        <v>50.222781578636599</v>
      </c>
      <c r="F3" s="5">
        <f t="shared" ref="F3:F9" si="2">SQRT(A3^2+E3^2)</f>
        <v>67.970344927000625</v>
      </c>
    </row>
    <row r="4" spans="1:15" x14ac:dyDescent="0.25">
      <c r="A4" s="1">
        <v>45.8</v>
      </c>
      <c r="B4" s="1">
        <v>96.75</v>
      </c>
      <c r="C4" s="1">
        <v>40</v>
      </c>
      <c r="D4" s="1">
        <f t="shared" si="0"/>
        <v>85.222781578636599</v>
      </c>
      <c r="E4" s="1">
        <f t="shared" si="1"/>
        <v>45.222781578636599</v>
      </c>
      <c r="F4" s="1">
        <f t="shared" si="2"/>
        <v>64.36412023564894</v>
      </c>
      <c r="G4" s="1"/>
      <c r="H4" s="1"/>
      <c r="I4" s="1"/>
      <c r="J4" s="1"/>
      <c r="K4" s="1"/>
      <c r="L4" s="1"/>
    </row>
    <row r="5" spans="1:15" x14ac:dyDescent="0.25">
      <c r="A5" s="1">
        <v>45.8</v>
      </c>
      <c r="B5" s="1">
        <v>96.75</v>
      </c>
      <c r="C5" s="1">
        <v>45</v>
      </c>
      <c r="D5" s="1">
        <f t="shared" si="0"/>
        <v>85.222781578636599</v>
      </c>
      <c r="E5" s="1">
        <f t="shared" si="1"/>
        <v>40.222781578636599</v>
      </c>
      <c r="F5" s="1">
        <f t="shared" si="2"/>
        <v>60.955001090334726</v>
      </c>
      <c r="G5" s="1"/>
      <c r="H5" s="1"/>
      <c r="I5" s="1"/>
      <c r="J5" s="1"/>
      <c r="K5" s="1"/>
      <c r="L5" s="1"/>
    </row>
    <row r="6" spans="1:15" x14ac:dyDescent="0.25">
      <c r="A6" s="3">
        <v>45.8</v>
      </c>
      <c r="B6" s="3">
        <v>96.75</v>
      </c>
      <c r="C6" s="3">
        <v>50</v>
      </c>
      <c r="D6" s="3">
        <f t="shared" si="0"/>
        <v>85.222781578636599</v>
      </c>
      <c r="E6" s="3">
        <f t="shared" si="1"/>
        <v>35.222781578636599</v>
      </c>
      <c r="F6" s="3">
        <f t="shared" si="2"/>
        <v>57.777888003425161</v>
      </c>
      <c r="G6" s="1"/>
      <c r="H6" s="1"/>
      <c r="I6" s="1"/>
      <c r="J6" s="1"/>
      <c r="K6" s="1"/>
      <c r="L6" s="1"/>
    </row>
    <row r="7" spans="1:15" x14ac:dyDescent="0.25">
      <c r="A7" s="1">
        <v>45.8</v>
      </c>
      <c r="B7" s="1">
        <v>96.75</v>
      </c>
      <c r="C7" s="1">
        <v>55</v>
      </c>
      <c r="D7" s="1">
        <f t="shared" si="0"/>
        <v>85.222781578636599</v>
      </c>
      <c r="E7" s="1">
        <f t="shared" si="1"/>
        <v>30.222781578636599</v>
      </c>
      <c r="F7" s="1">
        <f t="shared" si="2"/>
        <v>54.873094740045197</v>
      </c>
      <c r="G7" s="1"/>
      <c r="H7" s="1"/>
      <c r="I7" s="1"/>
      <c r="J7" s="1"/>
      <c r="K7" s="1"/>
      <c r="L7" s="1"/>
    </row>
    <row r="8" spans="1:15" x14ac:dyDescent="0.25">
      <c r="A8" s="1">
        <v>45.8</v>
      </c>
      <c r="B8" s="1">
        <v>96.75</v>
      </c>
      <c r="C8" s="1">
        <v>60</v>
      </c>
      <c r="D8" s="1">
        <f t="shared" si="0"/>
        <v>85.222781578636599</v>
      </c>
      <c r="E8" s="1">
        <f t="shared" si="1"/>
        <v>25.222781578636599</v>
      </c>
      <c r="F8" s="1">
        <f t="shared" si="2"/>
        <v>52.2860278713502</v>
      </c>
      <c r="G8" s="1"/>
      <c r="H8" s="1"/>
      <c r="I8" s="1"/>
      <c r="J8" s="1"/>
      <c r="K8" s="1"/>
      <c r="L8" s="1"/>
    </row>
    <row r="9" spans="1:15" s="8" customFormat="1" x14ac:dyDescent="0.25">
      <c r="A9" s="5">
        <v>45.8</v>
      </c>
      <c r="B9" s="5">
        <v>96.75</v>
      </c>
      <c r="C9" s="5">
        <v>65</v>
      </c>
      <c r="D9" s="5">
        <f t="shared" si="0"/>
        <v>85.222781578636599</v>
      </c>
      <c r="E9" s="5">
        <f t="shared" si="1"/>
        <v>20.222781578636599</v>
      </c>
      <c r="F9" s="5">
        <f t="shared" si="2"/>
        <v>50.065965433388413</v>
      </c>
      <c r="G9" s="5"/>
      <c r="H9" s="5"/>
      <c r="I9" s="5"/>
      <c r="J9" s="5"/>
      <c r="K9" s="5"/>
      <c r="L9" s="5"/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5" s="2" customFormat="1" x14ac:dyDescent="0.25">
      <c r="A11" s="4" t="s">
        <v>13</v>
      </c>
      <c r="B11" s="4"/>
      <c r="C11" s="4">
        <v>55</v>
      </c>
      <c r="D11" s="4"/>
      <c r="E11" s="4"/>
      <c r="F11" s="4"/>
      <c r="G11" s="4"/>
      <c r="H11" s="4"/>
      <c r="I11" s="4"/>
      <c r="J11" s="4"/>
      <c r="K11" s="4"/>
      <c r="L11" s="4"/>
    </row>
    <row r="12" spans="1:15" x14ac:dyDescent="0.25">
      <c r="A12" s="15" t="s">
        <v>12</v>
      </c>
      <c r="B12" s="15"/>
      <c r="C12" s="15"/>
      <c r="D12" s="15"/>
      <c r="E12" s="15"/>
      <c r="F12" s="15"/>
      <c r="G12" s="1"/>
      <c r="H12" s="15" t="s">
        <v>11</v>
      </c>
      <c r="I12" s="15"/>
      <c r="J12" s="15"/>
      <c r="K12" s="15"/>
      <c r="L12" s="15"/>
      <c r="M12" s="15"/>
      <c r="N12" s="15"/>
      <c r="O12" s="15"/>
    </row>
    <row r="13" spans="1:15" s="2" customFormat="1" x14ac:dyDescent="0.25">
      <c r="A13" s="4" t="s">
        <v>0</v>
      </c>
      <c r="B13" s="4" t="s">
        <v>1</v>
      </c>
      <c r="C13" s="4" t="s">
        <v>5</v>
      </c>
      <c r="D13" s="4" t="s">
        <v>7</v>
      </c>
      <c r="E13" s="4" t="s">
        <v>8</v>
      </c>
      <c r="F13" s="4" t="s">
        <v>2</v>
      </c>
      <c r="G13" s="4" t="s">
        <v>10</v>
      </c>
      <c r="H13" s="4">
        <v>60</v>
      </c>
      <c r="I13" s="4">
        <v>50</v>
      </c>
      <c r="J13" s="4">
        <v>45</v>
      </c>
      <c r="K13" s="4">
        <v>40</v>
      </c>
      <c r="L13" s="4">
        <v>30</v>
      </c>
      <c r="M13" s="4">
        <v>20</v>
      </c>
      <c r="N13" s="4">
        <v>10</v>
      </c>
      <c r="O13" s="4">
        <v>0</v>
      </c>
    </row>
    <row r="14" spans="1:15" s="8" customFormat="1" x14ac:dyDescent="0.25">
      <c r="A14" s="5">
        <v>45.8</v>
      </c>
      <c r="B14" s="5">
        <v>96.75</v>
      </c>
      <c r="C14" s="5">
        <v>85</v>
      </c>
      <c r="D14" s="5">
        <f t="shared" ref="D14:D20" si="3">SQRT(B14^2-A14^2)</f>
        <v>85.222781578636599</v>
      </c>
      <c r="E14" s="5">
        <f t="shared" ref="E14:E20" si="4">SQRT(D14^2-(C14/2)^2)</f>
        <v>73.869293349808089</v>
      </c>
      <c r="F14" s="5">
        <f t="shared" ref="F14:F20" si="5">SQRT(A14^2+E14^2)</f>
        <v>86.915548091236246</v>
      </c>
      <c r="G14" s="5">
        <f t="shared" ref="G14:G20" si="6">DEGREES(ASIN(E14/D14))</f>
        <v>60.086436395858499</v>
      </c>
      <c r="H14" s="5">
        <f t="shared" ref="H14:H20" si="7">SQRT($A14^2+(SIN(RADIANS($H$13))*$D14)^2+(SQRT($D14^2-(SIN(RADIANS($H$13))*$D14)^2)-($C14/2))^2)</f>
        <v>86.861063100263436</v>
      </c>
      <c r="I14" s="5">
        <f t="shared" ref="I14:I20" si="8">SQRT($A14^2+(SIN(RADIANS($I$13))*$D14)^2+(SQRT($D14^2-(SIN(RADIANS($I$13))*$D14)^2)-($C14/2))^2)</f>
        <v>80.687668913840639</v>
      </c>
      <c r="J14" s="5">
        <f t="shared" ref="J14:J20" si="9">SQRT($A14^2+(SIN(RADIANS($J$13))*$D14)^2+(SQRT($D14^2-(SIN(RADIANS($J$13))*$D14)^2)-($C14/2))^2)</f>
        <v>77.746870836736051</v>
      </c>
      <c r="K14" s="5">
        <f t="shared" ref="K14:K20" si="10">SQRT($A14^2+(SIN(RADIANS($K$13))*$D14)^2+(SQRT($D14^2-(SIN(RADIANS($K$13))*$D14)^2)-($C14/2))^2)</f>
        <v>74.950885573728598</v>
      </c>
      <c r="L14" s="5">
        <f t="shared" ref="L14:L20" si="11">SQRT($A14^2+(SIN(RADIANS($L$13))*$D14)^2+(SQRT($D14^2-(SIN(RADIANS($L$13))*$D14)^2)-($C14/2))^2)</f>
        <v>69.952694905892656</v>
      </c>
      <c r="M14" s="5">
        <f t="shared" ref="M14:M20" si="12">SQRT($A14^2+(SIN(RADIANS($M$13))*$D14)^2+(SQRT($D14^2-(SIN(RADIANS($M$13))*$D14)^2)-($C14/2))^2)</f>
        <v>66.028318828779874</v>
      </c>
      <c r="N14" s="5">
        <f t="shared" ref="N14:N20" si="13">SQRT($A14^2+(SIN(RADIANS($N$13))*$D14)^2+(SQRT($D14^2-(SIN(RADIANS($N$13))*$D14)^2)-($C14/2))^2)</f>
        <v>63.505336289857411</v>
      </c>
      <c r="O14" s="5">
        <f t="shared" ref="O14:O20" si="14">SQRT($A14^2+(SIN(RADIANS($O$13))*$D14)^2+(SQRT($D14^2-(SIN(RADIANS($O$13))*$D14)^2)-($C14/2))^2)</f>
        <v>62.632867296778699</v>
      </c>
    </row>
    <row r="15" spans="1:15" x14ac:dyDescent="0.25">
      <c r="A15" s="1">
        <v>45.8</v>
      </c>
      <c r="B15" s="1">
        <v>96.75</v>
      </c>
      <c r="C15" s="1">
        <v>90</v>
      </c>
      <c r="D15" s="1">
        <f t="shared" si="3"/>
        <v>85.222781578636599</v>
      </c>
      <c r="E15" s="1">
        <f t="shared" si="4"/>
        <v>72.373493075849268</v>
      </c>
      <c r="F15" s="3">
        <f t="shared" si="5"/>
        <v>85.647898398034272</v>
      </c>
      <c r="G15" s="1">
        <f t="shared" si="6"/>
        <v>58.127700494118329</v>
      </c>
      <c r="H15" s="5">
        <f t="shared" si="7"/>
        <v>86.893827910625248</v>
      </c>
      <c r="I15" s="1">
        <f t="shared" si="8"/>
        <v>80.345187624653136</v>
      </c>
      <c r="J15" s="1">
        <f t="shared" si="9"/>
        <v>77.214104223742353</v>
      </c>
      <c r="K15" s="1">
        <f t="shared" si="10"/>
        <v>74.229125395688669</v>
      </c>
      <c r="L15" s="1">
        <f t="shared" si="11"/>
        <v>68.870197149823383</v>
      </c>
      <c r="M15" s="1">
        <f t="shared" si="12"/>
        <v>64.638013525274246</v>
      </c>
      <c r="N15" s="1">
        <f t="shared" si="13"/>
        <v>61.903452707650672</v>
      </c>
      <c r="O15" s="1">
        <f t="shared" si="14"/>
        <v>60.955001090334726</v>
      </c>
    </row>
    <row r="16" spans="1:15" x14ac:dyDescent="0.25">
      <c r="A16" s="1">
        <v>45.8</v>
      </c>
      <c r="B16" s="1">
        <v>96.75</v>
      </c>
      <c r="C16" s="1">
        <v>95</v>
      </c>
      <c r="D16" s="1">
        <f t="shared" si="3"/>
        <v>85.222781578636599</v>
      </c>
      <c r="E16" s="1">
        <f t="shared" si="4"/>
        <v>70.757844088129204</v>
      </c>
      <c r="F16" s="3">
        <f t="shared" si="5"/>
        <v>84.287083826645699</v>
      </c>
      <c r="G16" s="1">
        <f t="shared" si="6"/>
        <v>56.126393332515647</v>
      </c>
      <c r="H16" s="5">
        <f t="shared" si="7"/>
        <v>86.99845041731929</v>
      </c>
      <c r="I16" s="1">
        <f t="shared" si="8"/>
        <v>80.079325884599371</v>
      </c>
      <c r="J16" s="1">
        <f t="shared" si="9"/>
        <v>76.75910276472608</v>
      </c>
      <c r="K16" s="1">
        <f t="shared" si="10"/>
        <v>73.585262558012161</v>
      </c>
      <c r="L16" s="1">
        <f t="shared" si="11"/>
        <v>67.862571321120612</v>
      </c>
      <c r="M16" s="1">
        <f t="shared" si="12"/>
        <v>63.315927677260369</v>
      </c>
      <c r="N16" s="1">
        <f t="shared" si="13"/>
        <v>60.362630633271834</v>
      </c>
      <c r="O16" s="1">
        <f t="shared" si="14"/>
        <v>59.335050771272833</v>
      </c>
    </row>
    <row r="17" spans="1:15" s="6" customFormat="1" x14ac:dyDescent="0.25">
      <c r="A17" s="3">
        <v>45.8</v>
      </c>
      <c r="B17" s="3">
        <v>96.75</v>
      </c>
      <c r="C17" s="3">
        <v>100</v>
      </c>
      <c r="D17" s="3">
        <f t="shared" si="3"/>
        <v>85.222781578636599</v>
      </c>
      <c r="E17" s="3">
        <f t="shared" si="4"/>
        <v>69.013929753347625</v>
      </c>
      <c r="F17" s="3">
        <f t="shared" si="5"/>
        <v>82.828512602847098</v>
      </c>
      <c r="G17" s="3">
        <f t="shared" si="6"/>
        <v>54.076992759933006</v>
      </c>
      <c r="H17" s="5">
        <f t="shared" si="7"/>
        <v>87.174671901121442</v>
      </c>
      <c r="I17" s="3">
        <f t="shared" si="8"/>
        <v>79.8908486237505</v>
      </c>
      <c r="J17" s="3">
        <f t="shared" si="9"/>
        <v>76.383256171864062</v>
      </c>
      <c r="K17" s="3">
        <f t="shared" si="10"/>
        <v>73.021357659621088</v>
      </c>
      <c r="L17" s="3">
        <f t="shared" si="11"/>
        <v>66.933198916328678</v>
      </c>
      <c r="M17" s="3">
        <f t="shared" si="12"/>
        <v>62.066420895445518</v>
      </c>
      <c r="N17" s="3">
        <f t="shared" si="13"/>
        <v>58.887663366865482</v>
      </c>
      <c r="O17" s="3">
        <f t="shared" si="14"/>
        <v>57.777888003425161</v>
      </c>
    </row>
    <row r="18" spans="1:15" x14ac:dyDescent="0.25">
      <c r="A18" s="1">
        <v>45.8</v>
      </c>
      <c r="B18" s="1">
        <v>96.75</v>
      </c>
      <c r="C18" s="1">
        <v>105</v>
      </c>
      <c r="D18" s="1">
        <f t="shared" si="3"/>
        <v>85.222781578636599</v>
      </c>
      <c r="E18" s="1">
        <f t="shared" si="4"/>
        <v>67.131754781176411</v>
      </c>
      <c r="F18" s="3">
        <f t="shared" si="5"/>
        <v>81.266921314886801</v>
      </c>
      <c r="G18" s="1">
        <f t="shared" si="6"/>
        <v>51.973020783410981</v>
      </c>
      <c r="H18" s="5">
        <f t="shared" si="7"/>
        <v>87.422059385040697</v>
      </c>
      <c r="I18" s="1">
        <f t="shared" si="8"/>
        <v>79.780304295697988</v>
      </c>
      <c r="J18" s="1">
        <f t="shared" si="9"/>
        <v>76.087737445579492</v>
      </c>
      <c r="K18" s="1">
        <f t="shared" si="10"/>
        <v>72.539275452523086</v>
      </c>
      <c r="L18" s="1">
        <f t="shared" si="11"/>
        <v>66.08538150023395</v>
      </c>
      <c r="M18" s="1">
        <f t="shared" si="12"/>
        <v>60.893961177682677</v>
      </c>
      <c r="N18" s="1">
        <f t="shared" si="13"/>
        <v>57.483620420514001</v>
      </c>
      <c r="O18" s="1">
        <f t="shared" si="14"/>
        <v>56.28872386404899</v>
      </c>
    </row>
    <row r="19" spans="1:15" x14ac:dyDescent="0.25">
      <c r="A19" s="1">
        <v>45.8</v>
      </c>
      <c r="B19" s="1">
        <v>96.75</v>
      </c>
      <c r="C19" s="1">
        <v>110</v>
      </c>
      <c r="D19" s="1">
        <f t="shared" si="3"/>
        <v>85.222781578636599</v>
      </c>
      <c r="E19" s="1">
        <f t="shared" si="4"/>
        <v>65.099327953520387</v>
      </c>
      <c r="F19" s="3">
        <f t="shared" si="5"/>
        <v>79.596246770812002</v>
      </c>
      <c r="G19" s="1">
        <f t="shared" si="6"/>
        <v>49.80677692313607</v>
      </c>
      <c r="H19" s="5">
        <f t="shared" si="7"/>
        <v>87.740010902523764</v>
      </c>
      <c r="I19" s="5">
        <f t="shared" si="8"/>
        <v>79.748016986037456</v>
      </c>
      <c r="J19" s="1">
        <f t="shared" si="9"/>
        <v>75.873485195806509</v>
      </c>
      <c r="K19" s="1">
        <f t="shared" si="10"/>
        <v>72.140656303500137</v>
      </c>
      <c r="L19" s="1">
        <f t="shared" si="11"/>
        <v>65.322294654199837</v>
      </c>
      <c r="M19" s="1">
        <f t="shared" si="12"/>
        <v>59.803080297319596</v>
      </c>
      <c r="N19" s="1">
        <f t="shared" si="13"/>
        <v>56.155821928720783</v>
      </c>
      <c r="O19" s="1">
        <f t="shared" si="14"/>
        <v>54.873094740045197</v>
      </c>
    </row>
    <row r="20" spans="1:15" s="8" customFormat="1" x14ac:dyDescent="0.25">
      <c r="A20" s="5">
        <v>45.8</v>
      </c>
      <c r="B20" s="5">
        <v>96.75</v>
      </c>
      <c r="C20" s="5">
        <v>115</v>
      </c>
      <c r="D20" s="5">
        <f t="shared" si="3"/>
        <v>85.222781578636599</v>
      </c>
      <c r="E20" s="5">
        <f t="shared" si="4"/>
        <v>62.902086610858959</v>
      </c>
      <c r="F20" s="5">
        <f t="shared" si="5"/>
        <v>77.809462792130887</v>
      </c>
      <c r="G20" s="5">
        <f t="shared" si="6"/>
        <v>47.568969786357158</v>
      </c>
      <c r="H20" s="5">
        <f t="shared" si="7"/>
        <v>88.127762704090003</v>
      </c>
      <c r="I20" s="5">
        <f t="shared" si="8"/>
        <v>79.794081690915334</v>
      </c>
      <c r="J20" s="5">
        <f t="shared" si="9"/>
        <v>75.741189071264913</v>
      </c>
      <c r="K20" s="5">
        <f t="shared" si="10"/>
        <v>71.826889815879184</v>
      </c>
      <c r="L20" s="5">
        <f t="shared" si="11"/>
        <v>64.64693890470565</v>
      </c>
      <c r="M20" s="5">
        <f t="shared" si="12"/>
        <v>58.798319008167098</v>
      </c>
      <c r="N20" s="5">
        <f t="shared" si="13"/>
        <v>54.909799274179292</v>
      </c>
      <c r="O20" s="5">
        <f t="shared" si="14"/>
        <v>53.536834221466556</v>
      </c>
    </row>
    <row r="21" spans="1: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</sheetData>
  <mergeCells count="3">
    <mergeCell ref="A1:F1"/>
    <mergeCell ref="A12:F12"/>
    <mergeCell ref="H12:O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I17" sqref="I17"/>
    </sheetView>
  </sheetViews>
  <sheetFormatPr defaultRowHeight="15" x14ac:dyDescent="0.25"/>
  <cols>
    <col min="2" max="2" width="15.85546875" bestFit="1" customWidth="1"/>
    <col min="3" max="3" width="26.28515625" bestFit="1" customWidth="1"/>
    <col min="4" max="4" width="31.140625" bestFit="1" customWidth="1"/>
    <col min="5" max="5" width="32.42578125" bestFit="1" customWidth="1"/>
    <col min="6" max="6" width="12.140625" bestFit="1" customWidth="1"/>
    <col min="7" max="7" width="10" bestFit="1" customWidth="1"/>
  </cols>
  <sheetData>
    <row r="1" spans="1:15" x14ac:dyDescent="0.25">
      <c r="A1" s="14" t="s">
        <v>9</v>
      </c>
      <c r="B1" s="14"/>
      <c r="C1" s="14"/>
      <c r="D1" s="14"/>
      <c r="E1" s="14"/>
      <c r="F1" s="14"/>
    </row>
    <row r="2" spans="1:15" x14ac:dyDescent="0.25">
      <c r="A2" s="2" t="s">
        <v>0</v>
      </c>
      <c r="B2" s="2" t="s">
        <v>1</v>
      </c>
      <c r="C2" s="2" t="s">
        <v>6</v>
      </c>
      <c r="D2" s="2" t="s">
        <v>4</v>
      </c>
      <c r="E2" s="2" t="s">
        <v>3</v>
      </c>
      <c r="F2" s="2" t="s">
        <v>2</v>
      </c>
    </row>
    <row r="3" spans="1:15" s="8" customFormat="1" x14ac:dyDescent="0.25">
      <c r="A3" s="5">
        <v>36.6</v>
      </c>
      <c r="B3" s="5">
        <v>86.45</v>
      </c>
      <c r="C3" s="5">
        <v>35</v>
      </c>
      <c r="D3" s="5">
        <f t="shared" ref="D3:D9" si="0">SQRT(B3^2-A3^2)</f>
        <v>78.320128319608884</v>
      </c>
      <c r="E3" s="5">
        <f t="shared" ref="E3:E5" si="1">SQRT(B3^2-A3^2)-C3</f>
        <v>43.320128319608884</v>
      </c>
      <c r="F3" s="5">
        <f t="shared" ref="F3:F5" si="2">SQRT(A3^2+E3^2)</f>
        <v>56.711493699490759</v>
      </c>
    </row>
    <row r="4" spans="1:15" x14ac:dyDescent="0.25">
      <c r="A4" s="9">
        <v>36.6</v>
      </c>
      <c r="B4" s="9">
        <v>86.45</v>
      </c>
      <c r="C4" s="1">
        <v>40</v>
      </c>
      <c r="D4" s="1">
        <f t="shared" si="0"/>
        <v>78.320128319608884</v>
      </c>
      <c r="E4" s="1">
        <f t="shared" si="1"/>
        <v>38.320128319608884</v>
      </c>
      <c r="F4" s="1">
        <f t="shared" si="2"/>
        <v>52.990491924790533</v>
      </c>
      <c r="G4" s="1"/>
      <c r="H4" s="1"/>
      <c r="I4" s="1"/>
      <c r="J4" s="1"/>
      <c r="K4" s="1"/>
      <c r="L4" s="1"/>
    </row>
    <row r="5" spans="1:15" x14ac:dyDescent="0.25">
      <c r="A5" s="9">
        <v>36.6</v>
      </c>
      <c r="B5" s="9">
        <v>86.45</v>
      </c>
      <c r="C5" s="1">
        <v>45</v>
      </c>
      <c r="D5" s="1">
        <f t="shared" si="0"/>
        <v>78.320128319608884</v>
      </c>
      <c r="E5" s="1">
        <f t="shared" si="1"/>
        <v>33.320128319608884</v>
      </c>
      <c r="F5" s="1">
        <f t="shared" si="2"/>
        <v>49.495362926593458</v>
      </c>
      <c r="G5" s="1"/>
      <c r="H5" s="1"/>
      <c r="I5" s="1"/>
      <c r="J5" s="1"/>
      <c r="K5" s="1"/>
      <c r="L5" s="1"/>
    </row>
    <row r="6" spans="1:15" s="6" customFormat="1" x14ac:dyDescent="0.25">
      <c r="A6" s="3">
        <v>36.6</v>
      </c>
      <c r="B6" s="3">
        <v>86.45</v>
      </c>
      <c r="C6" s="3">
        <v>50</v>
      </c>
      <c r="D6" s="3">
        <f t="shared" si="0"/>
        <v>78.320128319608884</v>
      </c>
      <c r="E6" s="3">
        <f>SQRT(B6^2-A6^2)-C6</f>
        <v>28.320128319608884</v>
      </c>
      <c r="F6" s="3">
        <f>SQRT(A6^2+E6^2)</f>
        <v>46.27731267088781</v>
      </c>
      <c r="G6" s="3"/>
      <c r="H6" s="3"/>
      <c r="I6" s="3"/>
      <c r="J6" s="3"/>
      <c r="K6" s="3"/>
      <c r="L6" s="3"/>
    </row>
    <row r="7" spans="1:15" x14ac:dyDescent="0.25">
      <c r="A7" s="9">
        <v>36.6</v>
      </c>
      <c r="B7" s="9">
        <v>86.45</v>
      </c>
      <c r="C7" s="1">
        <v>55</v>
      </c>
      <c r="D7" s="1">
        <f t="shared" si="0"/>
        <v>78.320128319608884</v>
      </c>
      <c r="E7" s="1">
        <f>SQRT(B7^2-A7^2)-C7</f>
        <v>23.320128319608884</v>
      </c>
      <c r="F7" s="1">
        <f>SQRT(A7^2+E7^2)</f>
        <v>43.398022821817868</v>
      </c>
      <c r="G7" s="1"/>
      <c r="H7" s="1"/>
      <c r="I7" s="1"/>
      <c r="J7" s="1"/>
      <c r="K7" s="1"/>
      <c r="L7" s="1"/>
    </row>
    <row r="8" spans="1:15" x14ac:dyDescent="0.25">
      <c r="A8" s="9">
        <v>36.6</v>
      </c>
      <c r="B8" s="9">
        <v>86.45</v>
      </c>
      <c r="C8" s="1">
        <v>60</v>
      </c>
      <c r="D8" s="1">
        <f t="shared" si="0"/>
        <v>78.320128319608884</v>
      </c>
      <c r="E8" s="1">
        <f t="shared" ref="E8:E9" si="3">SQRT(B8^2-A8^2)-C8</f>
        <v>18.320128319608884</v>
      </c>
      <c r="F8" s="1">
        <f t="shared" ref="F8:F9" si="4">SQRT(A8^2+E8^2)</f>
        <v>40.929049605957573</v>
      </c>
      <c r="G8" s="1"/>
      <c r="H8" s="1"/>
      <c r="I8" s="1"/>
      <c r="J8" s="1"/>
      <c r="K8" s="1"/>
      <c r="L8" s="1"/>
    </row>
    <row r="9" spans="1:15" s="8" customFormat="1" x14ac:dyDescent="0.25">
      <c r="A9" s="5">
        <v>36.6</v>
      </c>
      <c r="B9" s="5">
        <v>86.45</v>
      </c>
      <c r="C9" s="5">
        <v>65</v>
      </c>
      <c r="D9" s="5">
        <f t="shared" si="0"/>
        <v>78.320128319608884</v>
      </c>
      <c r="E9" s="5">
        <f t="shared" si="3"/>
        <v>13.320128319608884</v>
      </c>
      <c r="F9" s="5">
        <f t="shared" si="4"/>
        <v>38.948502133597472</v>
      </c>
      <c r="G9" s="5"/>
      <c r="H9" s="5"/>
      <c r="I9" s="5"/>
      <c r="J9" s="5"/>
      <c r="K9" s="5"/>
      <c r="L9" s="5"/>
    </row>
    <row r="10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5" x14ac:dyDescent="0.25">
      <c r="A11" s="15" t="s">
        <v>12</v>
      </c>
      <c r="B11" s="15"/>
      <c r="C11" s="15"/>
      <c r="D11" s="15"/>
      <c r="E11" s="15"/>
      <c r="F11" s="15"/>
      <c r="G11" s="1"/>
      <c r="H11" s="15" t="s">
        <v>11</v>
      </c>
      <c r="I11" s="15"/>
      <c r="J11" s="15"/>
      <c r="K11" s="15"/>
      <c r="L11" s="15"/>
      <c r="M11" s="15"/>
      <c r="N11" s="15"/>
      <c r="O11" s="15"/>
    </row>
    <row r="12" spans="1:15" s="2" customFormat="1" x14ac:dyDescent="0.25">
      <c r="A12" s="4" t="s">
        <v>0</v>
      </c>
      <c r="B12" s="4" t="s">
        <v>1</v>
      </c>
      <c r="C12" s="4" t="s">
        <v>5</v>
      </c>
      <c r="D12" s="4" t="s">
        <v>7</v>
      </c>
      <c r="E12" s="4" t="s">
        <v>8</v>
      </c>
      <c r="F12" s="4" t="s">
        <v>2</v>
      </c>
      <c r="G12" s="4" t="s">
        <v>10</v>
      </c>
      <c r="H12" s="4">
        <v>60</v>
      </c>
      <c r="I12" s="4">
        <v>50</v>
      </c>
      <c r="J12" s="4">
        <v>45</v>
      </c>
      <c r="K12" s="4">
        <v>40</v>
      </c>
      <c r="L12" s="4">
        <v>30</v>
      </c>
      <c r="M12" s="4">
        <v>20</v>
      </c>
      <c r="N12" s="4">
        <v>10</v>
      </c>
      <c r="O12" s="4">
        <v>0</v>
      </c>
    </row>
    <row r="13" spans="1:15" s="8" customFormat="1" x14ac:dyDescent="0.25">
      <c r="A13" s="5">
        <v>36.6</v>
      </c>
      <c r="B13" s="5">
        <v>86.45</v>
      </c>
      <c r="C13" s="5">
        <v>85</v>
      </c>
      <c r="D13" s="5">
        <f t="shared" ref="D13:D19" si="5">SQRT(B13^2-A13^2)</f>
        <v>78.320128319608884</v>
      </c>
      <c r="E13" s="5">
        <f t="shared" ref="E13:E19" si="6">SQRT(D13^2-(C13/2)^2)</f>
        <v>65.7859597482624</v>
      </c>
      <c r="F13" s="5">
        <f t="shared" ref="F13:F19" si="7">SQRT(A13^2+E13^2)</f>
        <v>75.28182051465015</v>
      </c>
      <c r="G13" s="5">
        <f>DEGREES(ASIN(E13/D13))</f>
        <v>57.13614504861696</v>
      </c>
      <c r="H13" s="5">
        <f t="shared" ref="H13:H19" si="8">SQRT($A13^2+(SIN(RADIANS($H$12))*$D13)^2+(SQRT($D13^2-(SIN(RADIANS($H$12))*$D13)^2)-($C13/2))^2)</f>
        <v>77.144326080513679</v>
      </c>
      <c r="I13" s="5">
        <f t="shared" ref="I13:I19" si="9">SQRT($A13^2+(SIN(RADIANS($I$12))*$D13)^2+(SQRT($D13^2-(SIN(RADIANS($I$12))*$D13)^2)-($C13/2))^2)</f>
        <v>70.715484964773623</v>
      </c>
      <c r="J13" s="5">
        <f t="shared" ref="J13:J19" si="10">SQRT($A13^2+(SIN(RADIANS($J$12))*$D13)^2+(SQRT($D13^2-(SIN(RADIANS($J$12))*$D13)^2)-($C13/2))^2)</f>
        <v>67.620215348321253</v>
      </c>
      <c r="K13" s="5">
        <f t="shared" ref="K13:K19" si="11">SQRT($A13^2+(SIN(RADIANS($K$12))*$D13)^2+(SQRT($D13^2-(SIN(RADIANS($K$12))*$D13)^2)-($C13/2))^2)</f>
        <v>64.653948664361238</v>
      </c>
      <c r="L13" s="5">
        <f t="shared" ref="L13:L19" si="12">SQRT($A13^2+(SIN(RADIANS($L$12))*$D13)^2+(SQRT($D13^2-(SIN(RADIANS($L$12))*$D13)^2)-($C13/2))^2)</f>
        <v>59.283545238478638</v>
      </c>
      <c r="M13" s="5">
        <f t="shared" ref="M13:M19" si="13">SQRT($A13^2+(SIN(RADIANS($M$12))*$D13)^2+(SQRT($D13^2-(SIN(RADIANS($M$12))*$D13)^2)-($C13/2))^2)</f>
        <v>54.992004287168321</v>
      </c>
      <c r="N13" s="5">
        <f t="shared" ref="N13:N19" si="14">SQRT($A13^2+(SIN(RADIANS($N$12))*$D13)^2+(SQRT($D13^2-(SIN(RADIANS($N$12))*$D13)^2)-($C13/2))^2)</f>
        <v>52.189841781564603</v>
      </c>
      <c r="O13" s="5">
        <f t="shared" ref="O13:O19" si="15">SQRT($A13^2+(SIN(RADIANS($O$12))*$D13)^2+(SQRT($D13^2-(SIN(RADIANS($O$12))*$D13)^2)-($C13/2))^2)</f>
        <v>51.21173296065313</v>
      </c>
    </row>
    <row r="14" spans="1:15" x14ac:dyDescent="0.25">
      <c r="A14" s="9">
        <v>36.6</v>
      </c>
      <c r="B14" s="9">
        <v>86.45</v>
      </c>
      <c r="C14" s="1">
        <v>90</v>
      </c>
      <c r="D14" s="1">
        <f t="shared" si="5"/>
        <v>78.320128319608884</v>
      </c>
      <c r="E14" s="1">
        <f t="shared" si="6"/>
        <v>64.101813546888053</v>
      </c>
      <c r="F14" s="3">
        <f t="shared" si="7"/>
        <v>73.814649630002322</v>
      </c>
      <c r="G14" s="1">
        <f>DEGREES(ASIN(E14/D14))</f>
        <v>54.930829477640053</v>
      </c>
      <c r="H14" s="5">
        <f t="shared" si="8"/>
        <v>77.292928044017074</v>
      </c>
      <c r="I14" s="1">
        <f t="shared" si="9"/>
        <v>70.482010282330933</v>
      </c>
      <c r="J14" s="1">
        <f t="shared" si="10"/>
        <v>67.188838764800522</v>
      </c>
      <c r="K14" s="1">
        <f t="shared" si="11"/>
        <v>64.022648980465107</v>
      </c>
      <c r="L14" s="1">
        <f t="shared" si="12"/>
        <v>58.259356607162694</v>
      </c>
      <c r="M14" s="1">
        <f t="shared" si="13"/>
        <v>53.617966226958195</v>
      </c>
      <c r="N14" s="1">
        <f t="shared" si="14"/>
        <v>50.565583525303424</v>
      </c>
      <c r="O14" s="1">
        <f t="shared" si="15"/>
        <v>49.495362926593458</v>
      </c>
    </row>
    <row r="15" spans="1:15" x14ac:dyDescent="0.25">
      <c r="A15" s="9">
        <v>36.6</v>
      </c>
      <c r="B15" s="9">
        <v>86.45</v>
      </c>
      <c r="C15" s="1">
        <v>95</v>
      </c>
      <c r="D15" s="1">
        <f t="shared" si="5"/>
        <v>78.320128319608884</v>
      </c>
      <c r="E15" s="1">
        <f t="shared" si="6"/>
        <v>62.271923850158998</v>
      </c>
      <c r="F15" s="3">
        <f t="shared" si="7"/>
        <v>72.231243240027382</v>
      </c>
      <c r="G15" s="1">
        <f t="shared" ref="G15:G19" si="16">DEGREES(ASIN(E15/D15))</f>
        <v>52.664207147889627</v>
      </c>
      <c r="H15" s="5">
        <f t="shared" si="8"/>
        <v>77.521909192295936</v>
      </c>
      <c r="I15" s="1">
        <f t="shared" si="9"/>
        <v>70.336674168417147</v>
      </c>
      <c r="J15" s="1">
        <f t="shared" si="10"/>
        <v>66.848235469392762</v>
      </c>
      <c r="K15" s="1">
        <f t="shared" si="11"/>
        <v>63.483589116068735</v>
      </c>
      <c r="L15" s="1">
        <f t="shared" si="12"/>
        <v>57.325967314284021</v>
      </c>
      <c r="M15" s="1">
        <f t="shared" si="13"/>
        <v>52.327354883564674</v>
      </c>
      <c r="N15" s="1">
        <f t="shared" si="14"/>
        <v>49.015067982449317</v>
      </c>
      <c r="O15" s="1">
        <f t="shared" si="15"/>
        <v>47.848096196579839</v>
      </c>
    </row>
    <row r="16" spans="1:15" s="6" customFormat="1" x14ac:dyDescent="0.25">
      <c r="A16" s="3">
        <v>36.6</v>
      </c>
      <c r="B16" s="3">
        <v>86.45</v>
      </c>
      <c r="C16" s="3">
        <v>100</v>
      </c>
      <c r="D16" s="3">
        <f t="shared" si="5"/>
        <v>78.320128319608884</v>
      </c>
      <c r="E16" s="3">
        <f t="shared" si="6"/>
        <v>60.283019997342549</v>
      </c>
      <c r="F16" s="3">
        <f t="shared" si="7"/>
        <v>70.523772587688484</v>
      </c>
      <c r="G16" s="3">
        <f t="shared" si="16"/>
        <v>50.326976498677588</v>
      </c>
      <c r="H16" s="5">
        <f t="shared" si="8"/>
        <v>77.830560090619642</v>
      </c>
      <c r="I16" s="3">
        <f t="shared" si="9"/>
        <v>70.280023425647471</v>
      </c>
      <c r="J16" s="3">
        <f t="shared" si="10"/>
        <v>66.599798169216697</v>
      </c>
      <c r="K16" s="3">
        <f t="shared" si="11"/>
        <v>63.039135397305635</v>
      </c>
      <c r="L16" s="3">
        <f t="shared" si="12"/>
        <v>56.487878564840514</v>
      </c>
      <c r="M16" s="3">
        <f t="shared" si="13"/>
        <v>51.126488593544252</v>
      </c>
      <c r="N16" s="3">
        <f t="shared" si="14"/>
        <v>47.545510212782645</v>
      </c>
      <c r="O16" s="3">
        <f t="shared" si="15"/>
        <v>46.27731267088781</v>
      </c>
    </row>
    <row r="17" spans="1:15" x14ac:dyDescent="0.25">
      <c r="A17" s="9">
        <v>36.6</v>
      </c>
      <c r="B17" s="9">
        <v>86.45</v>
      </c>
      <c r="C17" s="1">
        <v>105</v>
      </c>
      <c r="D17" s="1">
        <f t="shared" si="5"/>
        <v>78.320128319608884</v>
      </c>
      <c r="E17" s="1">
        <f t="shared" si="6"/>
        <v>58.118779237007388</v>
      </c>
      <c r="F17" s="3">
        <f t="shared" si="7"/>
        <v>68.682985520432936</v>
      </c>
      <c r="G17" s="1">
        <f t="shared" si="16"/>
        <v>47.907787451305886</v>
      </c>
      <c r="H17" s="5">
        <f t="shared" si="8"/>
        <v>78.217937605261199</v>
      </c>
      <c r="I17" s="5">
        <f t="shared" si="9"/>
        <v>70.312272416307493</v>
      </c>
      <c r="J17" s="1">
        <f t="shared" si="10"/>
        <v>66.444560702810136</v>
      </c>
      <c r="K17" s="1">
        <f t="shared" si="11"/>
        <v>62.691300004241612</v>
      </c>
      <c r="L17" s="1">
        <f t="shared" si="12"/>
        <v>55.749388525740592</v>
      </c>
      <c r="M17" s="1">
        <f t="shared" si="13"/>
        <v>50.021831260971453</v>
      </c>
      <c r="N17" s="1">
        <f t="shared" si="14"/>
        <v>46.164642243425973</v>
      </c>
      <c r="O17" s="1">
        <f t="shared" si="15"/>
        <v>44.791059670888217</v>
      </c>
    </row>
    <row r="18" spans="1:15" x14ac:dyDescent="0.25">
      <c r="A18" s="9">
        <v>36.6</v>
      </c>
      <c r="B18" s="9">
        <v>86.45</v>
      </c>
      <c r="C18" s="1">
        <v>110</v>
      </c>
      <c r="D18" s="1">
        <f t="shared" si="5"/>
        <v>78.320128319608884</v>
      </c>
      <c r="E18" s="1">
        <f t="shared" si="6"/>
        <v>55.758788544946</v>
      </c>
      <c r="F18" s="3">
        <f t="shared" si="7"/>
        <v>66.697844792766745</v>
      </c>
      <c r="G18" s="1">
        <f t="shared" si="16"/>
        <v>45.392516942488491</v>
      </c>
      <c r="H18" s="5">
        <f t="shared" si="8"/>
        <v>78.682878966275197</v>
      </c>
      <c r="I18" s="5">
        <f t="shared" si="9"/>
        <v>70.433299028091213</v>
      </c>
      <c r="J18" s="1">
        <f t="shared" si="10"/>
        <v>66.383176918541949</v>
      </c>
      <c r="K18" s="1">
        <f t="shared" si="11"/>
        <v>62.44169761308396</v>
      </c>
      <c r="L18" s="1">
        <f t="shared" si="12"/>
        <v>55.114500970541187</v>
      </c>
      <c r="M18" s="1">
        <f t="shared" si="13"/>
        <v>49.019887489634158</v>
      </c>
      <c r="N18" s="1">
        <f t="shared" si="14"/>
        <v>44.88065112643978</v>
      </c>
      <c r="O18" s="1">
        <f t="shared" si="15"/>
        <v>43.398022821817868</v>
      </c>
    </row>
    <row r="19" spans="1:15" s="8" customFormat="1" x14ac:dyDescent="0.25">
      <c r="A19" s="5">
        <v>36.6</v>
      </c>
      <c r="B19" s="5">
        <v>86.45</v>
      </c>
      <c r="C19" s="5">
        <v>115</v>
      </c>
      <c r="D19" s="5">
        <f t="shared" si="5"/>
        <v>78.320128319608884</v>
      </c>
      <c r="E19" s="5">
        <f t="shared" si="6"/>
        <v>53.176992205276157</v>
      </c>
      <c r="F19" s="5">
        <f t="shared" si="7"/>
        <v>64.555034660357833</v>
      </c>
      <c r="G19" s="5">
        <f t="shared" si="16"/>
        <v>42.763182318359931</v>
      </c>
      <c r="H19" s="5">
        <f t="shared" si="8"/>
        <v>79.224018590465917</v>
      </c>
      <c r="I19" s="5">
        <f t="shared" si="9"/>
        <v>70.642646974869166</v>
      </c>
      <c r="J19" s="5">
        <f t="shared" si="10"/>
        <v>66.415907044980273</v>
      </c>
      <c r="K19" s="5">
        <f t="shared" si="11"/>
        <v>62.291509095428147</v>
      </c>
      <c r="L19" s="5">
        <f t="shared" si="12"/>
        <v>54.58683095280027</v>
      </c>
      <c r="M19" s="5">
        <f t="shared" si="13"/>
        <v>48.127072799949943</v>
      </c>
      <c r="N19" s="5">
        <f t="shared" si="14"/>
        <v>43.702076582273428</v>
      </c>
      <c r="O19" s="5">
        <f t="shared" si="15"/>
        <v>42.107454722946386</v>
      </c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</sheetData>
  <mergeCells count="3">
    <mergeCell ref="A1:F1"/>
    <mergeCell ref="A11:F11"/>
    <mergeCell ref="H11:O1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E32" sqref="E32"/>
    </sheetView>
  </sheetViews>
  <sheetFormatPr defaultRowHeight="15" x14ac:dyDescent="0.25"/>
  <cols>
    <col min="2" max="2" width="15.85546875" bestFit="1" customWidth="1"/>
    <col min="3" max="3" width="24.7109375" bestFit="1" customWidth="1"/>
    <col min="4" max="4" width="31.140625" bestFit="1" customWidth="1"/>
    <col min="5" max="5" width="32.42578125" bestFit="1" customWidth="1"/>
    <col min="6" max="6" width="12.140625" bestFit="1" customWidth="1"/>
    <col min="7" max="7" width="10" bestFit="1" customWidth="1"/>
  </cols>
  <sheetData>
    <row r="1" spans="1:15" s="2" customFormat="1" x14ac:dyDescent="0.25">
      <c r="A1" s="2" t="s">
        <v>14</v>
      </c>
      <c r="C1" s="4">
        <v>45.8</v>
      </c>
    </row>
    <row r="2" spans="1:15" x14ac:dyDescent="0.25">
      <c r="A2" s="4" t="s">
        <v>13</v>
      </c>
      <c r="B2" s="4"/>
      <c r="C2" s="11">
        <v>55</v>
      </c>
      <c r="D2" s="1"/>
      <c r="E2" s="1"/>
      <c r="F2" s="1"/>
      <c r="G2" s="1"/>
      <c r="H2" s="1"/>
      <c r="I2" s="1"/>
      <c r="J2" s="1"/>
      <c r="K2" s="1"/>
      <c r="L2" s="1"/>
    </row>
    <row r="3" spans="1:15" x14ac:dyDescent="0.25">
      <c r="A3" s="4" t="s">
        <v>15</v>
      </c>
      <c r="B3" s="4"/>
      <c r="C3" s="10">
        <v>35.799999999999997</v>
      </c>
      <c r="D3" s="1"/>
      <c r="E3" s="1"/>
      <c r="F3" s="1"/>
      <c r="G3" s="1"/>
      <c r="H3" s="1"/>
      <c r="I3" s="1"/>
      <c r="J3" s="1"/>
      <c r="K3" s="1"/>
      <c r="L3" s="1"/>
    </row>
    <row r="4" spans="1:15" x14ac:dyDescent="0.25">
      <c r="A4" s="4" t="s">
        <v>25</v>
      </c>
      <c r="B4" s="4"/>
      <c r="C4" s="10">
        <v>95</v>
      </c>
      <c r="D4" s="1"/>
      <c r="E4" s="1"/>
      <c r="F4" s="1"/>
      <c r="G4" s="1"/>
      <c r="H4" s="1"/>
      <c r="I4" s="1"/>
      <c r="J4" s="1"/>
      <c r="K4" s="1"/>
      <c r="L4" s="1"/>
    </row>
    <row r="5" spans="1:15" x14ac:dyDescent="0.25">
      <c r="A5" s="4"/>
      <c r="B5" s="4"/>
      <c r="C5" s="4"/>
      <c r="D5" s="1"/>
      <c r="E5" s="1"/>
      <c r="F5" s="1"/>
      <c r="G5" s="1"/>
      <c r="H5" s="1"/>
      <c r="I5" s="1"/>
      <c r="J5" s="1"/>
      <c r="K5" s="1"/>
      <c r="L5" s="1"/>
    </row>
    <row r="6" spans="1:15" x14ac:dyDescent="0.25">
      <c r="A6" s="15" t="s">
        <v>12</v>
      </c>
      <c r="B6" s="15"/>
      <c r="C6" s="15"/>
      <c r="D6" s="15"/>
      <c r="E6" s="15"/>
      <c r="F6" s="15"/>
      <c r="G6" s="1"/>
      <c r="H6" s="16"/>
      <c r="I6" s="16"/>
      <c r="J6" s="16"/>
      <c r="K6" s="16"/>
      <c r="L6" s="16"/>
      <c r="M6" s="16"/>
      <c r="N6" s="16"/>
      <c r="O6" s="16"/>
    </row>
    <row r="7" spans="1:15" s="2" customFormat="1" x14ac:dyDescent="0.25">
      <c r="A7" s="4" t="s">
        <v>0</v>
      </c>
      <c r="B7" s="4" t="s">
        <v>1</v>
      </c>
      <c r="C7" s="4" t="s">
        <v>5</v>
      </c>
      <c r="D7" s="4" t="s">
        <v>7</v>
      </c>
      <c r="E7" s="4" t="s">
        <v>8</v>
      </c>
      <c r="F7" s="4" t="s">
        <v>2</v>
      </c>
      <c r="G7" s="4"/>
      <c r="H7" s="4"/>
      <c r="I7" s="4"/>
      <c r="J7" s="4"/>
      <c r="K7" s="4"/>
      <c r="L7" s="4"/>
      <c r="M7" s="4"/>
      <c r="N7" s="4"/>
      <c r="O7" s="4"/>
    </row>
    <row r="8" spans="1:15" s="8" customFormat="1" x14ac:dyDescent="0.25">
      <c r="A8" s="5">
        <f>$C$1</f>
        <v>45.8</v>
      </c>
      <c r="B8" s="5">
        <f>$C$2*1.03+$C$3*1.12</f>
        <v>96.746000000000009</v>
      </c>
      <c r="C8" s="5">
        <v>85</v>
      </c>
      <c r="D8" s="5">
        <f t="shared" ref="D8:D14" si="0">SQRT(B8^2-A8^2)</f>
        <v>85.218240512228377</v>
      </c>
      <c r="E8" s="5">
        <f t="shared" ref="E8:E14" si="1">SQRT(D8^2-(C8/2)^2)</f>
        <v>73.864054288943564</v>
      </c>
      <c r="F8" s="5">
        <f t="shared" ref="F8:F14" si="2">SQRT(A8^2+E8^2)</f>
        <v>86.911095471176765</v>
      </c>
      <c r="G8" s="5"/>
      <c r="H8" s="5"/>
      <c r="I8" s="5"/>
      <c r="J8" s="5"/>
      <c r="K8" s="5"/>
      <c r="L8" s="5"/>
      <c r="M8" s="5"/>
      <c r="N8" s="5"/>
      <c r="O8" s="5"/>
    </row>
    <row r="9" spans="1:15" x14ac:dyDescent="0.25">
      <c r="A9" s="9">
        <f t="shared" ref="A9:A14" si="3">$C$1</f>
        <v>45.8</v>
      </c>
      <c r="B9" s="9">
        <f>$C$2*1.03+$C$3*1.12</f>
        <v>96.746000000000009</v>
      </c>
      <c r="C9" s="1">
        <v>90</v>
      </c>
      <c r="D9" s="1">
        <f t="shared" si="0"/>
        <v>85.218240512228377</v>
      </c>
      <c r="E9" s="1">
        <f t="shared" si="1"/>
        <v>72.368145727246613</v>
      </c>
      <c r="F9" s="7">
        <f t="shared" si="2"/>
        <v>85.643379872585612</v>
      </c>
      <c r="G9" s="1"/>
      <c r="H9" s="9"/>
      <c r="I9" s="9"/>
      <c r="J9" s="9"/>
      <c r="K9" s="9"/>
      <c r="L9" s="9"/>
      <c r="M9" s="9"/>
      <c r="N9" s="9"/>
      <c r="O9" s="9"/>
    </row>
    <row r="10" spans="1:15" x14ac:dyDescent="0.25">
      <c r="A10" s="9">
        <f t="shared" si="3"/>
        <v>45.8</v>
      </c>
      <c r="B10" s="9">
        <f t="shared" ref="B10:B13" si="4">$C$2*1.03+$C$3*1.12</f>
        <v>96.746000000000009</v>
      </c>
      <c r="C10" s="1">
        <v>95</v>
      </c>
      <c r="D10" s="1">
        <f t="shared" si="0"/>
        <v>85.218240512228377</v>
      </c>
      <c r="E10" s="1">
        <f t="shared" si="1"/>
        <v>70.752374631527402</v>
      </c>
      <c r="F10" s="3">
        <f t="shared" si="2"/>
        <v>84.282492345682343</v>
      </c>
      <c r="G10" s="1"/>
      <c r="H10" s="9"/>
      <c r="I10" s="9"/>
      <c r="J10" s="9"/>
      <c r="K10" s="9"/>
      <c r="L10" s="9"/>
      <c r="M10" s="9"/>
      <c r="N10" s="9"/>
      <c r="O10" s="9"/>
    </row>
    <row r="11" spans="1:15" s="17" customFormat="1" x14ac:dyDescent="0.25">
      <c r="A11" s="3">
        <f t="shared" si="3"/>
        <v>45.8</v>
      </c>
      <c r="B11" s="3">
        <f t="shared" si="4"/>
        <v>96.746000000000009</v>
      </c>
      <c r="C11" s="3">
        <v>100</v>
      </c>
      <c r="D11" s="3">
        <f t="shared" si="0"/>
        <v>85.218240512228377</v>
      </c>
      <c r="E11" s="3">
        <f t="shared" si="1"/>
        <v>69.008322077847993</v>
      </c>
      <c r="F11" s="3">
        <f t="shared" si="2"/>
        <v>82.823840263537662</v>
      </c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25">
      <c r="A12" s="9">
        <f t="shared" si="3"/>
        <v>45.8</v>
      </c>
      <c r="B12" s="9">
        <f t="shared" si="4"/>
        <v>96.746000000000009</v>
      </c>
      <c r="C12" s="1">
        <v>105</v>
      </c>
      <c r="D12" s="1">
        <f t="shared" si="0"/>
        <v>85.218240512228377</v>
      </c>
      <c r="E12" s="1">
        <f t="shared" si="1"/>
        <v>67.125989869796342</v>
      </c>
      <c r="F12" s="3">
        <f t="shared" si="2"/>
        <v>81.262159188640808</v>
      </c>
      <c r="G12" s="1"/>
      <c r="H12" s="9"/>
      <c r="I12" s="9"/>
      <c r="J12" s="9"/>
      <c r="K12" s="9"/>
      <c r="L12" s="9"/>
      <c r="M12" s="9"/>
      <c r="N12" s="9"/>
      <c r="O12" s="9"/>
    </row>
    <row r="13" spans="1:15" x14ac:dyDescent="0.25">
      <c r="A13" s="9">
        <f t="shared" si="3"/>
        <v>45.8</v>
      </c>
      <c r="B13" s="9">
        <f t="shared" si="4"/>
        <v>96.746000000000009</v>
      </c>
      <c r="C13" s="1">
        <v>110</v>
      </c>
      <c r="D13" s="1">
        <f t="shared" si="0"/>
        <v>85.218240512228377</v>
      </c>
      <c r="E13" s="1">
        <f t="shared" si="1"/>
        <v>65.093383043132746</v>
      </c>
      <c r="F13" s="3">
        <f t="shared" si="2"/>
        <v>79.591384684524755</v>
      </c>
      <c r="G13" s="1"/>
      <c r="H13" s="9"/>
      <c r="I13" s="9"/>
      <c r="J13" s="9"/>
      <c r="K13" s="9"/>
      <c r="L13" s="9"/>
      <c r="M13" s="9"/>
      <c r="N13" s="9"/>
      <c r="O13" s="9"/>
    </row>
    <row r="14" spans="1:15" s="8" customFormat="1" x14ac:dyDescent="0.25">
      <c r="A14" s="5">
        <f t="shared" si="3"/>
        <v>45.8</v>
      </c>
      <c r="B14" s="5">
        <f>$C$2*1.03+$C$3*1.12</f>
        <v>96.746000000000009</v>
      </c>
      <c r="C14" s="5">
        <v>115</v>
      </c>
      <c r="D14" s="5">
        <f t="shared" si="0"/>
        <v>85.218240512228377</v>
      </c>
      <c r="E14" s="5">
        <f t="shared" si="1"/>
        <v>62.895934018026971</v>
      </c>
      <c r="F14" s="5">
        <f t="shared" si="2"/>
        <v>77.804489047869225</v>
      </c>
      <c r="G14" s="5"/>
      <c r="H14" s="5"/>
      <c r="I14" s="5"/>
      <c r="J14" s="5"/>
      <c r="K14" s="5"/>
      <c r="L14" s="5"/>
      <c r="M14" s="5"/>
      <c r="N14" s="5"/>
      <c r="O14" s="5"/>
    </row>
    <row r="17" spans="1:6" x14ac:dyDescent="0.25">
      <c r="F17" t="s">
        <v>17</v>
      </c>
    </row>
    <row r="18" spans="1:6" x14ac:dyDescent="0.25">
      <c r="C18" s="1"/>
      <c r="F18" t="s">
        <v>16</v>
      </c>
    </row>
    <row r="21" spans="1:6" x14ac:dyDescent="0.25">
      <c r="D21" s="13" t="s">
        <v>23</v>
      </c>
      <c r="E21" s="13" t="s">
        <v>24</v>
      </c>
    </row>
    <row r="22" spans="1:6" x14ac:dyDescent="0.25">
      <c r="A22" t="s">
        <v>18</v>
      </c>
      <c r="D22" s="1">
        <f>C4</f>
        <v>95</v>
      </c>
      <c r="E22" s="1">
        <f>C4</f>
        <v>95</v>
      </c>
    </row>
    <row r="23" spans="1:6" x14ac:dyDescent="0.25">
      <c r="A23" t="s">
        <v>19</v>
      </c>
      <c r="D23" s="1">
        <f>C1</f>
        <v>45.8</v>
      </c>
      <c r="E23" s="1">
        <f>C1</f>
        <v>45.8</v>
      </c>
    </row>
    <row r="24" spans="1:6" x14ac:dyDescent="0.25">
      <c r="A24" t="s">
        <v>20</v>
      </c>
      <c r="D24" s="1">
        <f>SQRT(D22^2-D23^2)</f>
        <v>83.230763543295694</v>
      </c>
      <c r="E24" s="1">
        <f>SQRT(E22^2-E23^2)</f>
        <v>83.230763543295694</v>
      </c>
    </row>
    <row r="25" spans="1:6" x14ac:dyDescent="0.25">
      <c r="A25" t="s">
        <v>21</v>
      </c>
      <c r="D25" s="1">
        <f>D24-E9</f>
        <v>10.862617816049081</v>
      </c>
      <c r="E25" s="1">
        <f>E24-E11</f>
        <v>14.222441465447702</v>
      </c>
    </row>
    <row r="26" spans="1:6" x14ac:dyDescent="0.25">
      <c r="A26" t="s">
        <v>22</v>
      </c>
      <c r="D26" s="12" t="str">
        <f>IF(D25&gt;E9,"YES","NO")</f>
        <v>NO</v>
      </c>
      <c r="E26" s="12" t="str">
        <f>IF(E25&gt;E11,"YES","NO")</f>
        <v>NO</v>
      </c>
    </row>
    <row r="27" spans="1:6" x14ac:dyDescent="0.25">
      <c r="C27" s="1"/>
      <c r="E27" s="1"/>
    </row>
    <row r="28" spans="1:6" x14ac:dyDescent="0.25">
      <c r="C28" s="1"/>
      <c r="E28" s="1"/>
    </row>
    <row r="29" spans="1:6" x14ac:dyDescent="0.25">
      <c r="E29" s="1"/>
    </row>
    <row r="30" spans="1:6" x14ac:dyDescent="0.25">
      <c r="E30" s="1"/>
    </row>
  </sheetData>
  <mergeCells count="1">
    <mergeCell ref="A6:F6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369D066ABD254C90C0C16FF20FCE5F" ma:contentTypeVersion="0" ma:contentTypeDescription="Create a new document." ma:contentTypeScope="" ma:versionID="a507a57fa84e052b0cf518973ed5bc36">
  <xsd:schema xmlns:xsd="http://www.w3.org/2001/XMLSchema" xmlns:p="http://schemas.microsoft.com/office/2006/metadata/properties" targetNamespace="http://schemas.microsoft.com/office/2006/metadata/properties" ma:root="true" ma:fieldsID="f4d196f5c675f743c82a55ad494504e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DDC3F60B-FFC5-4BB4-B84C-81F308A7D69D}"/>
</file>

<file path=customXml/itemProps2.xml><?xml version="1.0" encoding="utf-8"?>
<ds:datastoreItem xmlns:ds="http://schemas.openxmlformats.org/officeDocument/2006/customXml" ds:itemID="{A4108F16-2766-4560-B56B-408A85EAA8F8}"/>
</file>

<file path=customXml/itemProps3.xml><?xml version="1.0" encoding="utf-8"?>
<ds:datastoreItem xmlns:ds="http://schemas.openxmlformats.org/officeDocument/2006/customXml" ds:itemID="{8414ACE7-76DF-4931-867D-AB225130DC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Burger A</vt:lpstr>
      <vt:lpstr>Torpedo H</vt:lpstr>
      <vt:lpstr>Calculator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Siobhan Coady</dc:creator>
  <cp:lastModifiedBy>Siobhan Coady</cp:lastModifiedBy>
  <dcterms:created xsi:type="dcterms:W3CDTF">2012-05-29T12:33:44Z</dcterms:created>
  <dcterms:modified xsi:type="dcterms:W3CDTF">2012-07-16T19:05:03Z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0x010100DE369D066ABD254C90C0C16FF20FCE5F</vt:lpwstr>
  </property>
</Properties>
</file>