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18885" windowHeight="4530" activeTab="2"/>
  </bookViews>
  <sheets>
    <sheet name="Muchos FA" sheetId="1" r:id="rId1"/>
    <sheet name="Pocos FA" sheetId="2" r:id="rId2"/>
    <sheet name="Muchos OM" sheetId="3" r:id="rId3"/>
    <sheet name="Pocos OM" sheetId="4" r:id="rId4"/>
    <sheet name="Hoja5" sheetId="5" r:id="rId5"/>
    <sheet name="Por N Externo" sheetId="6" r:id="rId6"/>
    <sheet name="Por Tamaño" sheetId="7" r:id="rId7"/>
    <sheet name="Por Estímulo" sheetId="8" r:id="rId8"/>
    <sheet name="Por Estímulo " sheetId="9" r:id="rId9"/>
  </sheets>
  <calcPr calcId="145621"/>
</workbook>
</file>

<file path=xl/calcChain.xml><?xml version="1.0" encoding="utf-8"?>
<calcChain xmlns="http://schemas.openxmlformats.org/spreadsheetml/2006/main">
  <c r="K19" i="3" l="1"/>
  <c r="N19" i="3"/>
  <c r="K18" i="3"/>
  <c r="N18" i="3"/>
  <c r="D19" i="3"/>
  <c r="E19" i="3"/>
  <c r="F19" i="3"/>
  <c r="D18" i="3"/>
  <c r="E18" i="3"/>
  <c r="F18" i="3"/>
  <c r="C19" i="3"/>
  <c r="C18" i="3"/>
  <c r="K19" i="4"/>
  <c r="N19" i="4"/>
  <c r="K18" i="4"/>
  <c r="N18" i="4"/>
  <c r="D18" i="4"/>
  <c r="E18" i="4"/>
  <c r="F18" i="4"/>
  <c r="D19" i="4"/>
  <c r="E19" i="4"/>
  <c r="F19" i="4"/>
  <c r="C19" i="4"/>
  <c r="C18" i="4"/>
  <c r="U23" i="1" l="1"/>
  <c r="U22" i="1"/>
  <c r="J20" i="1"/>
  <c r="K20" i="1"/>
  <c r="N20" i="1"/>
  <c r="O20" i="1"/>
  <c r="Q20" i="1"/>
  <c r="R20" i="1"/>
  <c r="D20" i="1"/>
  <c r="E20" i="1"/>
  <c r="F20" i="1"/>
  <c r="C20" i="1"/>
  <c r="D19" i="1"/>
  <c r="E19" i="1"/>
  <c r="F19" i="1"/>
  <c r="J19" i="1"/>
  <c r="K19" i="1"/>
  <c r="N19" i="1"/>
  <c r="O19" i="1"/>
  <c r="Q19" i="1"/>
  <c r="R19" i="1"/>
  <c r="D20" i="2"/>
  <c r="E20" i="2"/>
  <c r="F20" i="2"/>
  <c r="K20" i="2"/>
  <c r="N20" i="2"/>
  <c r="C20" i="2"/>
  <c r="M3" i="4"/>
  <c r="M4" i="4"/>
  <c r="M5" i="4"/>
  <c r="M6" i="4"/>
  <c r="M7" i="4"/>
  <c r="M8" i="4"/>
  <c r="M9" i="4"/>
  <c r="M10" i="4"/>
  <c r="M11" i="4"/>
  <c r="M12" i="4"/>
  <c r="M13" i="4"/>
  <c r="M14" i="4"/>
  <c r="M15" i="4"/>
  <c r="M2" i="4"/>
  <c r="M18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2" i="4"/>
  <c r="J18" i="4" s="1"/>
  <c r="M15" i="3"/>
  <c r="M14" i="3"/>
  <c r="M13" i="3"/>
  <c r="M12" i="3"/>
  <c r="M11" i="3"/>
  <c r="M10" i="3"/>
  <c r="M9" i="3"/>
  <c r="M8" i="3"/>
  <c r="M7" i="3"/>
  <c r="M6" i="3"/>
  <c r="M5" i="3"/>
  <c r="M4" i="3"/>
  <c r="M3" i="3"/>
  <c r="M19" i="3" s="1"/>
  <c r="M2" i="3"/>
  <c r="M18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  <c r="J18" i="3" s="1"/>
  <c r="M3" i="2"/>
  <c r="M20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J3" i="2"/>
  <c r="J20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M15" i="5"/>
  <c r="M16" i="5"/>
  <c r="M17" i="5"/>
  <c r="M18" i="5"/>
  <c r="M19" i="5"/>
  <c r="M20" i="5"/>
  <c r="M21" i="5"/>
  <c r="M22" i="5"/>
  <c r="M23" i="5"/>
  <c r="M14" i="5"/>
  <c r="J15" i="5"/>
  <c r="J16" i="5"/>
  <c r="J17" i="5"/>
  <c r="J18" i="5"/>
  <c r="J19" i="5"/>
  <c r="J20" i="5"/>
  <c r="J21" i="5"/>
  <c r="J22" i="5"/>
  <c r="J23" i="5"/>
  <c r="J14" i="5"/>
  <c r="M4" i="5"/>
  <c r="M5" i="5"/>
  <c r="M6" i="5"/>
  <c r="M7" i="5"/>
  <c r="M8" i="5"/>
  <c r="M9" i="5"/>
  <c r="M10" i="5"/>
  <c r="M3" i="5"/>
  <c r="J4" i="5"/>
  <c r="J5" i="5"/>
  <c r="J6" i="5"/>
  <c r="J7" i="5"/>
  <c r="J8" i="5"/>
  <c r="J9" i="5"/>
  <c r="J10" i="5"/>
  <c r="J3" i="5"/>
  <c r="P3" i="1"/>
  <c r="U3" i="1" s="1"/>
  <c r="P4" i="1"/>
  <c r="U4" i="1" s="1"/>
  <c r="P5" i="1"/>
  <c r="U5" i="1" s="1"/>
  <c r="P6" i="1"/>
  <c r="U6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2" i="1"/>
  <c r="P19" i="1" s="1"/>
  <c r="L3" i="1"/>
  <c r="L20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L19" i="1" s="1"/>
  <c r="U20" i="1" l="1"/>
  <c r="P10" i="5"/>
  <c r="P8" i="5"/>
  <c r="P6" i="5"/>
  <c r="P4" i="5"/>
  <c r="P23" i="5"/>
  <c r="P21" i="5"/>
  <c r="P19" i="5"/>
  <c r="P17" i="5"/>
  <c r="P15" i="5"/>
  <c r="J19" i="3"/>
  <c r="J19" i="4"/>
  <c r="M19" i="4"/>
  <c r="U2" i="1"/>
  <c r="U19" i="1" s="1"/>
  <c r="P3" i="5"/>
  <c r="P9" i="5"/>
  <c r="P7" i="5"/>
  <c r="P5" i="5"/>
  <c r="P14" i="5"/>
  <c r="P22" i="5"/>
  <c r="P20" i="5"/>
  <c r="P18" i="5"/>
  <c r="P16" i="5"/>
  <c r="P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2" i="1"/>
  <c r="S23" i="1"/>
  <c r="S2" i="1"/>
  <c r="S19" i="1" s="1"/>
  <c r="O22" i="1"/>
  <c r="O23" i="1"/>
  <c r="Q15" i="5"/>
  <c r="Q16" i="5"/>
  <c r="Q17" i="5"/>
  <c r="Q18" i="5"/>
  <c r="Q19" i="5"/>
  <c r="Q20" i="5"/>
  <c r="Q21" i="5"/>
  <c r="Q22" i="5"/>
  <c r="Q23" i="5"/>
  <c r="Q14" i="5"/>
  <c r="Q4" i="5"/>
  <c r="Q5" i="5"/>
  <c r="Q6" i="5"/>
  <c r="Q7" i="5"/>
  <c r="Q8" i="5"/>
  <c r="Q9" i="5"/>
  <c r="Q10" i="5"/>
  <c r="Q3" i="5"/>
  <c r="H15" i="5"/>
  <c r="H16" i="5"/>
  <c r="H17" i="5"/>
  <c r="H18" i="5"/>
  <c r="H19" i="5"/>
  <c r="H20" i="5"/>
  <c r="H21" i="5"/>
  <c r="H22" i="5"/>
  <c r="H23" i="5"/>
  <c r="H14" i="5"/>
  <c r="G15" i="5"/>
  <c r="G16" i="5"/>
  <c r="L16" i="5" s="1"/>
  <c r="G17" i="5"/>
  <c r="G18" i="5"/>
  <c r="L18" i="5" s="1"/>
  <c r="G19" i="5"/>
  <c r="G20" i="5"/>
  <c r="L20" i="5" s="1"/>
  <c r="G21" i="5"/>
  <c r="G22" i="5"/>
  <c r="L22" i="5" s="1"/>
  <c r="G23" i="5"/>
  <c r="G14" i="5"/>
  <c r="H4" i="5"/>
  <c r="H5" i="5"/>
  <c r="I5" i="5" s="1"/>
  <c r="H6" i="5"/>
  <c r="H7" i="5"/>
  <c r="I7" i="5" s="1"/>
  <c r="H8" i="5"/>
  <c r="H9" i="5"/>
  <c r="I9" i="5" s="1"/>
  <c r="H10" i="5"/>
  <c r="H3" i="5"/>
  <c r="I3" i="5" s="1"/>
  <c r="G4" i="5"/>
  <c r="G5" i="5"/>
  <c r="G6" i="5"/>
  <c r="G7" i="5"/>
  <c r="G8" i="5"/>
  <c r="G9" i="5"/>
  <c r="G10" i="5"/>
  <c r="G3" i="5"/>
  <c r="H15" i="3"/>
  <c r="H14" i="3"/>
  <c r="I14" i="3" s="1"/>
  <c r="H13" i="3"/>
  <c r="H12" i="3"/>
  <c r="I12" i="3" s="1"/>
  <c r="H11" i="3"/>
  <c r="H10" i="3"/>
  <c r="I10" i="3" s="1"/>
  <c r="H9" i="3"/>
  <c r="H8" i="3"/>
  <c r="I8" i="3" s="1"/>
  <c r="H7" i="3"/>
  <c r="H6" i="3"/>
  <c r="I6" i="3" s="1"/>
  <c r="H5" i="3"/>
  <c r="H4" i="3"/>
  <c r="I4" i="3" s="1"/>
  <c r="H3" i="3"/>
  <c r="H19" i="3" s="1"/>
  <c r="H2" i="3"/>
  <c r="H18" i="3" s="1"/>
  <c r="G3" i="3"/>
  <c r="G4" i="3"/>
  <c r="L4" i="3" s="1"/>
  <c r="G5" i="3"/>
  <c r="G6" i="3"/>
  <c r="L6" i="3" s="1"/>
  <c r="G7" i="3"/>
  <c r="G8" i="3"/>
  <c r="L8" i="3" s="1"/>
  <c r="G9" i="3"/>
  <c r="G10" i="3"/>
  <c r="L10" i="3" s="1"/>
  <c r="G11" i="3"/>
  <c r="G12" i="3"/>
  <c r="L12" i="3" s="1"/>
  <c r="G13" i="3"/>
  <c r="G14" i="3"/>
  <c r="L14" i="3" s="1"/>
  <c r="G15" i="3"/>
  <c r="G2" i="3"/>
  <c r="G3" i="2"/>
  <c r="G4" i="2"/>
  <c r="G5" i="2"/>
  <c r="G6" i="2"/>
  <c r="L6" i="2" s="1"/>
  <c r="G7" i="2"/>
  <c r="G8" i="2"/>
  <c r="L8" i="2" s="1"/>
  <c r="G9" i="2"/>
  <c r="G10" i="2"/>
  <c r="L10" i="2" s="1"/>
  <c r="G12" i="2"/>
  <c r="G13" i="2"/>
  <c r="G14" i="2"/>
  <c r="G15" i="2"/>
  <c r="G16" i="2"/>
  <c r="G17" i="2"/>
  <c r="G2" i="2"/>
  <c r="H4" i="2"/>
  <c r="I4" i="2" s="1"/>
  <c r="H6" i="2"/>
  <c r="H8" i="2"/>
  <c r="I8" i="2" s="1"/>
  <c r="H9" i="2"/>
  <c r="H10" i="2"/>
  <c r="I10" i="2" s="1"/>
  <c r="H11" i="2"/>
  <c r="H12" i="2"/>
  <c r="I12" i="2" s="1"/>
  <c r="H13" i="2"/>
  <c r="H14" i="2"/>
  <c r="I14" i="2" s="1"/>
  <c r="H15" i="2"/>
  <c r="H16" i="2"/>
  <c r="I16" i="2" s="1"/>
  <c r="H17" i="2"/>
  <c r="H2" i="2"/>
  <c r="I2" i="2" s="1"/>
  <c r="H10" i="1"/>
  <c r="H8" i="1"/>
  <c r="I8" i="1" s="1"/>
  <c r="H7" i="1"/>
  <c r="I7" i="1" s="1"/>
  <c r="H6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2" i="3"/>
  <c r="Q18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2" i="3"/>
  <c r="P18" i="3" s="1"/>
  <c r="Q3" i="4"/>
  <c r="Q4" i="4"/>
  <c r="Q5" i="4"/>
  <c r="Q6" i="4"/>
  <c r="Q7" i="4"/>
  <c r="Q8" i="4"/>
  <c r="Q9" i="4"/>
  <c r="Q10" i="4"/>
  <c r="Q11" i="4"/>
  <c r="R11" i="4" s="1"/>
  <c r="Q12" i="4"/>
  <c r="Q13" i="4"/>
  <c r="Q14" i="4"/>
  <c r="Q15" i="4"/>
  <c r="Q2" i="4"/>
  <c r="Q18" i="4" s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2" i="4"/>
  <c r="P18" i="4" s="1"/>
  <c r="O15" i="4"/>
  <c r="H15" i="4"/>
  <c r="I15" i="4" s="1"/>
  <c r="G15" i="4"/>
  <c r="L15" i="4" s="1"/>
  <c r="C23" i="1"/>
  <c r="D19" i="2"/>
  <c r="E19" i="2"/>
  <c r="F19" i="2"/>
  <c r="H19" i="2"/>
  <c r="J19" i="2"/>
  <c r="K19" i="2"/>
  <c r="M19" i="2"/>
  <c r="N19" i="2"/>
  <c r="C19" i="2"/>
  <c r="C19" i="1"/>
  <c r="C22" i="1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Q19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J23" i="1"/>
  <c r="K23" i="1"/>
  <c r="N23" i="1"/>
  <c r="J22" i="1"/>
  <c r="K22" i="1"/>
  <c r="N22" i="1"/>
  <c r="D23" i="1"/>
  <c r="E23" i="1"/>
  <c r="F23" i="1"/>
  <c r="D22" i="1"/>
  <c r="E22" i="1"/>
  <c r="F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  <c r="V19" i="1" s="1"/>
  <c r="O14" i="4"/>
  <c r="R14" i="4" s="1"/>
  <c r="H3" i="4"/>
  <c r="H4" i="4"/>
  <c r="I4" i="4" s="1"/>
  <c r="H5" i="4"/>
  <c r="H6" i="4"/>
  <c r="I6" i="4" s="1"/>
  <c r="H7" i="4"/>
  <c r="H8" i="4"/>
  <c r="I8" i="4" s="1"/>
  <c r="H9" i="4"/>
  <c r="H10" i="4"/>
  <c r="I10" i="4" s="1"/>
  <c r="H11" i="4"/>
  <c r="H12" i="4"/>
  <c r="I12" i="4" s="1"/>
  <c r="H13" i="4"/>
  <c r="H14" i="4"/>
  <c r="I14" i="4" s="1"/>
  <c r="H2" i="4"/>
  <c r="G3" i="4"/>
  <c r="G4" i="4"/>
  <c r="G5" i="4"/>
  <c r="L5" i="4" s="1"/>
  <c r="G6" i="4"/>
  <c r="G7" i="4"/>
  <c r="L7" i="4" s="1"/>
  <c r="G8" i="4"/>
  <c r="G9" i="4"/>
  <c r="L9" i="4" s="1"/>
  <c r="G10" i="4"/>
  <c r="G11" i="4"/>
  <c r="L11" i="4" s="1"/>
  <c r="G12" i="4"/>
  <c r="G13" i="4"/>
  <c r="L13" i="4" s="1"/>
  <c r="G14" i="4"/>
  <c r="L14" i="4" s="1"/>
  <c r="G2" i="4"/>
  <c r="O15" i="5"/>
  <c r="O16" i="5"/>
  <c r="O17" i="5"/>
  <c r="O18" i="5"/>
  <c r="O19" i="5"/>
  <c r="O20" i="5"/>
  <c r="O21" i="5"/>
  <c r="O22" i="5"/>
  <c r="O23" i="5"/>
  <c r="O14" i="5"/>
  <c r="O4" i="5"/>
  <c r="O5" i="5"/>
  <c r="O6" i="5"/>
  <c r="O7" i="5"/>
  <c r="O8" i="5"/>
  <c r="O9" i="5"/>
  <c r="O10" i="5"/>
  <c r="O3" i="5"/>
  <c r="O3" i="4"/>
  <c r="O4" i="4"/>
  <c r="O5" i="4"/>
  <c r="O6" i="4"/>
  <c r="O7" i="4"/>
  <c r="R7" i="4" s="1"/>
  <c r="O8" i="4"/>
  <c r="O9" i="4"/>
  <c r="O10" i="4"/>
  <c r="O11" i="4"/>
  <c r="O12" i="4"/>
  <c r="O13" i="4"/>
  <c r="O2" i="4"/>
  <c r="O18" i="4" s="1"/>
  <c r="O3" i="3"/>
  <c r="O4" i="3"/>
  <c r="O5" i="3"/>
  <c r="O6" i="3"/>
  <c r="R6" i="3" s="1"/>
  <c r="O7" i="3"/>
  <c r="O8" i="3"/>
  <c r="O9" i="3"/>
  <c r="O10" i="3"/>
  <c r="O11" i="3"/>
  <c r="O12" i="3"/>
  <c r="O13" i="3"/>
  <c r="O14" i="3"/>
  <c r="R14" i="3" s="1"/>
  <c r="O15" i="3"/>
  <c r="O2" i="3"/>
  <c r="O18" i="3" s="1"/>
  <c r="O3" i="2"/>
  <c r="O4" i="2"/>
  <c r="O5" i="2"/>
  <c r="O6" i="2"/>
  <c r="R6" i="2" s="1"/>
  <c r="O7" i="2"/>
  <c r="O8" i="2"/>
  <c r="O9" i="2"/>
  <c r="O10" i="2"/>
  <c r="O11" i="2"/>
  <c r="O12" i="2"/>
  <c r="R12" i="2" s="1"/>
  <c r="O13" i="2"/>
  <c r="O14" i="2"/>
  <c r="R14" i="2" s="1"/>
  <c r="O15" i="2"/>
  <c r="O16" i="2"/>
  <c r="R16" i="2" s="1"/>
  <c r="O17" i="2"/>
  <c r="O2" i="2"/>
  <c r="O19" i="2" s="1"/>
  <c r="L15" i="5"/>
  <c r="L17" i="5"/>
  <c r="L19" i="5"/>
  <c r="L21" i="5"/>
  <c r="L23" i="5"/>
  <c r="L14" i="5"/>
  <c r="L4" i="5"/>
  <c r="L5" i="5"/>
  <c r="L6" i="5"/>
  <c r="L7" i="5"/>
  <c r="L8" i="5"/>
  <c r="L9" i="5"/>
  <c r="L10" i="5"/>
  <c r="L3" i="5"/>
  <c r="I15" i="5"/>
  <c r="I16" i="5"/>
  <c r="I17" i="5"/>
  <c r="I18" i="5"/>
  <c r="I19" i="5"/>
  <c r="I20" i="5"/>
  <c r="I21" i="5"/>
  <c r="I22" i="5"/>
  <c r="I23" i="5"/>
  <c r="I4" i="5"/>
  <c r="I6" i="5"/>
  <c r="I8" i="5"/>
  <c r="I10" i="5"/>
  <c r="L4" i="4"/>
  <c r="L6" i="4"/>
  <c r="L8" i="4"/>
  <c r="L10" i="4"/>
  <c r="L12" i="4"/>
  <c r="I3" i="4"/>
  <c r="I5" i="4"/>
  <c r="I7" i="4"/>
  <c r="I9" i="4"/>
  <c r="I11" i="4"/>
  <c r="I13" i="4"/>
  <c r="I2" i="4"/>
  <c r="I18" i="4" s="1"/>
  <c r="L3" i="3"/>
  <c r="L5" i="3"/>
  <c r="L7" i="3"/>
  <c r="L9" i="3"/>
  <c r="L11" i="3"/>
  <c r="L13" i="3"/>
  <c r="L15" i="3"/>
  <c r="I3" i="3"/>
  <c r="I5" i="3"/>
  <c r="I7" i="3"/>
  <c r="I9" i="3"/>
  <c r="I11" i="3"/>
  <c r="I13" i="3"/>
  <c r="I15" i="3"/>
  <c r="L3" i="2"/>
  <c r="L5" i="2"/>
  <c r="L7" i="2"/>
  <c r="L9" i="2"/>
  <c r="L11" i="2"/>
  <c r="L12" i="2"/>
  <c r="L13" i="2"/>
  <c r="L14" i="2"/>
  <c r="L15" i="2"/>
  <c r="L16" i="2"/>
  <c r="L17" i="2"/>
  <c r="L2" i="2"/>
  <c r="I3" i="2"/>
  <c r="I20" i="2" s="1"/>
  <c r="I5" i="2"/>
  <c r="I6" i="2"/>
  <c r="I7" i="2"/>
  <c r="I9" i="2"/>
  <c r="I11" i="2"/>
  <c r="I13" i="2"/>
  <c r="I15" i="2"/>
  <c r="I17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T19" i="1" s="1"/>
  <c r="H3" i="1"/>
  <c r="H4" i="1"/>
  <c r="I4" i="1" s="1"/>
  <c r="I5" i="1"/>
  <c r="I6" i="1"/>
  <c r="H9" i="1"/>
  <c r="I9" i="1" s="1"/>
  <c r="I10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2" i="1"/>
  <c r="G3" i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2" i="1"/>
  <c r="L20" i="2" l="1"/>
  <c r="L19" i="3"/>
  <c r="L2" i="4"/>
  <c r="L18" i="4" s="1"/>
  <c r="G18" i="4"/>
  <c r="L3" i="4"/>
  <c r="L19" i="4" s="1"/>
  <c r="G19" i="4"/>
  <c r="V20" i="1"/>
  <c r="P20" i="2"/>
  <c r="R17" i="2"/>
  <c r="R15" i="2"/>
  <c r="Q20" i="2"/>
  <c r="P19" i="4"/>
  <c r="R5" i="4"/>
  <c r="Q19" i="4"/>
  <c r="I19" i="2"/>
  <c r="G19" i="2"/>
  <c r="L2" i="3"/>
  <c r="L18" i="3" s="1"/>
  <c r="G18" i="3"/>
  <c r="R3" i="5"/>
  <c r="R9" i="5"/>
  <c r="R7" i="5"/>
  <c r="R5" i="5"/>
  <c r="R14" i="5"/>
  <c r="R22" i="5"/>
  <c r="R20" i="5"/>
  <c r="R18" i="5"/>
  <c r="R16" i="5"/>
  <c r="M2" i="1"/>
  <c r="M19" i="1" s="1"/>
  <c r="G19" i="1"/>
  <c r="I2" i="1"/>
  <c r="I19" i="1" s="1"/>
  <c r="H19" i="1"/>
  <c r="M3" i="1"/>
  <c r="M20" i="1" s="1"/>
  <c r="G20" i="1"/>
  <c r="I3" i="1"/>
  <c r="I20" i="1" s="1"/>
  <c r="H20" i="1"/>
  <c r="T20" i="1"/>
  <c r="I19" i="3"/>
  <c r="I19" i="4"/>
  <c r="O20" i="2"/>
  <c r="R3" i="3"/>
  <c r="O19" i="3"/>
  <c r="R3" i="4"/>
  <c r="O19" i="4"/>
  <c r="H18" i="4"/>
  <c r="H19" i="4"/>
  <c r="R8" i="4"/>
  <c r="R6" i="4"/>
  <c r="P19" i="3"/>
  <c r="Q19" i="3"/>
  <c r="H20" i="2"/>
  <c r="G20" i="2"/>
  <c r="G19" i="3"/>
  <c r="R10" i="5"/>
  <c r="R8" i="5"/>
  <c r="R6" i="5"/>
  <c r="R4" i="5"/>
  <c r="R23" i="5"/>
  <c r="R21" i="5"/>
  <c r="R19" i="5"/>
  <c r="R17" i="5"/>
  <c r="R15" i="5"/>
  <c r="S20" i="1"/>
  <c r="R2" i="4"/>
  <c r="R10" i="4"/>
  <c r="R4" i="4"/>
  <c r="T23" i="1"/>
  <c r="L4" i="2"/>
  <c r="L19" i="2" s="1"/>
  <c r="I2" i="3"/>
  <c r="I18" i="3" s="1"/>
  <c r="R3" i="2"/>
  <c r="P19" i="2"/>
  <c r="R15" i="4"/>
  <c r="R13" i="4"/>
  <c r="M22" i="1"/>
  <c r="M23" i="1"/>
  <c r="I22" i="1"/>
  <c r="R12" i="4"/>
  <c r="R9" i="4"/>
  <c r="W13" i="1"/>
  <c r="W11" i="1"/>
  <c r="W4" i="1"/>
  <c r="W6" i="1"/>
  <c r="W7" i="1"/>
  <c r="W8" i="1"/>
  <c r="W9" i="1"/>
  <c r="W10" i="1"/>
  <c r="W12" i="1"/>
  <c r="W15" i="1"/>
  <c r="W16" i="1"/>
  <c r="W17" i="1"/>
  <c r="W14" i="1"/>
  <c r="T22" i="1"/>
  <c r="W2" i="1"/>
  <c r="W19" i="1" s="1"/>
  <c r="R13" i="2"/>
  <c r="R10" i="2"/>
  <c r="R9" i="2"/>
  <c r="R8" i="2"/>
  <c r="R7" i="2"/>
  <c r="R5" i="2"/>
  <c r="R4" i="2"/>
  <c r="R2" i="2"/>
  <c r="W5" i="1"/>
  <c r="V23" i="1"/>
  <c r="I23" i="1"/>
  <c r="R11" i="2"/>
  <c r="R2" i="3"/>
  <c r="R12" i="3"/>
  <c r="R10" i="3"/>
  <c r="R8" i="3"/>
  <c r="R4" i="3"/>
  <c r="R15" i="3"/>
  <c r="R13" i="3"/>
  <c r="R11" i="3"/>
  <c r="R9" i="3"/>
  <c r="R7" i="3"/>
  <c r="R5" i="3"/>
  <c r="W3" i="1"/>
  <c r="W20" i="1" s="1"/>
  <c r="G22" i="1"/>
  <c r="H23" i="1"/>
  <c r="V22" i="1"/>
  <c r="H22" i="1"/>
  <c r="G23" i="1"/>
  <c r="R19" i="4" l="1"/>
  <c r="R19" i="3"/>
  <c r="R18" i="3"/>
  <c r="R20" i="2"/>
  <c r="R18" i="4"/>
  <c r="W22" i="1"/>
  <c r="W23" i="1"/>
  <c r="R19" i="2"/>
  <c r="I14" i="5"/>
</calcChain>
</file>

<file path=xl/sharedStrings.xml><?xml version="1.0" encoding="utf-8"?>
<sst xmlns="http://schemas.openxmlformats.org/spreadsheetml/2006/main" count="633" uniqueCount="183">
  <si>
    <t>H Rate</t>
  </si>
  <si>
    <t>F Rate</t>
  </si>
  <si>
    <t>Hits</t>
  </si>
  <si>
    <t>Rechazos</t>
  </si>
  <si>
    <t>FalsasAlarmas</t>
  </si>
  <si>
    <t>Omision</t>
  </si>
  <si>
    <t>E</t>
  </si>
  <si>
    <t>P</t>
  </si>
  <si>
    <t>Z-Mafer</t>
  </si>
  <si>
    <t>B-DianaTell</t>
  </si>
  <si>
    <t>B-JazPastr</t>
  </si>
  <si>
    <t>B-CeciRuiz</t>
  </si>
  <si>
    <t>Z-Ana</t>
  </si>
  <si>
    <t>B-Mariana</t>
  </si>
  <si>
    <t>B-Jchamú</t>
  </si>
  <si>
    <t>B-SandDanG</t>
  </si>
  <si>
    <t>B-Mayra</t>
  </si>
  <si>
    <t>B-StephAdr</t>
  </si>
  <si>
    <t>B-LauraCard</t>
  </si>
  <si>
    <t>B-KarlaCruz</t>
  </si>
  <si>
    <t>Z-Fer</t>
  </si>
  <si>
    <t>B-Alejandra</t>
  </si>
  <si>
    <t>B-AG</t>
  </si>
  <si>
    <t>B-AnaLauHd</t>
  </si>
  <si>
    <t>B-DianeM</t>
  </si>
  <si>
    <t>B-ViviCon</t>
  </si>
  <si>
    <t>B-AI</t>
  </si>
  <si>
    <t>B-S20</t>
  </si>
  <si>
    <t>B-ValeBarr</t>
  </si>
  <si>
    <t>B-LauNava</t>
  </si>
  <si>
    <t>B-Magali</t>
  </si>
  <si>
    <t>B-PauArand</t>
  </si>
  <si>
    <t>B-AnaLEscam</t>
  </si>
  <si>
    <t>B-Selene</t>
  </si>
  <si>
    <t>B-Bjanely</t>
  </si>
  <si>
    <t>B-Dzul</t>
  </si>
  <si>
    <t>B-JEnriqueO</t>
  </si>
  <si>
    <t>MUCHOS</t>
  </si>
  <si>
    <t>B-Kestrada</t>
  </si>
  <si>
    <t>B-LauNoguez</t>
  </si>
  <si>
    <t>B-Beneditt</t>
  </si>
  <si>
    <t>B-Cindy</t>
  </si>
  <si>
    <t>POCOS</t>
  </si>
  <si>
    <t>F-Fabi</t>
  </si>
  <si>
    <t>B-Angel</t>
  </si>
  <si>
    <t>B-Rox</t>
  </si>
  <si>
    <t>B-22</t>
  </si>
  <si>
    <t>B-Pita</t>
  </si>
  <si>
    <t>ZN</t>
  </si>
  <si>
    <t>ZSN</t>
  </si>
  <si>
    <t>d'</t>
  </si>
  <si>
    <t>N  (1-fa)</t>
  </si>
  <si>
    <t>SN  (1-h)</t>
  </si>
  <si>
    <t>ON</t>
  </si>
  <si>
    <t>OSN</t>
  </si>
  <si>
    <t>B</t>
  </si>
  <si>
    <t>B-JoseAntOl</t>
  </si>
  <si>
    <t>C=0.5(ZN+ZSN)</t>
  </si>
  <si>
    <t>K=C+d'/2</t>
  </si>
  <si>
    <t>Promedio</t>
  </si>
  <si>
    <t>B=OSN/ON</t>
  </si>
  <si>
    <t>K</t>
  </si>
  <si>
    <t>C</t>
  </si>
  <si>
    <t>POCOS FA</t>
  </si>
  <si>
    <t>Señal</t>
  </si>
  <si>
    <t>2n-Pequeño</t>
  </si>
  <si>
    <t>2n-Grande</t>
  </si>
  <si>
    <t>3n-Pequeño</t>
  </si>
  <si>
    <t>4n-Pequeño</t>
  </si>
  <si>
    <t>4n-Grande</t>
  </si>
  <si>
    <t>3n-Grande</t>
  </si>
  <si>
    <t>3v2;  2p</t>
  </si>
  <si>
    <t>3v2;  2g</t>
  </si>
  <si>
    <t xml:space="preserve">3v2; 3p </t>
  </si>
  <si>
    <t>3v2; 3g</t>
  </si>
  <si>
    <t>3v2; 4p</t>
  </si>
  <si>
    <t>3v2; 4g</t>
  </si>
  <si>
    <t>3v2.5; 2p</t>
  </si>
  <si>
    <t>3v2.5; 2g</t>
  </si>
  <si>
    <t>3v2.5; 3p</t>
  </si>
  <si>
    <t>3v2.5; 3g</t>
  </si>
  <si>
    <t>3v2.5; 4p</t>
  </si>
  <si>
    <t>3v2.5; 4g</t>
  </si>
  <si>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, 14, 15, 16</t>
    </r>
  </si>
  <si>
    <t>3v3; 2p</t>
  </si>
  <si>
    <t>17, 18, 19, 20</t>
  </si>
  <si>
    <t>3v3; 2g</t>
  </si>
  <si>
    <t xml:space="preserve">21,22,23,24 </t>
  </si>
  <si>
    <t>3v3; 3p</t>
  </si>
  <si>
    <t>25, 26, 27, 28</t>
  </si>
  <si>
    <t>3v3; 3g</t>
  </si>
  <si>
    <t>29, 30, 31, 32</t>
  </si>
  <si>
    <t>3v3; 4p</t>
  </si>
  <si>
    <t>33, 34, 35, 36</t>
  </si>
  <si>
    <t xml:space="preserve">3v3; 4g </t>
  </si>
  <si>
    <t>3v3.5; 2p</t>
  </si>
  <si>
    <t>3v3.5; 2g</t>
  </si>
  <si>
    <t>3v3.5; 3p</t>
  </si>
  <si>
    <t>3v3.5; 3g</t>
  </si>
  <si>
    <t>3v3.5; 4p</t>
  </si>
  <si>
    <t>3v3.5; 4g</t>
  </si>
  <si>
    <t>3v4; 2p</t>
  </si>
  <si>
    <t>3v4; 2g</t>
  </si>
  <si>
    <t>3v4; 3p</t>
  </si>
  <si>
    <t>3v4; 3g</t>
  </si>
  <si>
    <t>3v4; 4p</t>
  </si>
  <si>
    <t xml:space="preserve">4v4; 4g </t>
  </si>
  <si>
    <t>POCOS OM</t>
  </si>
  <si>
    <t xml:space="preserve">E </t>
  </si>
  <si>
    <t>1 omisión</t>
  </si>
  <si>
    <t>4 omisiones</t>
  </si>
  <si>
    <t>2 omisiones</t>
  </si>
  <si>
    <t>4 F.alarmas</t>
  </si>
  <si>
    <t>1 F.alarma</t>
  </si>
  <si>
    <t>3 F. alarma</t>
  </si>
  <si>
    <t>Sujeto 2</t>
  </si>
  <si>
    <t>Sujeto 3</t>
  </si>
  <si>
    <t>5 omisiones</t>
  </si>
  <si>
    <t>1 omision</t>
  </si>
  <si>
    <t>2 F. alarma</t>
  </si>
  <si>
    <t>3 omisiones</t>
  </si>
  <si>
    <t>8 omisiones</t>
  </si>
  <si>
    <t>7 omisiones</t>
  </si>
  <si>
    <t>14 omisiones</t>
  </si>
  <si>
    <t>Sujeto 6</t>
  </si>
  <si>
    <t>B-Aida G</t>
  </si>
  <si>
    <t>1 F. alarma</t>
  </si>
  <si>
    <t>Sujeto 7</t>
  </si>
  <si>
    <t>B-AnaLauHP.</t>
  </si>
  <si>
    <t>5 F. alarma</t>
  </si>
  <si>
    <t>3 F. alarmas</t>
  </si>
  <si>
    <t>4 F. alarmas</t>
  </si>
  <si>
    <t>2 F. alarmas</t>
  </si>
  <si>
    <t>1 Omisión</t>
  </si>
  <si>
    <t>6 Omisiones</t>
  </si>
  <si>
    <t>4 Omisiones</t>
  </si>
  <si>
    <t>9 Omisiones</t>
  </si>
  <si>
    <t>2 Omisiones</t>
  </si>
  <si>
    <t>17 Omisiones</t>
  </si>
  <si>
    <t>5 Omisioes</t>
  </si>
  <si>
    <t>13 Omisiones</t>
  </si>
  <si>
    <t xml:space="preserve">Sujeto  14 </t>
  </si>
  <si>
    <t>Diane Mir</t>
  </si>
  <si>
    <t>1 Omision</t>
  </si>
  <si>
    <t>Sujeto 11</t>
  </si>
  <si>
    <t>B-VC</t>
  </si>
  <si>
    <t>Sujeto 12</t>
  </si>
  <si>
    <t>Sujeto 20</t>
  </si>
  <si>
    <t>POCOS FA o Facil-Conservador</t>
  </si>
  <si>
    <t>d' - Fundamentals</t>
  </si>
  <si>
    <t>d' - Wickens</t>
  </si>
  <si>
    <t>Z-F.A. Rate</t>
  </si>
  <si>
    <t>Z-Hit Rate</t>
  </si>
  <si>
    <t>Dens ZN</t>
  </si>
  <si>
    <t>Dens ZSN</t>
  </si>
  <si>
    <t>F. alarma</t>
  </si>
  <si>
    <t>5 F. alarmas</t>
  </si>
  <si>
    <t>Participant</t>
  </si>
  <si>
    <t>Entrenamiento</t>
  </si>
  <si>
    <t>Prueba</t>
  </si>
  <si>
    <t xml:space="preserve">Entrenamiento </t>
  </si>
  <si>
    <t>Bias</t>
  </si>
  <si>
    <t>Dificultad</t>
  </si>
  <si>
    <t>Fácil</t>
  </si>
  <si>
    <t>Conservador</t>
  </si>
  <si>
    <t>5 Omisiones</t>
  </si>
  <si>
    <t>3 Omisiones</t>
  </si>
  <si>
    <t>12 Omisiones</t>
  </si>
  <si>
    <t>14 Omsiones</t>
  </si>
  <si>
    <t>13 omisiones</t>
  </si>
  <si>
    <t>10 Omisiones</t>
  </si>
  <si>
    <t>15 Omisiones</t>
  </si>
  <si>
    <t>6 F. alarmas</t>
  </si>
  <si>
    <t>7 F. alarmas</t>
  </si>
  <si>
    <t>7 Omisiones</t>
  </si>
  <si>
    <t>13 - SEÑAL</t>
  </si>
  <si>
    <t>14 - SEÑAL</t>
  </si>
  <si>
    <t>15 - SEÑAL</t>
  </si>
  <si>
    <t>16 - SEÑAL</t>
  </si>
  <si>
    <t>17 - SEÑAL</t>
  </si>
  <si>
    <t>18 - SEÑAL</t>
  </si>
  <si>
    <t>Sujeto 33</t>
  </si>
  <si>
    <t>Karla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</si>
</sst>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64" fontId="0" fillId="0" borderId="0" xfId="0" applyNumberFormat="1"/>
    <xf numFmtId="0" fontId="0" fillId="0" borderId="5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164" fontId="0" fillId="0" borderId="0" xfId="0" applyNumberFormat="1" applyFill="1" applyBorder="1"/>
    <xf numFmtId="1" fontId="0" fillId="0" borderId="1" xfId="0" applyNumberFormat="1" applyBorder="1" applyAlignment="1">
      <alignment vertical="top" wrapText="1"/>
    </xf>
    <xf numFmtId="1" fontId="0" fillId="0" borderId="2" xfId="0" applyNumberFormat="1" applyBorder="1" applyAlignment="1">
      <alignment vertical="top" wrapText="1"/>
    </xf>
    <xf numFmtId="1" fontId="0" fillId="0" borderId="3" xfId="0" applyNumberFormat="1" applyBorder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2" fontId="1" fillId="0" borderId="2" xfId="0" applyNumberFormat="1" applyFont="1" applyBorder="1" applyAlignment="1">
      <alignment horizontal="right" wrapText="1"/>
    </xf>
    <xf numFmtId="2" fontId="0" fillId="0" borderId="1" xfId="0" applyNumberFormat="1" applyBorder="1" applyAlignment="1">
      <alignment vertical="top" wrapText="1"/>
    </xf>
    <xf numFmtId="2" fontId="0" fillId="0" borderId="2" xfId="0" applyNumberFormat="1" applyBorder="1" applyAlignment="1">
      <alignment vertical="top" wrapText="1"/>
    </xf>
    <xf numFmtId="2" fontId="0" fillId="0" borderId="0" xfId="0" applyNumberFormat="1"/>
    <xf numFmtId="2" fontId="0" fillId="0" borderId="3" xfId="0" applyNumberFormat="1" applyBorder="1" applyAlignment="1">
      <alignment vertical="top" wrapText="1"/>
    </xf>
    <xf numFmtId="2" fontId="0" fillId="0" borderId="4" xfId="0" applyNumberFormat="1" applyBorder="1" applyAlignment="1">
      <alignment vertical="top" wrapText="1"/>
    </xf>
    <xf numFmtId="2" fontId="0" fillId="2" borderId="0" xfId="0" applyNumberFormat="1" applyFill="1"/>
    <xf numFmtId="2" fontId="0" fillId="0" borderId="0" xfId="0" applyNumberFormat="1" applyFill="1"/>
    <xf numFmtId="2" fontId="1" fillId="2" borderId="2" xfId="0" applyNumberFormat="1" applyFont="1" applyFill="1" applyBorder="1" applyAlignment="1">
      <alignment horizontal="right" wrapText="1"/>
    </xf>
    <xf numFmtId="2" fontId="1" fillId="0" borderId="6" xfId="0" applyNumberFormat="1" applyFont="1" applyFill="1" applyBorder="1" applyAlignment="1">
      <alignment horizontal="right" wrapText="1"/>
    </xf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F3F7"/>
      <color rgb="FFEEEAF2"/>
      <color rgb="FFEFE6F2"/>
      <color rgb="FFEAE5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A20" sqref="A20"/>
    </sheetView>
  </sheetViews>
  <sheetFormatPr baseColWidth="10" defaultRowHeight="15" x14ac:dyDescent="0.25"/>
  <cols>
    <col min="2" max="2" width="4.28515625" customWidth="1"/>
    <col min="3" max="3" width="8.42578125" customWidth="1"/>
    <col min="4" max="4" width="9.42578125" customWidth="1"/>
    <col min="5" max="5" width="8.5703125" customWidth="1"/>
    <col min="6" max="6" width="8.42578125" customWidth="1"/>
    <col min="7" max="8" width="11.5703125" bestFit="1" customWidth="1"/>
  </cols>
  <sheetData>
    <row r="1" spans="1:23" ht="15.75" thickBot="1" x14ac:dyDescent="0.3"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51</v>
      </c>
      <c r="J1" t="s">
        <v>53</v>
      </c>
      <c r="K1" t="s">
        <v>48</v>
      </c>
      <c r="L1" t="s">
        <v>153</v>
      </c>
      <c r="M1" t="s">
        <v>52</v>
      </c>
      <c r="N1" t="s">
        <v>54</v>
      </c>
      <c r="O1" t="s">
        <v>49</v>
      </c>
      <c r="P1" t="s">
        <v>154</v>
      </c>
      <c r="Q1" s="26" t="s">
        <v>151</v>
      </c>
      <c r="R1" s="26" t="s">
        <v>152</v>
      </c>
      <c r="S1" s="26" t="s">
        <v>150</v>
      </c>
      <c r="T1" t="s">
        <v>149</v>
      </c>
      <c r="U1" t="s">
        <v>60</v>
      </c>
      <c r="V1" t="s">
        <v>57</v>
      </c>
      <c r="W1" t="s">
        <v>58</v>
      </c>
    </row>
    <row r="2" spans="1:23" ht="15.75" thickBot="1" x14ac:dyDescent="0.3">
      <c r="A2" s="5" t="s">
        <v>8</v>
      </c>
      <c r="B2" s="5" t="s">
        <v>6</v>
      </c>
      <c r="C2" s="9">
        <v>102</v>
      </c>
      <c r="D2" s="10">
        <v>151</v>
      </c>
      <c r="E2" s="10">
        <v>17</v>
      </c>
      <c r="F2" s="10">
        <v>66</v>
      </c>
      <c r="G2" s="16">
        <f>C2/168</f>
        <v>0.6071428571428571</v>
      </c>
      <c r="H2" s="16">
        <f>E2/168</f>
        <v>0.10119047619047619</v>
      </c>
      <c r="I2" s="19">
        <f>1-H2</f>
        <v>0.89880952380952384</v>
      </c>
      <c r="J2" s="19">
        <v>0.17599999999999999</v>
      </c>
      <c r="K2" s="19">
        <v>1.28</v>
      </c>
      <c r="L2" s="19">
        <f>NORMDIST(K2,0,1,0)</f>
        <v>0.17584743029766237</v>
      </c>
      <c r="M2" s="19">
        <f>1-G2</f>
        <v>0.3928571428571429</v>
      </c>
      <c r="N2" s="19">
        <v>0.38400000000000001</v>
      </c>
      <c r="O2" s="19">
        <v>-0.28000000000000003</v>
      </c>
      <c r="P2" s="19">
        <f>NORMDIST(O2,0,1,0)</f>
        <v>0.38360629215347858</v>
      </c>
      <c r="Q2" s="27">
        <v>-1.28</v>
      </c>
      <c r="R2" s="27">
        <v>0.28000000000000003</v>
      </c>
      <c r="S2" s="27">
        <f>R2-Q2</f>
        <v>1.56</v>
      </c>
      <c r="T2" s="19">
        <f t="shared" ref="T2:T17" si="0">K2-O2</f>
        <v>1.56</v>
      </c>
      <c r="U2" s="19">
        <f>P2/L2</f>
        <v>2.1814722654982015</v>
      </c>
      <c r="V2" s="19">
        <f t="shared" ref="V2:V17" si="1">0.05*(K2+O2)</f>
        <v>0.05</v>
      </c>
      <c r="W2" s="19">
        <f t="shared" ref="W2:W17" si="2">V2+(T2/2)</f>
        <v>0.83000000000000007</v>
      </c>
    </row>
    <row r="3" spans="1:23" ht="15.75" thickBot="1" x14ac:dyDescent="0.3">
      <c r="A3" s="5"/>
      <c r="B3" s="5" t="s">
        <v>7</v>
      </c>
      <c r="C3" s="11">
        <v>101</v>
      </c>
      <c r="D3" s="12">
        <v>158</v>
      </c>
      <c r="E3" s="12">
        <v>10</v>
      </c>
      <c r="F3" s="12">
        <v>67</v>
      </c>
      <c r="G3" s="16">
        <f t="shared" ref="G3:G17" si="3">C3/168</f>
        <v>0.60119047619047616</v>
      </c>
      <c r="H3" s="16">
        <f t="shared" ref="H3:H17" si="4">E3/168</f>
        <v>5.9523809523809521E-2</v>
      </c>
      <c r="I3" s="19">
        <f t="shared" ref="I3:I17" si="5">1-H3</f>
        <v>0.94047619047619047</v>
      </c>
      <c r="J3" s="19">
        <v>0.11799999999999999</v>
      </c>
      <c r="K3" s="19">
        <v>1.55</v>
      </c>
      <c r="L3" s="19">
        <f t="shared" ref="L3:L17" si="6">NORMDIST(K3,0,1,0)</f>
        <v>0.12000900069698558</v>
      </c>
      <c r="M3" s="19">
        <f t="shared" ref="M3:M17" si="7">1-G3</f>
        <v>0.39880952380952384</v>
      </c>
      <c r="N3" s="19">
        <v>0.38700000000000001</v>
      </c>
      <c r="O3" s="19">
        <v>-0.25</v>
      </c>
      <c r="P3" s="19">
        <f t="shared" ref="P3:P17" si="8">NORMDIST(O3,0,1,0)</f>
        <v>0.38666811680284924</v>
      </c>
      <c r="Q3" s="27">
        <v>-1.554</v>
      </c>
      <c r="R3" s="27">
        <v>0.25</v>
      </c>
      <c r="S3" s="27">
        <f t="shared" ref="S3:S23" si="9">R3-Q3</f>
        <v>1.804</v>
      </c>
      <c r="T3" s="19">
        <f t="shared" si="0"/>
        <v>1.8</v>
      </c>
      <c r="U3" s="19">
        <f t="shared" ref="U3:U23" si="10">P3/L3</f>
        <v>3.2219926385285005</v>
      </c>
      <c r="V3" s="19">
        <f t="shared" si="1"/>
        <v>6.5000000000000002E-2</v>
      </c>
      <c r="W3" s="19">
        <f t="shared" si="2"/>
        <v>0.96500000000000008</v>
      </c>
    </row>
    <row r="4" spans="1:23" ht="15.75" thickBot="1" x14ac:dyDescent="0.3">
      <c r="A4" s="5" t="s">
        <v>9</v>
      </c>
      <c r="B4" s="5" t="s">
        <v>6</v>
      </c>
      <c r="C4" s="11">
        <v>142</v>
      </c>
      <c r="D4" s="12">
        <v>165</v>
      </c>
      <c r="E4" s="12">
        <v>3</v>
      </c>
      <c r="F4" s="12">
        <v>26</v>
      </c>
      <c r="G4" s="16">
        <f t="shared" si="3"/>
        <v>0.84523809523809523</v>
      </c>
      <c r="H4" s="16">
        <f t="shared" si="4"/>
        <v>1.7857142857142856E-2</v>
      </c>
      <c r="I4" s="19">
        <f t="shared" si="5"/>
        <v>0.9821428571428571</v>
      </c>
      <c r="J4" s="19">
        <v>4.9000000000000002E-2</v>
      </c>
      <c r="K4" s="19">
        <v>2.0499999999999998</v>
      </c>
      <c r="L4" s="19">
        <f t="shared" si="6"/>
        <v>4.8792018579182764E-2</v>
      </c>
      <c r="M4" s="19">
        <f t="shared" si="7"/>
        <v>0.15476190476190477</v>
      </c>
      <c r="N4" s="19">
        <v>0.23200000000000001</v>
      </c>
      <c r="O4" s="19">
        <v>-1.03</v>
      </c>
      <c r="P4" s="19">
        <f t="shared" si="8"/>
        <v>0.23471376389701182</v>
      </c>
      <c r="Q4" s="27">
        <v>-2.0499999999999998</v>
      </c>
      <c r="R4" s="27">
        <v>1.03</v>
      </c>
      <c r="S4" s="27">
        <f t="shared" si="9"/>
        <v>3.08</v>
      </c>
      <c r="T4" s="19">
        <f t="shared" si="0"/>
        <v>3.08</v>
      </c>
      <c r="U4" s="19">
        <f t="shared" si="10"/>
        <v>4.8104950508678694</v>
      </c>
      <c r="V4" s="19">
        <f t="shared" si="1"/>
        <v>5.099999999999999E-2</v>
      </c>
      <c r="W4" s="19">
        <f t="shared" si="2"/>
        <v>1.591</v>
      </c>
    </row>
    <row r="5" spans="1:23" ht="15.75" thickBot="1" x14ac:dyDescent="0.3">
      <c r="A5" s="5"/>
      <c r="B5" s="5" t="s">
        <v>7</v>
      </c>
      <c r="C5" s="11">
        <v>162</v>
      </c>
      <c r="D5" s="12">
        <v>168</v>
      </c>
      <c r="E5" s="12">
        <v>0</v>
      </c>
      <c r="F5" s="12">
        <v>6</v>
      </c>
      <c r="G5" s="16">
        <f t="shared" si="3"/>
        <v>0.9642857142857143</v>
      </c>
      <c r="H5" s="24">
        <v>0.01</v>
      </c>
      <c r="I5" s="19">
        <f t="shared" si="5"/>
        <v>0.99</v>
      </c>
      <c r="J5" s="19">
        <v>0.03</v>
      </c>
      <c r="K5" s="19">
        <v>2.3199999999999998</v>
      </c>
      <c r="L5" s="19">
        <f t="shared" si="6"/>
        <v>2.7048099546881785E-2</v>
      </c>
      <c r="M5" s="19">
        <f t="shared" si="7"/>
        <v>3.5714285714285698E-2</v>
      </c>
      <c r="N5" s="19">
        <v>6.8000000000000005E-2</v>
      </c>
      <c r="O5" s="19">
        <v>-1.75</v>
      </c>
      <c r="P5" s="19">
        <f t="shared" si="8"/>
        <v>8.6277318826511532E-2</v>
      </c>
      <c r="Q5" s="27">
        <v>-2.3199999999999998</v>
      </c>
      <c r="R5" s="27">
        <v>1.75</v>
      </c>
      <c r="S5" s="27">
        <f t="shared" si="9"/>
        <v>4.07</v>
      </c>
      <c r="T5" s="19">
        <f t="shared" si="0"/>
        <v>4.07</v>
      </c>
      <c r="U5" s="19">
        <f t="shared" si="10"/>
        <v>3.1897737834397288</v>
      </c>
      <c r="V5" s="19">
        <f t="shared" si="1"/>
        <v>2.8499999999999994E-2</v>
      </c>
      <c r="W5" s="19">
        <f t="shared" si="2"/>
        <v>2.0635000000000003</v>
      </c>
    </row>
    <row r="6" spans="1:23" ht="15.75" thickBot="1" x14ac:dyDescent="0.3">
      <c r="A6" s="5" t="s">
        <v>10</v>
      </c>
      <c r="B6" s="5" t="s">
        <v>6</v>
      </c>
      <c r="C6" s="11">
        <v>160</v>
      </c>
      <c r="D6" s="12">
        <v>166</v>
      </c>
      <c r="E6" s="12">
        <v>2</v>
      </c>
      <c r="F6" s="12">
        <v>8</v>
      </c>
      <c r="G6" s="16">
        <f t="shared" si="3"/>
        <v>0.95238095238095233</v>
      </c>
      <c r="H6" s="16">
        <f>E6/168</f>
        <v>1.1904761904761904E-2</v>
      </c>
      <c r="I6" s="19">
        <f t="shared" si="5"/>
        <v>0.98809523809523814</v>
      </c>
      <c r="J6" s="19">
        <v>2.5999999999999999E-2</v>
      </c>
      <c r="K6" s="19">
        <v>2.3199999999999998</v>
      </c>
      <c r="L6" s="19">
        <f t="shared" si="6"/>
        <v>2.7048099546881785E-2</v>
      </c>
      <c r="M6" s="19">
        <f t="shared" si="7"/>
        <v>4.7619047619047672E-2</v>
      </c>
      <c r="N6" s="19">
        <v>8.5999999999999993E-2</v>
      </c>
      <c r="O6" s="19">
        <v>-1.64</v>
      </c>
      <c r="P6" s="19">
        <f t="shared" si="8"/>
        <v>0.10396109532876423</v>
      </c>
      <c r="Q6" s="27">
        <v>-2.3199999999999998</v>
      </c>
      <c r="R6" s="27">
        <v>1.64</v>
      </c>
      <c r="S6" s="27">
        <f t="shared" si="9"/>
        <v>3.96</v>
      </c>
      <c r="T6" s="19">
        <f t="shared" si="0"/>
        <v>3.96</v>
      </c>
      <c r="U6" s="19">
        <f t="shared" si="10"/>
        <v>3.8435637649355399</v>
      </c>
      <c r="V6" s="19">
        <f t="shared" si="1"/>
        <v>3.3999999999999996E-2</v>
      </c>
      <c r="W6" s="19">
        <f t="shared" si="2"/>
        <v>2.0139999999999998</v>
      </c>
    </row>
    <row r="7" spans="1:23" ht="15.75" thickBot="1" x14ac:dyDescent="0.3">
      <c r="A7" s="5"/>
      <c r="B7" s="5" t="s">
        <v>7</v>
      </c>
      <c r="C7" s="11">
        <v>162</v>
      </c>
      <c r="D7" s="12">
        <v>165</v>
      </c>
      <c r="E7" s="12">
        <v>3</v>
      </c>
      <c r="F7" s="12">
        <v>6</v>
      </c>
      <c r="G7" s="16">
        <f t="shared" si="3"/>
        <v>0.9642857142857143</v>
      </c>
      <c r="H7" s="16">
        <f>E7/168</f>
        <v>1.7857142857142856E-2</v>
      </c>
      <c r="I7" s="19">
        <f t="shared" si="5"/>
        <v>0.9821428571428571</v>
      </c>
      <c r="J7" s="19">
        <v>4.9000000000000002E-2</v>
      </c>
      <c r="K7" s="19">
        <v>2.0499999999999998</v>
      </c>
      <c r="L7" s="19">
        <f t="shared" si="6"/>
        <v>4.8792018579182764E-2</v>
      </c>
      <c r="M7" s="19">
        <f t="shared" si="7"/>
        <v>3.5714285714285698E-2</v>
      </c>
      <c r="N7" s="19">
        <v>6.8000000000000005E-2</v>
      </c>
      <c r="O7" s="19">
        <v>-1.75</v>
      </c>
      <c r="P7" s="19">
        <f t="shared" si="8"/>
        <v>8.6277318826511532E-2</v>
      </c>
      <c r="Q7" s="27">
        <v>-2.0499999999999998</v>
      </c>
      <c r="R7" s="27">
        <v>1.75</v>
      </c>
      <c r="S7" s="27">
        <f t="shared" si="9"/>
        <v>3.8</v>
      </c>
      <c r="T7" s="19">
        <f t="shared" si="0"/>
        <v>3.8</v>
      </c>
      <c r="U7" s="19">
        <f t="shared" si="10"/>
        <v>1.7682670514337353</v>
      </c>
      <c r="V7" s="19">
        <f t="shared" si="1"/>
        <v>1.4999999999999993E-2</v>
      </c>
      <c r="W7" s="19">
        <f t="shared" si="2"/>
        <v>1.9149999999999998</v>
      </c>
    </row>
    <row r="8" spans="1:23" ht="15.75" thickBot="1" x14ac:dyDescent="0.3">
      <c r="A8" s="5" t="s">
        <v>11</v>
      </c>
      <c r="B8" s="5" t="s">
        <v>6</v>
      </c>
      <c r="C8" s="11">
        <v>146</v>
      </c>
      <c r="D8" s="12">
        <v>151</v>
      </c>
      <c r="E8" s="12">
        <v>17</v>
      </c>
      <c r="F8" s="12">
        <v>22</v>
      </c>
      <c r="G8" s="16">
        <f t="shared" si="3"/>
        <v>0.86904761904761907</v>
      </c>
      <c r="H8" s="16">
        <f>E8/168</f>
        <v>0.10119047619047619</v>
      </c>
      <c r="I8" s="19">
        <f t="shared" si="5"/>
        <v>0.89880952380952384</v>
      </c>
      <c r="J8" s="19">
        <v>0.17599999999999999</v>
      </c>
      <c r="K8" s="19">
        <v>1.28</v>
      </c>
      <c r="L8" s="19">
        <f t="shared" si="6"/>
        <v>0.17584743029766237</v>
      </c>
      <c r="M8" s="19">
        <f t="shared" si="7"/>
        <v>0.13095238095238093</v>
      </c>
      <c r="N8" s="19">
        <v>0.21099999999999999</v>
      </c>
      <c r="O8" s="19">
        <v>-1.1215999999999999</v>
      </c>
      <c r="P8" s="19">
        <f t="shared" si="8"/>
        <v>0.21268739653103175</v>
      </c>
      <c r="Q8" s="27">
        <v>-1.28</v>
      </c>
      <c r="R8" s="27">
        <v>1.1200000000000001</v>
      </c>
      <c r="S8" s="27">
        <f t="shared" si="9"/>
        <v>2.4000000000000004</v>
      </c>
      <c r="T8" s="19">
        <f t="shared" si="0"/>
        <v>2.4016000000000002</v>
      </c>
      <c r="U8" s="19">
        <f t="shared" si="10"/>
        <v>1.2094995995733873</v>
      </c>
      <c r="V8" s="19">
        <f t="shared" si="1"/>
        <v>7.9200000000000052E-3</v>
      </c>
      <c r="W8" s="19">
        <f t="shared" si="2"/>
        <v>1.20872</v>
      </c>
    </row>
    <row r="9" spans="1:23" ht="15.75" thickBot="1" x14ac:dyDescent="0.3">
      <c r="A9" s="5"/>
      <c r="B9" s="5" t="s">
        <v>7</v>
      </c>
      <c r="C9" s="11">
        <v>163</v>
      </c>
      <c r="D9" s="12">
        <v>167</v>
      </c>
      <c r="E9" s="12">
        <v>1</v>
      </c>
      <c r="F9" s="12">
        <v>5</v>
      </c>
      <c r="G9" s="16">
        <f t="shared" si="3"/>
        <v>0.97023809523809523</v>
      </c>
      <c r="H9" s="16">
        <f t="shared" si="4"/>
        <v>5.9523809523809521E-3</v>
      </c>
      <c r="I9" s="19">
        <f t="shared" si="5"/>
        <v>0.99404761904761907</v>
      </c>
      <c r="J9" s="19">
        <v>2.5999999999999999E-2</v>
      </c>
      <c r="K9" s="19">
        <v>2.3199999999999998</v>
      </c>
      <c r="L9" s="19">
        <f t="shared" si="6"/>
        <v>2.7048099546881785E-2</v>
      </c>
      <c r="M9" s="19">
        <f t="shared" si="7"/>
        <v>2.9761904761904767E-2</v>
      </c>
      <c r="N9" s="19">
        <v>6.8000000000000005E-2</v>
      </c>
      <c r="O9" s="19">
        <v>-1.8836999999999999</v>
      </c>
      <c r="P9" s="19">
        <f t="shared" si="8"/>
        <v>6.7670741026647788E-2</v>
      </c>
      <c r="Q9" s="27">
        <v>-2.3199999999999998</v>
      </c>
      <c r="R9" s="27">
        <v>1.88</v>
      </c>
      <c r="S9" s="27">
        <f t="shared" si="9"/>
        <v>4.1999999999999993</v>
      </c>
      <c r="T9" s="19">
        <f t="shared" si="0"/>
        <v>4.2036999999999995</v>
      </c>
      <c r="U9" s="19">
        <f t="shared" si="10"/>
        <v>2.5018667544222768</v>
      </c>
      <c r="V9" s="19">
        <f t="shared" si="1"/>
        <v>2.1814999999999998E-2</v>
      </c>
      <c r="W9" s="19">
        <f t="shared" si="2"/>
        <v>2.1236649999999999</v>
      </c>
    </row>
    <row r="10" spans="1:23" ht="15.75" thickBot="1" x14ac:dyDescent="0.3">
      <c r="A10" s="5" t="s">
        <v>12</v>
      </c>
      <c r="B10" s="5" t="s">
        <v>6</v>
      </c>
      <c r="C10" s="11">
        <v>166</v>
      </c>
      <c r="D10" s="12">
        <v>127</v>
      </c>
      <c r="E10" s="12">
        <v>41</v>
      </c>
      <c r="F10" s="12">
        <v>2</v>
      </c>
      <c r="G10" s="16">
        <f t="shared" si="3"/>
        <v>0.98809523809523814</v>
      </c>
      <c r="H10" s="16">
        <f t="shared" si="4"/>
        <v>0.24404761904761904</v>
      </c>
      <c r="I10" s="19">
        <f t="shared" si="5"/>
        <v>0.75595238095238093</v>
      </c>
      <c r="J10" s="19">
        <v>0.31</v>
      </c>
      <c r="K10" s="19">
        <v>0.71</v>
      </c>
      <c r="L10" s="19">
        <f t="shared" si="6"/>
        <v>0.31006028483341613</v>
      </c>
      <c r="M10" s="19">
        <f t="shared" si="7"/>
        <v>1.1904761904761862E-2</v>
      </c>
      <c r="N10" s="19">
        <v>2.5999999999999999E-2</v>
      </c>
      <c r="O10" s="19">
        <v>-2.3199999999999998</v>
      </c>
      <c r="P10" s="19">
        <f t="shared" si="8"/>
        <v>2.7048099546881785E-2</v>
      </c>
      <c r="Q10" s="27">
        <v>-0.7</v>
      </c>
      <c r="R10" s="27">
        <v>2.3199999999999998</v>
      </c>
      <c r="S10" s="27">
        <f t="shared" si="9"/>
        <v>3.0199999999999996</v>
      </c>
      <c r="T10" s="19">
        <f t="shared" si="0"/>
        <v>3.03</v>
      </c>
      <c r="U10" s="19">
        <f t="shared" si="10"/>
        <v>8.7234969681504751E-2</v>
      </c>
      <c r="V10" s="19">
        <f t="shared" si="1"/>
        <v>-8.0500000000000002E-2</v>
      </c>
      <c r="W10" s="19">
        <f t="shared" si="2"/>
        <v>1.4344999999999999</v>
      </c>
    </row>
    <row r="11" spans="1:23" ht="15.75" thickBot="1" x14ac:dyDescent="0.3">
      <c r="A11" s="5"/>
      <c r="B11" s="5" t="s">
        <v>7</v>
      </c>
      <c r="C11" s="11">
        <v>167</v>
      </c>
      <c r="D11" s="12">
        <v>133</v>
      </c>
      <c r="E11" s="12">
        <v>35</v>
      </c>
      <c r="F11" s="12">
        <v>1</v>
      </c>
      <c r="G11" s="16">
        <f t="shared" si="3"/>
        <v>0.99404761904761907</v>
      </c>
      <c r="H11" s="16">
        <f t="shared" si="4"/>
        <v>0.20833333333333334</v>
      </c>
      <c r="I11" s="19">
        <f t="shared" si="5"/>
        <v>0.79166666666666663</v>
      </c>
      <c r="J11" s="19">
        <v>0.28699999999999998</v>
      </c>
      <c r="K11" s="19">
        <v>0.81</v>
      </c>
      <c r="L11" s="19">
        <f t="shared" si="6"/>
        <v>0.28736889699402829</v>
      </c>
      <c r="M11" s="19">
        <f t="shared" si="7"/>
        <v>5.9523809523809312E-3</v>
      </c>
      <c r="N11" s="19">
        <v>2.5999999999999999E-2</v>
      </c>
      <c r="O11" s="19">
        <v>-2.3199999999999998</v>
      </c>
      <c r="P11" s="19">
        <f t="shared" si="8"/>
        <v>2.7048099546881785E-2</v>
      </c>
      <c r="Q11" s="27">
        <v>-0.8</v>
      </c>
      <c r="R11" s="27">
        <v>2.3199999999999998</v>
      </c>
      <c r="S11" s="27">
        <f t="shared" si="9"/>
        <v>3.12</v>
      </c>
      <c r="T11" s="19">
        <f t="shared" si="0"/>
        <v>3.13</v>
      </c>
      <c r="U11" s="19">
        <f t="shared" si="10"/>
        <v>9.4123267444088984E-2</v>
      </c>
      <c r="V11" s="19">
        <f t="shared" si="1"/>
        <v>-7.5499999999999998E-2</v>
      </c>
      <c r="W11" s="19">
        <f t="shared" si="2"/>
        <v>1.4895</v>
      </c>
    </row>
    <row r="12" spans="1:23" ht="15.75" thickBot="1" x14ac:dyDescent="0.3">
      <c r="A12" s="5" t="s">
        <v>13</v>
      </c>
      <c r="B12" s="5" t="s">
        <v>6</v>
      </c>
      <c r="C12" s="11">
        <v>162</v>
      </c>
      <c r="D12" s="12">
        <v>134</v>
      </c>
      <c r="E12" s="12">
        <v>34</v>
      </c>
      <c r="F12" s="12">
        <v>6</v>
      </c>
      <c r="G12" s="16">
        <f t="shared" si="3"/>
        <v>0.9642857142857143</v>
      </c>
      <c r="H12" s="16">
        <f t="shared" si="4"/>
        <v>0.20238095238095238</v>
      </c>
      <c r="I12" s="19">
        <f t="shared" si="5"/>
        <v>0.79761904761904767</v>
      </c>
      <c r="J12" s="19">
        <v>0.28000000000000003</v>
      </c>
      <c r="K12" s="19">
        <v>0.84</v>
      </c>
      <c r="L12" s="19">
        <f t="shared" si="6"/>
        <v>0.28034381083962062</v>
      </c>
      <c r="M12" s="19">
        <f t="shared" si="7"/>
        <v>3.5714285714285698E-2</v>
      </c>
      <c r="N12" s="19">
        <v>8.5999999999999993E-2</v>
      </c>
      <c r="O12" s="19">
        <v>-1.75</v>
      </c>
      <c r="P12" s="19">
        <f t="shared" si="8"/>
        <v>8.6277318826511532E-2</v>
      </c>
      <c r="Q12" s="27">
        <v>-0.84</v>
      </c>
      <c r="R12" s="27">
        <v>1.75</v>
      </c>
      <c r="S12" s="27">
        <f t="shared" si="9"/>
        <v>2.59</v>
      </c>
      <c r="T12" s="19">
        <f t="shared" si="0"/>
        <v>2.59</v>
      </c>
      <c r="U12" s="19">
        <f t="shared" si="10"/>
        <v>0.30775538995533291</v>
      </c>
      <c r="V12" s="19">
        <f t="shared" si="1"/>
        <v>-4.5500000000000006E-2</v>
      </c>
      <c r="W12" s="19">
        <f t="shared" si="2"/>
        <v>1.2494999999999998</v>
      </c>
    </row>
    <row r="13" spans="1:23" ht="15.75" thickBot="1" x14ac:dyDescent="0.3">
      <c r="A13" s="5"/>
      <c r="B13" s="5" t="s">
        <v>7</v>
      </c>
      <c r="C13" s="11">
        <v>144</v>
      </c>
      <c r="D13" s="12">
        <v>153</v>
      </c>
      <c r="E13" s="12">
        <v>15</v>
      </c>
      <c r="F13" s="12">
        <v>24</v>
      </c>
      <c r="G13" s="16">
        <f t="shared" si="3"/>
        <v>0.8571428571428571</v>
      </c>
      <c r="H13" s="16">
        <f t="shared" si="4"/>
        <v>8.9285714285714288E-2</v>
      </c>
      <c r="I13" s="19">
        <f t="shared" si="5"/>
        <v>0.9107142857142857</v>
      </c>
      <c r="J13" s="19">
        <v>0.16300000000000001</v>
      </c>
      <c r="K13" s="19">
        <v>1.34</v>
      </c>
      <c r="L13" s="19">
        <f t="shared" si="6"/>
        <v>0.16255505522553412</v>
      </c>
      <c r="M13" s="19">
        <f t="shared" si="7"/>
        <v>0.1428571428571429</v>
      </c>
      <c r="N13" s="19">
        <v>0.223</v>
      </c>
      <c r="O13" s="19">
        <v>-1.08</v>
      </c>
      <c r="P13" s="19">
        <f t="shared" si="8"/>
        <v>0.22265349875176113</v>
      </c>
      <c r="Q13" s="27">
        <v>-1.34</v>
      </c>
      <c r="R13" s="27">
        <v>1.08</v>
      </c>
      <c r="S13" s="27">
        <f t="shared" si="9"/>
        <v>2.42</v>
      </c>
      <c r="T13" s="19">
        <f t="shared" si="0"/>
        <v>2.42</v>
      </c>
      <c r="U13" s="19">
        <f t="shared" si="10"/>
        <v>1.3697113168387443</v>
      </c>
      <c r="V13" s="19">
        <f t="shared" si="1"/>
        <v>1.3000000000000001E-2</v>
      </c>
      <c r="W13" s="19">
        <f t="shared" si="2"/>
        <v>1.2229999999999999</v>
      </c>
    </row>
    <row r="14" spans="1:23" ht="15.75" thickBot="1" x14ac:dyDescent="0.3">
      <c r="A14" s="5" t="s">
        <v>14</v>
      </c>
      <c r="B14" s="5" t="s">
        <v>6</v>
      </c>
      <c r="C14" s="11">
        <v>141</v>
      </c>
      <c r="D14" s="12">
        <v>158</v>
      </c>
      <c r="E14" s="12">
        <v>10</v>
      </c>
      <c r="F14" s="12">
        <v>27</v>
      </c>
      <c r="G14" s="16">
        <f t="shared" si="3"/>
        <v>0.8392857142857143</v>
      </c>
      <c r="H14" s="16">
        <f t="shared" si="4"/>
        <v>5.9523809523809521E-2</v>
      </c>
      <c r="I14" s="19">
        <f t="shared" si="5"/>
        <v>0.94047619047619047</v>
      </c>
      <c r="J14" s="19">
        <v>0.11799999999999999</v>
      </c>
      <c r="K14" s="19">
        <v>1.55</v>
      </c>
      <c r="L14" s="19">
        <f t="shared" si="6"/>
        <v>0.12000900069698558</v>
      </c>
      <c r="M14" s="19">
        <f t="shared" si="7"/>
        <v>0.1607142857142857</v>
      </c>
      <c r="N14" s="19">
        <v>0.24399999999999999</v>
      </c>
      <c r="O14" s="19">
        <v>-0.99150000000000005</v>
      </c>
      <c r="P14" s="19">
        <f t="shared" si="8"/>
        <v>0.24402742603941266</v>
      </c>
      <c r="Q14" s="27">
        <v>-1.55</v>
      </c>
      <c r="R14" s="27">
        <v>0.99</v>
      </c>
      <c r="S14" s="27">
        <f t="shared" si="9"/>
        <v>2.54</v>
      </c>
      <c r="T14" s="19">
        <f t="shared" si="0"/>
        <v>2.5415000000000001</v>
      </c>
      <c r="U14" s="19">
        <f t="shared" si="10"/>
        <v>2.0334093661488359</v>
      </c>
      <c r="V14" s="19">
        <f t="shared" si="1"/>
        <v>2.7925000000000002E-2</v>
      </c>
      <c r="W14" s="19">
        <f t="shared" si="2"/>
        <v>1.298675</v>
      </c>
    </row>
    <row r="15" spans="1:23" ht="15.75" thickBot="1" x14ac:dyDescent="0.3">
      <c r="A15" s="5"/>
      <c r="B15" s="5" t="s">
        <v>7</v>
      </c>
      <c r="C15" s="11">
        <v>140</v>
      </c>
      <c r="D15" s="12">
        <v>165</v>
      </c>
      <c r="E15" s="12">
        <v>3</v>
      </c>
      <c r="F15" s="12">
        <v>28</v>
      </c>
      <c r="G15" s="16">
        <f t="shared" si="3"/>
        <v>0.83333333333333337</v>
      </c>
      <c r="H15" s="16">
        <f t="shared" si="4"/>
        <v>1.7857142857142856E-2</v>
      </c>
      <c r="I15" s="19">
        <f t="shared" si="5"/>
        <v>0.9821428571428571</v>
      </c>
      <c r="J15" s="19">
        <v>4.9000000000000002E-2</v>
      </c>
      <c r="K15" s="19">
        <v>2.0499999999999998</v>
      </c>
      <c r="L15" s="19">
        <f t="shared" si="6"/>
        <v>4.8792018579182764E-2</v>
      </c>
      <c r="M15" s="19">
        <f t="shared" si="7"/>
        <v>0.16666666666666663</v>
      </c>
      <c r="N15" s="19">
        <v>0.254</v>
      </c>
      <c r="O15" s="19">
        <v>-0.95</v>
      </c>
      <c r="P15" s="19">
        <f t="shared" si="8"/>
        <v>0.25405905646918903</v>
      </c>
      <c r="Q15" s="27">
        <v>-2.0499999999999998</v>
      </c>
      <c r="R15" s="27">
        <v>0.95</v>
      </c>
      <c r="S15" s="27">
        <f t="shared" si="9"/>
        <v>3</v>
      </c>
      <c r="T15" s="19">
        <f t="shared" si="0"/>
        <v>3</v>
      </c>
      <c r="U15" s="19">
        <f t="shared" si="10"/>
        <v>5.2069798271798486</v>
      </c>
      <c r="V15" s="19">
        <f t="shared" si="1"/>
        <v>5.4999999999999993E-2</v>
      </c>
      <c r="W15" s="19">
        <f t="shared" si="2"/>
        <v>1.5549999999999999</v>
      </c>
    </row>
    <row r="16" spans="1:23" ht="15.75" thickBot="1" x14ac:dyDescent="0.3">
      <c r="A16" s="5" t="s">
        <v>15</v>
      </c>
      <c r="B16" s="5" t="s">
        <v>6</v>
      </c>
      <c r="C16" s="11">
        <v>159</v>
      </c>
      <c r="D16" s="12">
        <v>154</v>
      </c>
      <c r="E16" s="12">
        <v>14</v>
      </c>
      <c r="F16" s="12">
        <v>9</v>
      </c>
      <c r="G16" s="16">
        <f t="shared" si="3"/>
        <v>0.9464285714285714</v>
      </c>
      <c r="H16" s="16">
        <f t="shared" si="4"/>
        <v>8.3333333333333329E-2</v>
      </c>
      <c r="I16" s="19">
        <f t="shared" si="5"/>
        <v>0.91666666666666663</v>
      </c>
      <c r="J16" s="19">
        <v>0.14799999999999999</v>
      </c>
      <c r="K16" s="19">
        <v>1.4</v>
      </c>
      <c r="L16" s="19">
        <f t="shared" si="6"/>
        <v>0.14972746563574488</v>
      </c>
      <c r="M16" s="19">
        <f t="shared" si="7"/>
        <v>5.3571428571428603E-2</v>
      </c>
      <c r="N16" s="19">
        <v>0.10199999999999999</v>
      </c>
      <c r="O16" s="19">
        <v>-1.64</v>
      </c>
      <c r="P16" s="19">
        <f t="shared" si="8"/>
        <v>0.10396109532876423</v>
      </c>
      <c r="Q16" s="27">
        <v>-1.4</v>
      </c>
      <c r="R16" s="27">
        <v>1.64</v>
      </c>
      <c r="S16" s="27">
        <f t="shared" si="9"/>
        <v>3.04</v>
      </c>
      <c r="T16" s="19">
        <f t="shared" si="0"/>
        <v>3.04</v>
      </c>
      <c r="U16" s="19">
        <f t="shared" si="10"/>
        <v>0.69433550409301314</v>
      </c>
      <c r="V16" s="19">
        <f t="shared" si="1"/>
        <v>-1.2E-2</v>
      </c>
      <c r="W16" s="19">
        <f t="shared" si="2"/>
        <v>1.508</v>
      </c>
    </row>
    <row r="17" spans="1:23" ht="15.75" thickBot="1" x14ac:dyDescent="0.3">
      <c r="A17" s="5"/>
      <c r="B17" s="5" t="s">
        <v>7</v>
      </c>
      <c r="C17" s="11">
        <v>151</v>
      </c>
      <c r="D17" s="12">
        <v>167</v>
      </c>
      <c r="E17" s="12">
        <v>1</v>
      </c>
      <c r="F17" s="12">
        <v>17</v>
      </c>
      <c r="G17" s="16">
        <f t="shared" si="3"/>
        <v>0.89880952380952384</v>
      </c>
      <c r="H17" s="16">
        <f t="shared" si="4"/>
        <v>5.9523809523809521E-3</v>
      </c>
      <c r="I17" s="19">
        <f t="shared" si="5"/>
        <v>0.99404761904761907</v>
      </c>
      <c r="J17" s="19">
        <v>2.5999999999999999E-2</v>
      </c>
      <c r="K17" s="19">
        <v>2.3199999999999998</v>
      </c>
      <c r="L17" s="19">
        <f t="shared" si="6"/>
        <v>2.7048099546881785E-2</v>
      </c>
      <c r="M17" s="19">
        <f t="shared" si="7"/>
        <v>0.10119047619047616</v>
      </c>
      <c r="N17" s="19">
        <v>0.17599999999999999</v>
      </c>
      <c r="O17" s="19">
        <v>-1.28</v>
      </c>
      <c r="P17" s="19">
        <f t="shared" si="8"/>
        <v>0.17584743029766237</v>
      </c>
      <c r="Q17" s="27">
        <v>-2.3199999999999998</v>
      </c>
      <c r="R17" s="27">
        <v>1.28</v>
      </c>
      <c r="S17" s="27">
        <f t="shared" si="9"/>
        <v>3.5999999999999996</v>
      </c>
      <c r="T17" s="19">
        <f t="shared" si="0"/>
        <v>3.5999999999999996</v>
      </c>
      <c r="U17" s="19">
        <f t="shared" si="10"/>
        <v>6.5012859773334712</v>
      </c>
      <c r="V17" s="19">
        <f t="shared" si="1"/>
        <v>5.1999999999999991E-2</v>
      </c>
      <c r="W17" s="19">
        <f t="shared" si="2"/>
        <v>1.8519999999999999</v>
      </c>
    </row>
    <row r="18" spans="1:23" x14ac:dyDescent="0.25">
      <c r="A18" s="5"/>
      <c r="B18" s="5"/>
      <c r="C18" s="5"/>
      <c r="D18" s="5"/>
      <c r="E18" s="5"/>
      <c r="F18" s="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7"/>
      <c r="R18" s="27"/>
      <c r="S18" s="27"/>
      <c r="T18" s="19"/>
      <c r="U18" s="19"/>
      <c r="V18" s="19"/>
      <c r="W18" s="19"/>
    </row>
    <row r="19" spans="1:23" x14ac:dyDescent="0.25">
      <c r="A19" s="5" t="s">
        <v>59</v>
      </c>
      <c r="B19" s="8" t="s">
        <v>7</v>
      </c>
      <c r="C19" s="13">
        <f>SUM(C2,C4,C6,C8,C10,C12,C14,C16)/8</f>
        <v>147.25</v>
      </c>
      <c r="D19" s="13">
        <f t="shared" ref="D19:W19" si="11">SUM(D2,D4,D6,D8,D10,D12,D14,D16)/8</f>
        <v>150.75</v>
      </c>
      <c r="E19" s="13">
        <f t="shared" si="11"/>
        <v>17.25</v>
      </c>
      <c r="F19" s="13">
        <f t="shared" si="11"/>
        <v>20.75</v>
      </c>
      <c r="G19" s="19">
        <f t="shared" si="11"/>
        <v>0.87648809523809523</v>
      </c>
      <c r="H19" s="19">
        <f t="shared" si="11"/>
        <v>0.10267857142857144</v>
      </c>
      <c r="I19" s="19">
        <f t="shared" si="11"/>
        <v>0.8973214285714286</v>
      </c>
      <c r="J19" s="19">
        <f t="shared" si="11"/>
        <v>0.16037499999999996</v>
      </c>
      <c r="K19" s="19">
        <f t="shared" si="11"/>
        <v>1.4287500000000002</v>
      </c>
      <c r="L19" s="19">
        <f t="shared" si="11"/>
        <v>0.16095944259089456</v>
      </c>
      <c r="M19" s="19">
        <f t="shared" si="11"/>
        <v>0.12351190476190477</v>
      </c>
      <c r="N19" s="19">
        <f t="shared" si="11"/>
        <v>0.171375</v>
      </c>
      <c r="O19" s="19">
        <f t="shared" si="11"/>
        <v>-1.3466375000000002</v>
      </c>
      <c r="P19" s="19">
        <f t="shared" si="11"/>
        <v>0.17453531095648206</v>
      </c>
      <c r="Q19" s="19">
        <f t="shared" si="11"/>
        <v>-1.4275000000000002</v>
      </c>
      <c r="R19" s="19">
        <f t="shared" si="11"/>
        <v>1.3462500000000002</v>
      </c>
      <c r="S19" s="19">
        <f t="shared" si="11"/>
        <v>2.7737499999999997</v>
      </c>
      <c r="T19" s="19">
        <f t="shared" si="11"/>
        <v>2.7753874999999999</v>
      </c>
      <c r="U19" s="19">
        <f t="shared" si="11"/>
        <v>1.8959707388442106</v>
      </c>
      <c r="V19" s="19">
        <f t="shared" si="11"/>
        <v>4.1056249999999982E-3</v>
      </c>
      <c r="W19" s="19">
        <f t="shared" si="11"/>
        <v>1.3917993749999997</v>
      </c>
    </row>
    <row r="20" spans="1:23" x14ac:dyDescent="0.25">
      <c r="A20" s="5"/>
      <c r="B20" s="8" t="s">
        <v>6</v>
      </c>
      <c r="C20" s="13">
        <f>SUM(C3,C5,C7,C9,C11,C13,C15,C17)/8</f>
        <v>148.75</v>
      </c>
      <c r="D20" s="13">
        <f t="shared" ref="D20:F20" si="12">SUM(D3,D5,D7,D9,D11,D13,D15,D17)/8</f>
        <v>159.5</v>
      </c>
      <c r="E20" s="13">
        <f t="shared" si="12"/>
        <v>8.5</v>
      </c>
      <c r="F20" s="13">
        <f t="shared" si="12"/>
        <v>19.25</v>
      </c>
      <c r="G20" s="19">
        <f>SUM(G3,G5,G7,G9,G11,G13,G15,G17)/8</f>
        <v>0.88541666666666652</v>
      </c>
      <c r="H20" s="19">
        <f t="shared" ref="H20:W20" si="13">SUM(H3,H5,H7,H9,H11,H13,H15,H17)/8</f>
        <v>5.184523809523809E-2</v>
      </c>
      <c r="I20" s="19">
        <f t="shared" si="13"/>
        <v>0.94815476190476189</v>
      </c>
      <c r="J20" s="19">
        <f t="shared" si="13"/>
        <v>9.3500000000000014E-2</v>
      </c>
      <c r="K20" s="19">
        <f t="shared" si="13"/>
        <v>1.8450000000000002</v>
      </c>
      <c r="L20" s="19">
        <f t="shared" si="13"/>
        <v>9.3582661089444866E-2</v>
      </c>
      <c r="M20" s="19">
        <f t="shared" si="13"/>
        <v>0.11458333333333333</v>
      </c>
      <c r="N20" s="19">
        <f t="shared" si="13"/>
        <v>0.15874999999999997</v>
      </c>
      <c r="O20" s="19">
        <f t="shared" si="13"/>
        <v>-1.4079624999999998</v>
      </c>
      <c r="P20" s="19">
        <f t="shared" si="13"/>
        <v>0.16331269756850181</v>
      </c>
      <c r="Q20" s="19">
        <f t="shared" si="13"/>
        <v>-1.8442500000000002</v>
      </c>
      <c r="R20" s="19">
        <f t="shared" si="13"/>
        <v>1.4074999999999998</v>
      </c>
      <c r="S20" s="19">
        <f t="shared" si="13"/>
        <v>3.2517500000000004</v>
      </c>
      <c r="T20" s="19">
        <f t="shared" si="13"/>
        <v>3.2529624999999998</v>
      </c>
      <c r="U20" s="19">
        <f t="shared" si="13"/>
        <v>2.9817500770775491</v>
      </c>
      <c r="V20" s="19">
        <f t="shared" si="13"/>
        <v>2.1851874999999996E-2</v>
      </c>
      <c r="W20" s="19">
        <f t="shared" si="13"/>
        <v>1.6483331250000002</v>
      </c>
    </row>
    <row r="21" spans="1:23" x14ac:dyDescent="0.25">
      <c r="A21" s="5"/>
      <c r="B21" s="5"/>
      <c r="C21" s="13"/>
      <c r="D21" s="13"/>
      <c r="E21" s="13"/>
      <c r="F21" s="13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3"/>
      <c r="R21" s="23"/>
      <c r="S21" s="23"/>
      <c r="T21" s="19"/>
      <c r="U21" s="19"/>
      <c r="V21" s="19"/>
      <c r="W21" s="19"/>
    </row>
    <row r="22" spans="1:23" x14ac:dyDescent="0.25">
      <c r="C22" s="13">
        <f>SUM(C5,C7,C9,C11,C13,C15,C17,C19)/8</f>
        <v>154.53125</v>
      </c>
      <c r="D22" s="13">
        <f t="shared" ref="D22:W22" si="14">SUM(D5,D7,D9,D11,D13,D15,D17,D19)/8</f>
        <v>158.59375</v>
      </c>
      <c r="E22" s="13">
        <f t="shared" si="14"/>
        <v>9.40625</v>
      </c>
      <c r="F22" s="13">
        <f t="shared" si="14"/>
        <v>13.46875</v>
      </c>
      <c r="G22" s="19">
        <f t="shared" si="14"/>
        <v>0.91982886904761896</v>
      </c>
      <c r="H22" s="19">
        <f t="shared" si="14"/>
        <v>5.7239583333333337E-2</v>
      </c>
      <c r="I22" s="19">
        <f t="shared" si="14"/>
        <v>0.94276041666666655</v>
      </c>
      <c r="J22" s="19">
        <f t="shared" si="14"/>
        <v>9.8796874999999992E-2</v>
      </c>
      <c r="K22" s="19">
        <f t="shared" si="14"/>
        <v>1.8298437500000002</v>
      </c>
      <c r="L22" s="19"/>
      <c r="M22" s="19">
        <f t="shared" si="14"/>
        <v>8.0171130952380945E-2</v>
      </c>
      <c r="N22" s="19">
        <f t="shared" si="14"/>
        <v>0.13179687500000001</v>
      </c>
      <c r="O22" s="19">
        <f t="shared" si="14"/>
        <v>-1.5450421874999998</v>
      </c>
      <c r="P22" s="19"/>
      <c r="Q22" s="23"/>
      <c r="R22" s="23"/>
      <c r="S22" s="23">
        <f t="shared" si="9"/>
        <v>0</v>
      </c>
      <c r="T22" s="19">
        <f t="shared" si="14"/>
        <v>3.3748859375000002</v>
      </c>
      <c r="U22" s="19" t="e">
        <f t="shared" si="10"/>
        <v>#DIV/0!</v>
      </c>
      <c r="V22" s="19">
        <f t="shared" si="14"/>
        <v>1.4240078124999996E-2</v>
      </c>
      <c r="W22" s="19">
        <f t="shared" si="14"/>
        <v>1.7016830468750002</v>
      </c>
    </row>
    <row r="23" spans="1:23" x14ac:dyDescent="0.25">
      <c r="C23" s="13">
        <f>SUM(C6,C8,C10,C12,C14,C16,C18,C18,C20)/8</f>
        <v>135.34375</v>
      </c>
      <c r="D23" s="13">
        <f t="shared" ref="D23:W23" si="15">SUM(D6,D8,D10,D12,D14,D16,D18,D18,D20)/8</f>
        <v>131.1875</v>
      </c>
      <c r="E23" s="13">
        <f t="shared" si="15"/>
        <v>15.8125</v>
      </c>
      <c r="F23" s="13">
        <f t="shared" si="15"/>
        <v>11.65625</v>
      </c>
      <c r="G23" s="19">
        <f t="shared" si="15"/>
        <v>0.80561755952380953</v>
      </c>
      <c r="H23" s="19">
        <f t="shared" si="15"/>
        <v>9.4278273809523819E-2</v>
      </c>
      <c r="I23" s="19">
        <f t="shared" si="15"/>
        <v>0.78072172619047631</v>
      </c>
      <c r="J23" s="19">
        <f t="shared" si="15"/>
        <v>0.1439375</v>
      </c>
      <c r="K23" s="19">
        <f t="shared" si="15"/>
        <v>1.243125</v>
      </c>
      <c r="L23" s="19"/>
      <c r="M23" s="19">
        <f t="shared" si="15"/>
        <v>6.9382440476190479E-2</v>
      </c>
      <c r="N23" s="19">
        <f t="shared" si="15"/>
        <v>0.11421874999999999</v>
      </c>
      <c r="O23" s="19">
        <f t="shared" si="15"/>
        <v>-1.3588828125000001</v>
      </c>
      <c r="P23" s="19"/>
      <c r="Q23" s="23"/>
      <c r="R23" s="23"/>
      <c r="S23" s="23">
        <f t="shared" si="9"/>
        <v>0</v>
      </c>
      <c r="T23" s="19">
        <f t="shared" si="15"/>
        <v>2.6020078124999997</v>
      </c>
      <c r="U23" s="19" t="e">
        <f t="shared" si="10"/>
        <v>#DIV/0!</v>
      </c>
      <c r="V23" s="19">
        <f t="shared" si="15"/>
        <v>-5.7878906250000018E-3</v>
      </c>
      <c r="W23" s="19">
        <f t="shared" si="15"/>
        <v>1.2952160156250001</v>
      </c>
    </row>
    <row r="24" spans="1:23" x14ac:dyDescent="0.25">
      <c r="Q24" s="15"/>
      <c r="R24" s="15"/>
      <c r="S24" s="15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20" sqref="A20"/>
    </sheetView>
  </sheetViews>
  <sheetFormatPr baseColWidth="10" defaultRowHeight="15" x14ac:dyDescent="0.25"/>
  <cols>
    <col min="1" max="1" width="9" customWidth="1"/>
    <col min="2" max="2" width="4.42578125" customWidth="1"/>
  </cols>
  <sheetData>
    <row r="1" spans="1:18" ht="15.75" thickBot="1" x14ac:dyDescent="0.3"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51</v>
      </c>
      <c r="J1" t="s">
        <v>153</v>
      </c>
      <c r="K1" t="s">
        <v>48</v>
      </c>
      <c r="L1" t="s">
        <v>52</v>
      </c>
      <c r="M1" t="s">
        <v>154</v>
      </c>
      <c r="N1" t="s">
        <v>49</v>
      </c>
      <c r="O1" t="s">
        <v>50</v>
      </c>
      <c r="P1" t="s">
        <v>55</v>
      </c>
      <c r="Q1" t="s">
        <v>62</v>
      </c>
      <c r="R1" t="s">
        <v>61</v>
      </c>
    </row>
    <row r="2" spans="1:18" ht="15.75" thickBot="1" x14ac:dyDescent="0.3">
      <c r="A2" t="s">
        <v>20</v>
      </c>
      <c r="B2" t="s">
        <v>6</v>
      </c>
      <c r="C2" s="17">
        <v>163</v>
      </c>
      <c r="D2" s="18">
        <v>160</v>
      </c>
      <c r="E2" s="18">
        <v>8</v>
      </c>
      <c r="F2" s="18">
        <v>5</v>
      </c>
      <c r="G2" s="16">
        <f>C2/168</f>
        <v>0.97023809523809523</v>
      </c>
      <c r="H2" s="16">
        <f>E2/168</f>
        <v>4.7619047619047616E-2</v>
      </c>
      <c r="I2" s="19">
        <f>1-H2</f>
        <v>0.95238095238095233</v>
      </c>
      <c r="J2" s="19">
        <f>NORMDIST(K2,0,1,0)</f>
        <v>0.10396109532876423</v>
      </c>
      <c r="K2" s="19">
        <v>1.64</v>
      </c>
      <c r="L2" s="19">
        <f>1-G2</f>
        <v>2.9761904761904767E-2</v>
      </c>
      <c r="M2" s="19">
        <f>NORMDIST(N2,0,1,0)</f>
        <v>6.7670741026647788E-2</v>
      </c>
      <c r="N2" s="19">
        <v>-1.8836999999999999</v>
      </c>
      <c r="O2" s="19">
        <f>K2-N2</f>
        <v>3.5236999999999998</v>
      </c>
      <c r="P2" s="19">
        <f>M2/J2</f>
        <v>0.65092370191606153</v>
      </c>
      <c r="Q2" s="19">
        <f>0.05*(K2+N2)</f>
        <v>-1.2185000000000001E-2</v>
      </c>
      <c r="R2" s="19">
        <f>Q2+(O2/2)</f>
        <v>1.7496649999999998</v>
      </c>
    </row>
    <row r="3" spans="1:18" ht="15.75" thickBot="1" x14ac:dyDescent="0.3">
      <c r="B3" t="s">
        <v>7</v>
      </c>
      <c r="C3" s="20">
        <v>158</v>
      </c>
      <c r="D3" s="21">
        <v>168</v>
      </c>
      <c r="E3" s="21">
        <v>0</v>
      </c>
      <c r="F3" s="21">
        <v>10</v>
      </c>
      <c r="G3" s="16">
        <f t="shared" ref="G3:G17" si="0">C3/168</f>
        <v>0.94047619047619047</v>
      </c>
      <c r="H3" s="24">
        <v>0.01</v>
      </c>
      <c r="I3" s="22">
        <f t="shared" ref="I3:I17" si="1">1-H3</f>
        <v>0.99</v>
      </c>
      <c r="J3" s="19">
        <f t="shared" ref="J3:J17" si="2">NORMDIST(K3,0,1,0)</f>
        <v>2.7048099546881785E-2</v>
      </c>
      <c r="K3" s="22">
        <v>2.3199999999999998</v>
      </c>
      <c r="L3" s="19">
        <f t="shared" ref="L3:L17" si="3">1-G3</f>
        <v>5.9523809523809534E-2</v>
      </c>
      <c r="M3" s="19">
        <f t="shared" ref="M3:M17" si="4">NORMDIST(N3,0,1,0)</f>
        <v>0.12000900069698558</v>
      </c>
      <c r="N3" s="19">
        <v>-1.55</v>
      </c>
      <c r="O3" s="22">
        <f t="shared" ref="O3:O17" si="5">K3-N3</f>
        <v>3.87</v>
      </c>
      <c r="P3" s="19">
        <f t="shared" ref="P3:P17" si="6">M3/J3</f>
        <v>4.4368736697739903</v>
      </c>
      <c r="Q3" s="19">
        <f t="shared" ref="Q3:Q17" si="7">0.05*(K3+N3)</f>
        <v>3.8499999999999993E-2</v>
      </c>
      <c r="R3" s="19">
        <f t="shared" ref="R3:R17" si="8">Q3+(O3/2)</f>
        <v>1.9735</v>
      </c>
    </row>
    <row r="4" spans="1:18" ht="15.75" thickBot="1" x14ac:dyDescent="0.3">
      <c r="A4" t="s">
        <v>21</v>
      </c>
      <c r="B4" t="s">
        <v>6</v>
      </c>
      <c r="C4" s="20">
        <v>159</v>
      </c>
      <c r="D4" s="21">
        <v>163</v>
      </c>
      <c r="E4" s="21">
        <v>5</v>
      </c>
      <c r="F4" s="21">
        <v>9</v>
      </c>
      <c r="G4" s="16">
        <f t="shared" si="0"/>
        <v>0.9464285714285714</v>
      </c>
      <c r="H4" s="16">
        <f t="shared" ref="H4:H17" si="9">E4/168</f>
        <v>2.976190476190476E-2</v>
      </c>
      <c r="I4" s="19">
        <f t="shared" si="1"/>
        <v>0.97023809523809523</v>
      </c>
      <c r="J4" s="19">
        <f t="shared" si="2"/>
        <v>6.8143566101044578E-2</v>
      </c>
      <c r="K4" s="19">
        <v>1.88</v>
      </c>
      <c r="L4" s="19">
        <f t="shared" si="3"/>
        <v>5.3571428571428603E-2</v>
      </c>
      <c r="M4" s="19">
        <f t="shared" si="4"/>
        <v>0.10396109532876423</v>
      </c>
      <c r="N4" s="19">
        <v>-1.64</v>
      </c>
      <c r="O4" s="19">
        <f t="shared" si="5"/>
        <v>3.5199999999999996</v>
      </c>
      <c r="P4" s="19">
        <f t="shared" si="6"/>
        <v>1.5256186501101034</v>
      </c>
      <c r="Q4" s="19">
        <f t="shared" si="7"/>
        <v>1.2E-2</v>
      </c>
      <c r="R4" s="19">
        <f t="shared" si="8"/>
        <v>1.7719999999999998</v>
      </c>
    </row>
    <row r="5" spans="1:18" ht="15.75" thickBot="1" x14ac:dyDescent="0.3">
      <c r="B5" t="s">
        <v>7</v>
      </c>
      <c r="C5" s="20">
        <v>131</v>
      </c>
      <c r="D5" s="21">
        <v>168</v>
      </c>
      <c r="E5" s="21">
        <v>0</v>
      </c>
      <c r="F5" s="21">
        <v>37</v>
      </c>
      <c r="G5" s="16">
        <f t="shared" si="0"/>
        <v>0.77976190476190477</v>
      </c>
      <c r="H5" s="24">
        <v>0.01</v>
      </c>
      <c r="I5" s="22">
        <f t="shared" si="1"/>
        <v>0.99</v>
      </c>
      <c r="J5" s="19">
        <f t="shared" si="2"/>
        <v>2.7048099546881785E-2</v>
      </c>
      <c r="K5" s="22">
        <v>2.3199999999999998</v>
      </c>
      <c r="L5" s="19">
        <f t="shared" si="3"/>
        <v>0.22023809523809523</v>
      </c>
      <c r="M5" s="19">
        <f t="shared" si="4"/>
        <v>0.29659475499381571</v>
      </c>
      <c r="N5" s="19">
        <v>-0.77</v>
      </c>
      <c r="O5" s="22">
        <f t="shared" si="5"/>
        <v>3.09</v>
      </c>
      <c r="P5" s="19">
        <f t="shared" si="6"/>
        <v>10.965456352293275</v>
      </c>
      <c r="Q5" s="19">
        <f t="shared" si="7"/>
        <v>7.7499999999999999E-2</v>
      </c>
      <c r="R5" s="19">
        <f t="shared" si="8"/>
        <v>1.6224999999999998</v>
      </c>
    </row>
    <row r="6" spans="1:18" ht="15.75" thickBot="1" x14ac:dyDescent="0.3">
      <c r="A6" t="s">
        <v>22</v>
      </c>
      <c r="B6" t="s">
        <v>6</v>
      </c>
      <c r="C6" s="20">
        <v>163</v>
      </c>
      <c r="D6" s="21">
        <v>161</v>
      </c>
      <c r="E6" s="21">
        <v>7</v>
      </c>
      <c r="F6" s="21">
        <v>5</v>
      </c>
      <c r="G6" s="16">
        <f t="shared" si="0"/>
        <v>0.97023809523809523</v>
      </c>
      <c r="H6" s="16">
        <f t="shared" si="9"/>
        <v>4.1666666666666664E-2</v>
      </c>
      <c r="I6" s="19">
        <f t="shared" si="1"/>
        <v>0.95833333333333337</v>
      </c>
      <c r="J6" s="19">
        <f t="shared" si="2"/>
        <v>9.0886979016282871E-2</v>
      </c>
      <c r="K6" s="19">
        <v>1.72</v>
      </c>
      <c r="L6" s="19">
        <f t="shared" si="3"/>
        <v>2.9761904761904767E-2</v>
      </c>
      <c r="M6" s="19">
        <f t="shared" si="4"/>
        <v>6.8143566101044578E-2</v>
      </c>
      <c r="N6" s="19">
        <v>-1.88</v>
      </c>
      <c r="O6" s="19">
        <f t="shared" si="5"/>
        <v>3.5999999999999996</v>
      </c>
      <c r="P6" s="19">
        <f t="shared" si="6"/>
        <v>0.74976159223904126</v>
      </c>
      <c r="Q6" s="19">
        <f t="shared" si="7"/>
        <v>-7.9999999999999967E-3</v>
      </c>
      <c r="R6" s="19">
        <f t="shared" si="8"/>
        <v>1.7919999999999998</v>
      </c>
    </row>
    <row r="7" spans="1:18" ht="15.75" thickBot="1" x14ac:dyDescent="0.3">
      <c r="B7" t="s">
        <v>7</v>
      </c>
      <c r="C7" s="20">
        <v>164</v>
      </c>
      <c r="D7" s="21">
        <v>168</v>
      </c>
      <c r="E7" s="21">
        <v>0</v>
      </c>
      <c r="F7" s="21">
        <v>4</v>
      </c>
      <c r="G7" s="16">
        <f t="shared" si="0"/>
        <v>0.97619047619047616</v>
      </c>
      <c r="H7" s="24">
        <v>0.01</v>
      </c>
      <c r="I7" s="22">
        <f t="shared" si="1"/>
        <v>0.99</v>
      </c>
      <c r="J7" s="19">
        <f t="shared" si="2"/>
        <v>2.7048099546881785E-2</v>
      </c>
      <c r="K7" s="22">
        <v>2.3199999999999998</v>
      </c>
      <c r="L7" s="19">
        <f t="shared" si="3"/>
        <v>2.3809523809523836E-2</v>
      </c>
      <c r="M7" s="19">
        <f t="shared" si="4"/>
        <v>4.8792018579182764E-2</v>
      </c>
      <c r="N7" s="19">
        <v>-2.0499999999999998</v>
      </c>
      <c r="O7" s="22">
        <f t="shared" si="5"/>
        <v>4.3699999999999992</v>
      </c>
      <c r="P7" s="19">
        <f t="shared" si="6"/>
        <v>1.8038982182320349</v>
      </c>
      <c r="Q7" s="19">
        <f t="shared" si="7"/>
        <v>1.3500000000000002E-2</v>
      </c>
      <c r="R7" s="19">
        <f t="shared" si="8"/>
        <v>2.1984999999999997</v>
      </c>
    </row>
    <row r="8" spans="1:18" ht="15.75" thickBot="1" x14ac:dyDescent="0.3">
      <c r="A8" t="s">
        <v>23</v>
      </c>
      <c r="B8" t="s">
        <v>6</v>
      </c>
      <c r="C8" s="20">
        <v>116</v>
      </c>
      <c r="D8" s="21">
        <v>149</v>
      </c>
      <c r="E8" s="21">
        <v>19</v>
      </c>
      <c r="F8" s="21">
        <v>52</v>
      </c>
      <c r="G8" s="16">
        <f t="shared" si="0"/>
        <v>0.69047619047619047</v>
      </c>
      <c r="H8" s="16">
        <f t="shared" si="9"/>
        <v>0.1130952380952381</v>
      </c>
      <c r="I8" s="19">
        <f t="shared" si="1"/>
        <v>0.88690476190476186</v>
      </c>
      <c r="J8" s="19">
        <f t="shared" si="2"/>
        <v>0.19302201423182105</v>
      </c>
      <c r="K8" s="19">
        <v>1.2050000000000001</v>
      </c>
      <c r="L8" s="19">
        <f t="shared" si="3"/>
        <v>0.30952380952380953</v>
      </c>
      <c r="M8" s="19">
        <f t="shared" si="4"/>
        <v>0.35381237049777969</v>
      </c>
      <c r="N8" s="19">
        <v>-0.49</v>
      </c>
      <c r="O8" s="19">
        <f t="shared" si="5"/>
        <v>1.6950000000000001</v>
      </c>
      <c r="P8" s="19">
        <f t="shared" si="6"/>
        <v>1.8330156376507816</v>
      </c>
      <c r="Q8" s="19">
        <f t="shared" si="7"/>
        <v>3.5750000000000004E-2</v>
      </c>
      <c r="R8" s="19">
        <f t="shared" si="8"/>
        <v>0.88325000000000009</v>
      </c>
    </row>
    <row r="9" spans="1:18" ht="15.75" thickBot="1" x14ac:dyDescent="0.3">
      <c r="B9" t="s">
        <v>7</v>
      </c>
      <c r="C9" s="20">
        <v>153</v>
      </c>
      <c r="D9" s="21">
        <v>162</v>
      </c>
      <c r="E9" s="21">
        <v>6</v>
      </c>
      <c r="F9" s="21">
        <v>15</v>
      </c>
      <c r="G9" s="16">
        <f t="shared" si="0"/>
        <v>0.9107142857142857</v>
      </c>
      <c r="H9" s="16">
        <f t="shared" si="9"/>
        <v>3.5714285714285712E-2</v>
      </c>
      <c r="I9" s="19">
        <f t="shared" si="1"/>
        <v>0.9642857142857143</v>
      </c>
      <c r="J9" s="19">
        <f t="shared" si="2"/>
        <v>8.6277318826511532E-2</v>
      </c>
      <c r="K9" s="19">
        <v>1.75</v>
      </c>
      <c r="L9" s="19">
        <f t="shared" si="3"/>
        <v>8.9285714285714302E-2</v>
      </c>
      <c r="M9" s="19">
        <f t="shared" si="4"/>
        <v>0.16255505522553412</v>
      </c>
      <c r="N9" s="19">
        <v>-1.34</v>
      </c>
      <c r="O9" s="19">
        <f t="shared" si="5"/>
        <v>3.09</v>
      </c>
      <c r="P9" s="19">
        <f t="shared" si="6"/>
        <v>1.8840995227541049</v>
      </c>
      <c r="Q9" s="19">
        <f t="shared" si="7"/>
        <v>2.0499999999999997E-2</v>
      </c>
      <c r="R9" s="19">
        <f t="shared" si="8"/>
        <v>1.5654999999999999</v>
      </c>
    </row>
    <row r="10" spans="1:18" ht="15.75" thickBot="1" x14ac:dyDescent="0.3">
      <c r="A10" t="s">
        <v>24</v>
      </c>
      <c r="B10" t="s">
        <v>6</v>
      </c>
      <c r="C10" s="20">
        <v>160</v>
      </c>
      <c r="D10" s="21">
        <v>162</v>
      </c>
      <c r="E10" s="21">
        <v>6</v>
      </c>
      <c r="F10" s="21">
        <v>8</v>
      </c>
      <c r="G10" s="16">
        <f t="shared" si="0"/>
        <v>0.95238095238095233</v>
      </c>
      <c r="H10" s="16">
        <f t="shared" si="9"/>
        <v>3.5714285714285712E-2</v>
      </c>
      <c r="I10" s="19">
        <f t="shared" si="1"/>
        <v>0.9642857142857143</v>
      </c>
      <c r="J10" s="19">
        <f t="shared" si="2"/>
        <v>8.6277318826511532E-2</v>
      </c>
      <c r="K10" s="19">
        <v>1.75</v>
      </c>
      <c r="L10" s="19">
        <f t="shared" si="3"/>
        <v>4.7619047619047672E-2</v>
      </c>
      <c r="M10" s="19">
        <f t="shared" si="4"/>
        <v>0.10396109532876423</v>
      </c>
      <c r="N10" s="19">
        <v>-1.64</v>
      </c>
      <c r="O10" s="19">
        <f t="shared" si="5"/>
        <v>3.3899999999999997</v>
      </c>
      <c r="P10" s="19">
        <f t="shared" si="6"/>
        <v>1.2049643723608479</v>
      </c>
      <c r="Q10" s="19">
        <f t="shared" si="7"/>
        <v>5.5000000000000049E-3</v>
      </c>
      <c r="R10" s="19">
        <f t="shared" si="8"/>
        <v>1.7004999999999999</v>
      </c>
    </row>
    <row r="11" spans="1:18" ht="15.75" thickBot="1" x14ac:dyDescent="0.3">
      <c r="B11" t="s">
        <v>7</v>
      </c>
      <c r="C11" s="20">
        <v>168</v>
      </c>
      <c r="D11" s="21">
        <v>166</v>
      </c>
      <c r="E11" s="21">
        <v>2</v>
      </c>
      <c r="F11" s="21">
        <v>0</v>
      </c>
      <c r="G11" s="24">
        <v>0.99</v>
      </c>
      <c r="H11" s="16">
        <f t="shared" si="9"/>
        <v>1.1904761904761904E-2</v>
      </c>
      <c r="I11" s="19">
        <f t="shared" si="1"/>
        <v>0.98809523809523814</v>
      </c>
      <c r="J11" s="19">
        <f t="shared" si="2"/>
        <v>2.7048099546881785E-2</v>
      </c>
      <c r="K11" s="19">
        <v>2.3199999999999998</v>
      </c>
      <c r="L11" s="22">
        <f t="shared" si="3"/>
        <v>1.0000000000000009E-2</v>
      </c>
      <c r="M11" s="19">
        <f t="shared" si="4"/>
        <v>2.7048099546881785E-2</v>
      </c>
      <c r="N11" s="22">
        <v>-2.3199999999999998</v>
      </c>
      <c r="O11" s="22">
        <f t="shared" si="5"/>
        <v>4.6399999999999997</v>
      </c>
      <c r="P11" s="19">
        <f t="shared" si="6"/>
        <v>1</v>
      </c>
      <c r="Q11" s="19">
        <f t="shared" si="7"/>
        <v>0</v>
      </c>
      <c r="R11" s="19">
        <f t="shared" si="8"/>
        <v>2.3199999999999998</v>
      </c>
    </row>
    <row r="12" spans="1:18" ht="15.75" thickBot="1" x14ac:dyDescent="0.3">
      <c r="A12" t="s">
        <v>25</v>
      </c>
      <c r="B12" t="s">
        <v>6</v>
      </c>
      <c r="C12" s="20">
        <v>166</v>
      </c>
      <c r="D12" s="21">
        <v>159</v>
      </c>
      <c r="E12" s="21">
        <v>9</v>
      </c>
      <c r="F12" s="21">
        <v>2</v>
      </c>
      <c r="G12" s="16">
        <f t="shared" si="0"/>
        <v>0.98809523809523814</v>
      </c>
      <c r="H12" s="16">
        <f t="shared" si="9"/>
        <v>5.3571428571428568E-2</v>
      </c>
      <c r="I12" s="19">
        <f t="shared" si="1"/>
        <v>0.9464285714285714</v>
      </c>
      <c r="J12" s="19">
        <f t="shared" si="2"/>
        <v>0.10396109532876423</v>
      </c>
      <c r="K12" s="19">
        <v>1.64</v>
      </c>
      <c r="L12" s="19">
        <f t="shared" si="3"/>
        <v>1.1904761904761862E-2</v>
      </c>
      <c r="M12" s="19">
        <f t="shared" si="4"/>
        <v>2.7048099546881785E-2</v>
      </c>
      <c r="N12" s="19">
        <v>-2.3199999999999998</v>
      </c>
      <c r="O12" s="19">
        <f t="shared" si="5"/>
        <v>3.96</v>
      </c>
      <c r="P12" s="19">
        <f t="shared" si="6"/>
        <v>0.26017520747877354</v>
      </c>
      <c r="Q12" s="19">
        <f t="shared" si="7"/>
        <v>-3.3999999999999996E-2</v>
      </c>
      <c r="R12" s="19">
        <f t="shared" si="8"/>
        <v>1.946</v>
      </c>
    </row>
    <row r="13" spans="1:18" ht="15.75" thickBot="1" x14ac:dyDescent="0.3">
      <c r="B13" t="s">
        <v>7</v>
      </c>
      <c r="C13" s="20">
        <v>167</v>
      </c>
      <c r="D13" s="21">
        <v>164</v>
      </c>
      <c r="E13" s="21">
        <v>4</v>
      </c>
      <c r="F13" s="21">
        <v>1</v>
      </c>
      <c r="G13" s="16">
        <f t="shared" si="0"/>
        <v>0.99404761904761907</v>
      </c>
      <c r="H13" s="16">
        <f t="shared" si="9"/>
        <v>2.3809523809523808E-2</v>
      </c>
      <c r="I13" s="19">
        <f t="shared" si="1"/>
        <v>0.97619047619047616</v>
      </c>
      <c r="J13" s="19">
        <f t="shared" si="2"/>
        <v>4.8792018579182764E-2</v>
      </c>
      <c r="K13" s="19">
        <v>2.0499999999999998</v>
      </c>
      <c r="L13" s="19">
        <f t="shared" si="3"/>
        <v>5.9523809523809312E-3</v>
      </c>
      <c r="M13" s="19">
        <f t="shared" si="4"/>
        <v>2.7048099546881785E-2</v>
      </c>
      <c r="N13" s="19">
        <v>-2.3199999999999998</v>
      </c>
      <c r="O13" s="19">
        <f t="shared" si="5"/>
        <v>4.3699999999999992</v>
      </c>
      <c r="P13" s="19">
        <f t="shared" si="6"/>
        <v>0.55435500179166441</v>
      </c>
      <c r="Q13" s="19">
        <f t="shared" si="7"/>
        <v>-1.3500000000000002E-2</v>
      </c>
      <c r="R13" s="19">
        <f t="shared" si="8"/>
        <v>2.1714999999999995</v>
      </c>
    </row>
    <row r="14" spans="1:18" ht="15.75" thickBot="1" x14ac:dyDescent="0.3">
      <c r="A14" t="s">
        <v>26</v>
      </c>
      <c r="B14" t="s">
        <v>6</v>
      </c>
      <c r="C14" s="20">
        <v>141</v>
      </c>
      <c r="D14" s="21">
        <v>139</v>
      </c>
      <c r="E14" s="21">
        <v>29</v>
      </c>
      <c r="F14" s="21">
        <v>27</v>
      </c>
      <c r="G14" s="16">
        <f t="shared" si="0"/>
        <v>0.8392857142857143</v>
      </c>
      <c r="H14" s="16">
        <f t="shared" si="9"/>
        <v>0.17261904761904762</v>
      </c>
      <c r="I14" s="19">
        <f t="shared" si="1"/>
        <v>0.82738095238095233</v>
      </c>
      <c r="J14" s="19">
        <f t="shared" si="2"/>
        <v>0.25405905646918903</v>
      </c>
      <c r="K14" s="19">
        <v>0.95</v>
      </c>
      <c r="L14" s="19">
        <f t="shared" si="3"/>
        <v>0.1607142857142857</v>
      </c>
      <c r="M14" s="19">
        <f t="shared" si="4"/>
        <v>0.24402742603941266</v>
      </c>
      <c r="N14" s="19">
        <v>-0.99150000000000005</v>
      </c>
      <c r="O14" s="19">
        <f t="shared" si="5"/>
        <v>1.9415</v>
      </c>
      <c r="P14" s="19">
        <f t="shared" si="6"/>
        <v>0.96051457259901718</v>
      </c>
      <c r="Q14" s="19">
        <f t="shared" si="7"/>
        <v>-2.0750000000000048E-3</v>
      </c>
      <c r="R14" s="19">
        <f t="shared" si="8"/>
        <v>0.96867499999999995</v>
      </c>
    </row>
    <row r="15" spans="1:18" ht="15.75" thickBot="1" x14ac:dyDescent="0.3">
      <c r="B15" t="s">
        <v>7</v>
      </c>
      <c r="C15" s="20">
        <v>92</v>
      </c>
      <c r="D15" s="21">
        <v>160</v>
      </c>
      <c r="E15" s="21">
        <v>8</v>
      </c>
      <c r="F15" s="21">
        <v>76</v>
      </c>
      <c r="G15" s="16">
        <f t="shared" si="0"/>
        <v>0.54761904761904767</v>
      </c>
      <c r="H15" s="16">
        <f t="shared" si="9"/>
        <v>4.7619047619047616E-2</v>
      </c>
      <c r="I15" s="19">
        <f t="shared" si="1"/>
        <v>0.95238095238095233</v>
      </c>
      <c r="J15" s="19">
        <f t="shared" si="2"/>
        <v>0.10396109532876423</v>
      </c>
      <c r="K15" s="19">
        <v>1.64</v>
      </c>
      <c r="L15" s="19">
        <f t="shared" si="3"/>
        <v>0.45238095238095233</v>
      </c>
      <c r="M15" s="19">
        <f t="shared" si="4"/>
        <v>0.39609919241217723</v>
      </c>
      <c r="N15" s="19">
        <v>-0.1196</v>
      </c>
      <c r="O15" s="19">
        <f t="shared" si="5"/>
        <v>1.7595999999999998</v>
      </c>
      <c r="P15" s="19">
        <f t="shared" si="6"/>
        <v>3.8100713652502609</v>
      </c>
      <c r="Q15" s="19">
        <f t="shared" si="7"/>
        <v>7.6020000000000004E-2</v>
      </c>
      <c r="R15" s="19">
        <f t="shared" si="8"/>
        <v>0.95581999999999989</v>
      </c>
    </row>
    <row r="16" spans="1:18" ht="15.75" thickBot="1" x14ac:dyDescent="0.3">
      <c r="A16" t="s">
        <v>27</v>
      </c>
      <c r="B16" t="s">
        <v>6</v>
      </c>
      <c r="C16" s="20">
        <v>155</v>
      </c>
      <c r="D16" s="21">
        <v>135</v>
      </c>
      <c r="E16" s="21">
        <v>33</v>
      </c>
      <c r="F16" s="21">
        <v>13</v>
      </c>
      <c r="G16" s="16">
        <f t="shared" si="0"/>
        <v>0.92261904761904767</v>
      </c>
      <c r="H16" s="16">
        <f t="shared" si="9"/>
        <v>0.19642857142857142</v>
      </c>
      <c r="I16" s="19">
        <f t="shared" si="1"/>
        <v>0.8035714285714286</v>
      </c>
      <c r="J16" s="19">
        <f t="shared" si="2"/>
        <v>0.28034381083962062</v>
      </c>
      <c r="K16" s="19">
        <v>0.84</v>
      </c>
      <c r="L16" s="19">
        <f t="shared" si="3"/>
        <v>7.7380952380952328E-2</v>
      </c>
      <c r="M16" s="19">
        <f t="shared" si="4"/>
        <v>0.14972746563574488</v>
      </c>
      <c r="N16" s="19">
        <v>-1.4</v>
      </c>
      <c r="O16" s="19">
        <f t="shared" si="5"/>
        <v>2.2399999999999998</v>
      </c>
      <c r="P16" s="19">
        <f t="shared" si="6"/>
        <v>0.5340851477595171</v>
      </c>
      <c r="Q16" s="19">
        <f t="shared" si="7"/>
        <v>-2.7999999999999997E-2</v>
      </c>
      <c r="R16" s="19">
        <f t="shared" si="8"/>
        <v>1.0919999999999999</v>
      </c>
    </row>
    <row r="17" spans="2:18" ht="15.75" thickBot="1" x14ac:dyDescent="0.3">
      <c r="B17" t="s">
        <v>7</v>
      </c>
      <c r="C17" s="20">
        <v>130</v>
      </c>
      <c r="D17" s="21">
        <v>163</v>
      </c>
      <c r="E17" s="21">
        <v>5</v>
      </c>
      <c r="F17" s="21">
        <v>38</v>
      </c>
      <c r="G17" s="16">
        <f t="shared" si="0"/>
        <v>0.77380952380952384</v>
      </c>
      <c r="H17" s="16">
        <f t="shared" si="9"/>
        <v>2.976190476190476E-2</v>
      </c>
      <c r="I17" s="19">
        <f t="shared" si="1"/>
        <v>0.97023809523809523</v>
      </c>
      <c r="J17" s="19">
        <f t="shared" si="2"/>
        <v>6.7670741026647788E-2</v>
      </c>
      <c r="K17" s="19">
        <v>1.8836999999999999</v>
      </c>
      <c r="L17" s="19">
        <f t="shared" si="3"/>
        <v>0.22619047619047616</v>
      </c>
      <c r="M17" s="19">
        <f t="shared" si="4"/>
        <v>0.30562741003020988</v>
      </c>
      <c r="N17" s="19">
        <v>-0.73</v>
      </c>
      <c r="O17" s="19">
        <f t="shared" si="5"/>
        <v>2.6136999999999997</v>
      </c>
      <c r="P17" s="19">
        <f t="shared" si="6"/>
        <v>4.5163892901639437</v>
      </c>
      <c r="Q17" s="19">
        <f t="shared" si="7"/>
        <v>5.7685E-2</v>
      </c>
      <c r="R17" s="19">
        <f t="shared" si="8"/>
        <v>1.3645349999999998</v>
      </c>
    </row>
    <row r="18" spans="2:18" x14ac:dyDescent="0.25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2:18" x14ac:dyDescent="0.25">
      <c r="C19" s="13">
        <f>SUM(C2,C4,C6,C8,C10,C12,C14,C16)/8</f>
        <v>152.875</v>
      </c>
      <c r="D19" s="13">
        <f t="shared" ref="D19:R19" si="10">SUM(D2,D4,D6,D8,D10,D12,D14,D16)/8</f>
        <v>153.5</v>
      </c>
      <c r="E19" s="13">
        <f t="shared" si="10"/>
        <v>14.5</v>
      </c>
      <c r="F19" s="13">
        <f t="shared" si="10"/>
        <v>15.125</v>
      </c>
      <c r="G19" s="19">
        <f t="shared" si="10"/>
        <v>0.90997023809523814</v>
      </c>
      <c r="H19" s="19">
        <f t="shared" si="10"/>
        <v>8.6309523809523808E-2</v>
      </c>
      <c r="I19" s="19">
        <f t="shared" si="10"/>
        <v>0.91369047619047616</v>
      </c>
      <c r="J19" s="19">
        <f t="shared" si="10"/>
        <v>0.14758186701774978</v>
      </c>
      <c r="K19" s="19">
        <f t="shared" si="10"/>
        <v>1.453125</v>
      </c>
      <c r="L19" s="19">
        <f t="shared" si="10"/>
        <v>9.0029761904761904E-2</v>
      </c>
      <c r="M19" s="19">
        <f t="shared" si="10"/>
        <v>0.13979398243812996</v>
      </c>
      <c r="N19" s="19">
        <f t="shared" si="10"/>
        <v>-1.5306500000000001</v>
      </c>
      <c r="O19" s="19">
        <f t="shared" si="10"/>
        <v>2.9837750000000001</v>
      </c>
      <c r="P19" s="19">
        <f t="shared" si="10"/>
        <v>0.96488236026426788</v>
      </c>
      <c r="Q19" s="19">
        <f t="shared" si="10"/>
        <v>-3.8762499999999982E-3</v>
      </c>
      <c r="R19" s="19">
        <f t="shared" si="10"/>
        <v>1.48801125</v>
      </c>
    </row>
    <row r="20" spans="2:18" x14ac:dyDescent="0.25">
      <c r="C20" s="13">
        <f>SUM(C3,C5,C7,C9,C11,C13,C15,C17)/8</f>
        <v>145.375</v>
      </c>
      <c r="D20" s="13">
        <f t="shared" ref="D20:R20" si="11">SUM(D3,D5,D7,D9,D11,D13,D15,D17)/8</f>
        <v>164.875</v>
      </c>
      <c r="E20" s="13">
        <f t="shared" si="11"/>
        <v>3.125</v>
      </c>
      <c r="F20" s="13">
        <f t="shared" si="11"/>
        <v>22.625</v>
      </c>
      <c r="G20" s="19">
        <f t="shared" si="11"/>
        <v>0.86407738095238096</v>
      </c>
      <c r="H20" s="19">
        <f t="shared" si="11"/>
        <v>2.2351190476190476E-2</v>
      </c>
      <c r="I20" s="19">
        <f t="shared" si="11"/>
        <v>0.9776488095238095</v>
      </c>
      <c r="J20" s="19">
        <f t="shared" si="11"/>
        <v>5.1861696493579183E-2</v>
      </c>
      <c r="K20" s="19">
        <f t="shared" si="11"/>
        <v>2.0754625</v>
      </c>
      <c r="L20" s="19">
        <f t="shared" si="11"/>
        <v>0.13592261904761904</v>
      </c>
      <c r="M20" s="19">
        <f t="shared" si="11"/>
        <v>0.1729717038789586</v>
      </c>
      <c r="N20" s="19">
        <f t="shared" si="11"/>
        <v>-1.39995</v>
      </c>
      <c r="O20" s="19">
        <f t="shared" si="11"/>
        <v>3.4754125</v>
      </c>
      <c r="P20" s="19">
        <f t="shared" si="11"/>
        <v>3.6213929275324093</v>
      </c>
      <c r="Q20" s="19">
        <f t="shared" si="11"/>
        <v>3.3775624999999997E-2</v>
      </c>
      <c r="R20" s="19">
        <f t="shared" si="11"/>
        <v>1.7714818749999999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O3" sqref="O3"/>
    </sheetView>
  </sheetViews>
  <sheetFormatPr baseColWidth="10" defaultRowHeight="15" x14ac:dyDescent="0.25"/>
  <sheetData>
    <row r="1" spans="1:18" ht="15.75" thickBot="1" x14ac:dyDescent="0.3"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51</v>
      </c>
      <c r="J1" t="s">
        <v>153</v>
      </c>
      <c r="K1" t="s">
        <v>48</v>
      </c>
      <c r="L1" t="s">
        <v>52</v>
      </c>
      <c r="M1" t="s">
        <v>154</v>
      </c>
      <c r="N1" t="s">
        <v>49</v>
      </c>
      <c r="O1" s="5" t="s">
        <v>50</v>
      </c>
      <c r="P1" t="s">
        <v>55</v>
      </c>
      <c r="Q1" t="s">
        <v>62</v>
      </c>
      <c r="R1" t="s">
        <v>61</v>
      </c>
    </row>
    <row r="2" spans="1:18" ht="15.75" thickBot="1" x14ac:dyDescent="0.3">
      <c r="A2" t="s">
        <v>28</v>
      </c>
      <c r="C2" s="1">
        <v>113</v>
      </c>
      <c r="D2" s="2">
        <v>75</v>
      </c>
      <c r="E2" s="2">
        <v>93</v>
      </c>
      <c r="F2" s="2">
        <v>55</v>
      </c>
      <c r="G2" s="16">
        <f>C2/168</f>
        <v>0.67261904761904767</v>
      </c>
      <c r="H2" s="16">
        <f>E2/168</f>
        <v>0.5535714285714286</v>
      </c>
      <c r="I2" s="19">
        <f>1-H2</f>
        <v>0.4464285714285714</v>
      </c>
      <c r="J2" s="19">
        <f>NORMDIST(K2,0,1,0)</f>
        <v>0.39580489573925393</v>
      </c>
      <c r="K2" s="19">
        <v>-0.12566099999999999</v>
      </c>
      <c r="L2" s="19">
        <f>1-G2</f>
        <v>0.32738095238095233</v>
      </c>
      <c r="M2" s="19">
        <f>NORMDIST(N2,0,1,0)</f>
        <v>0.36214874383117118</v>
      </c>
      <c r="N2" s="19">
        <v>-0.439913</v>
      </c>
      <c r="O2" s="5">
        <f>K2-N2</f>
        <v>0.31425199999999998</v>
      </c>
      <c r="P2" s="19">
        <f>M2/J2</f>
        <v>0.91496782311087288</v>
      </c>
      <c r="Q2" s="19">
        <f>0.5*(K2+N2)</f>
        <v>-0.28278700000000001</v>
      </c>
      <c r="R2" s="19">
        <f>Q2+(O2/2)</f>
        <v>-0.12566100000000002</v>
      </c>
    </row>
    <row r="3" spans="1:18" ht="15.75" thickBot="1" x14ac:dyDescent="0.3">
      <c r="C3" s="3">
        <v>138</v>
      </c>
      <c r="D3" s="4">
        <v>115</v>
      </c>
      <c r="E3" s="4">
        <v>53</v>
      </c>
      <c r="F3" s="4">
        <v>30</v>
      </c>
      <c r="G3" s="16">
        <f t="shared" ref="G3:G15" si="0">C3/168</f>
        <v>0.8214285714285714</v>
      </c>
      <c r="H3" s="16">
        <f t="shared" ref="H3:H15" si="1">E3/168</f>
        <v>0.31547619047619047</v>
      </c>
      <c r="I3" s="19">
        <f t="shared" ref="I3:I15" si="2">1-H3</f>
        <v>0.68452380952380953</v>
      </c>
      <c r="J3" s="19">
        <f t="shared" ref="J3:J15" si="3">NORMDIST(K3,0,1,0)</f>
        <v>0.35761091597011674</v>
      </c>
      <c r="K3" s="19">
        <v>0.46769899999999998</v>
      </c>
      <c r="L3" s="19">
        <f t="shared" ref="L3:L15" si="4">1-G3</f>
        <v>0.1785714285714286</v>
      </c>
      <c r="M3" s="19">
        <f t="shared" ref="M3:M15" si="5">NORMDIST(N3,0,1,0)</f>
        <v>0.26240003859773881</v>
      </c>
      <c r="N3" s="19">
        <v>-0.91536499999999998</v>
      </c>
      <c r="O3" s="5">
        <f t="shared" ref="O3:O15" si="6">K3-N3</f>
        <v>1.3830640000000001</v>
      </c>
      <c r="P3" s="19">
        <f t="shared" ref="P3:P15" si="7">M3/J3</f>
        <v>0.73375847011243334</v>
      </c>
      <c r="Q3" s="19">
        <f t="shared" ref="Q3:Q15" si="8">0.5*(K3+N3)</f>
        <v>-0.223833</v>
      </c>
      <c r="R3" s="19">
        <f t="shared" ref="R3:R15" si="9">Q3+(O3/2)</f>
        <v>0.46769900000000003</v>
      </c>
    </row>
    <row r="4" spans="1:18" ht="15.75" thickBot="1" x14ac:dyDescent="0.3">
      <c r="A4" t="s">
        <v>29</v>
      </c>
      <c r="C4" s="3">
        <v>141</v>
      </c>
      <c r="D4" s="4">
        <v>157</v>
      </c>
      <c r="E4" s="4">
        <v>11</v>
      </c>
      <c r="F4" s="4">
        <v>27</v>
      </c>
      <c r="G4" s="16">
        <f t="shared" si="0"/>
        <v>0.8392857142857143</v>
      </c>
      <c r="H4" s="16">
        <f t="shared" si="1"/>
        <v>6.5476190476190479E-2</v>
      </c>
      <c r="I4" s="19">
        <f t="shared" si="2"/>
        <v>0.93452380952380953</v>
      </c>
      <c r="J4" s="19">
        <f t="shared" si="3"/>
        <v>0.1354180615740713</v>
      </c>
      <c r="K4" s="19">
        <v>1.47</v>
      </c>
      <c r="L4" s="19">
        <f t="shared" si="4"/>
        <v>0.1607142857142857</v>
      </c>
      <c r="M4" s="19">
        <f t="shared" si="5"/>
        <v>0.24439035090699956</v>
      </c>
      <c r="N4" s="19">
        <v>-0.99</v>
      </c>
      <c r="O4" s="5">
        <f t="shared" si="6"/>
        <v>2.46</v>
      </c>
      <c r="P4" s="19">
        <f t="shared" si="7"/>
        <v>1.8047101551023335</v>
      </c>
      <c r="Q4" s="19">
        <f t="shared" si="8"/>
        <v>0.24</v>
      </c>
      <c r="R4" s="19">
        <f t="shared" si="9"/>
        <v>1.47</v>
      </c>
    </row>
    <row r="5" spans="1:18" ht="15.75" thickBot="1" x14ac:dyDescent="0.3">
      <c r="C5" s="3">
        <v>159</v>
      </c>
      <c r="D5" s="4">
        <v>154</v>
      </c>
      <c r="E5" s="4">
        <v>11</v>
      </c>
      <c r="F5" s="4">
        <v>7</v>
      </c>
      <c r="G5" s="16">
        <f t="shared" si="0"/>
        <v>0.9464285714285714</v>
      </c>
      <c r="H5" s="16">
        <f t="shared" si="1"/>
        <v>6.5476190476190479E-2</v>
      </c>
      <c r="I5" s="19">
        <f t="shared" si="2"/>
        <v>0.93452380952380953</v>
      </c>
      <c r="J5" s="19">
        <f t="shared" si="3"/>
        <v>0.1354180615740713</v>
      </c>
      <c r="K5" s="19">
        <v>1.47</v>
      </c>
      <c r="L5" s="19">
        <f t="shared" si="4"/>
        <v>5.3571428571428603E-2</v>
      </c>
      <c r="M5" s="19">
        <f t="shared" si="5"/>
        <v>0.10328051632270252</v>
      </c>
      <c r="N5" s="19">
        <v>-1.6439999999999999</v>
      </c>
      <c r="O5" s="5">
        <f t="shared" si="6"/>
        <v>3.1139999999999999</v>
      </c>
      <c r="P5" s="19">
        <f t="shared" si="7"/>
        <v>0.76267903352175737</v>
      </c>
      <c r="Q5" s="19">
        <f t="shared" si="8"/>
        <v>-8.6999999999999966E-2</v>
      </c>
      <c r="R5" s="19">
        <f t="shared" si="9"/>
        <v>1.47</v>
      </c>
    </row>
    <row r="6" spans="1:18" ht="15.75" thickBot="1" x14ac:dyDescent="0.3">
      <c r="A6" t="s">
        <v>30</v>
      </c>
      <c r="C6" s="3">
        <v>158</v>
      </c>
      <c r="D6" s="4">
        <v>146</v>
      </c>
      <c r="E6" s="4">
        <v>22</v>
      </c>
      <c r="F6" s="4">
        <v>10</v>
      </c>
      <c r="G6" s="16">
        <f t="shared" si="0"/>
        <v>0.94047619047619047</v>
      </c>
      <c r="H6" s="16">
        <f t="shared" si="1"/>
        <v>0.13095238095238096</v>
      </c>
      <c r="I6" s="19">
        <f t="shared" si="2"/>
        <v>0.86904761904761907</v>
      </c>
      <c r="J6" s="19">
        <f t="shared" si="3"/>
        <v>0.21306914677571784</v>
      </c>
      <c r="K6" s="19">
        <v>1.1200000000000001</v>
      </c>
      <c r="L6" s="19">
        <f t="shared" si="4"/>
        <v>5.9523809523809534E-2</v>
      </c>
      <c r="M6" s="19">
        <f t="shared" si="5"/>
        <v>0.11926629257196263</v>
      </c>
      <c r="N6" s="19">
        <v>-1.554</v>
      </c>
      <c r="O6" s="5">
        <f t="shared" si="6"/>
        <v>2.6740000000000004</v>
      </c>
      <c r="P6" s="19">
        <f t="shared" si="7"/>
        <v>0.55975393141976326</v>
      </c>
      <c r="Q6" s="19">
        <f t="shared" si="8"/>
        <v>-0.21699999999999997</v>
      </c>
      <c r="R6" s="19">
        <f t="shared" si="9"/>
        <v>1.1200000000000001</v>
      </c>
    </row>
    <row r="7" spans="1:18" ht="15.75" thickBot="1" x14ac:dyDescent="0.3">
      <c r="C7" s="3">
        <v>164</v>
      </c>
      <c r="D7" s="4">
        <v>138</v>
      </c>
      <c r="E7" s="4">
        <v>30</v>
      </c>
      <c r="F7" s="4">
        <v>4</v>
      </c>
      <c r="G7" s="16">
        <f t="shared" si="0"/>
        <v>0.97619047619047616</v>
      </c>
      <c r="H7" s="16">
        <f t="shared" si="1"/>
        <v>0.17857142857142858</v>
      </c>
      <c r="I7" s="19">
        <f t="shared" si="2"/>
        <v>0.8214285714285714</v>
      </c>
      <c r="J7" s="19">
        <f t="shared" si="3"/>
        <v>0.26368804211381813</v>
      </c>
      <c r="K7" s="19">
        <v>0.91</v>
      </c>
      <c r="L7" s="19">
        <f t="shared" si="4"/>
        <v>2.3809523809523836E-2</v>
      </c>
      <c r="M7" s="19">
        <f t="shared" si="5"/>
        <v>4.8792018579182764E-2</v>
      </c>
      <c r="N7" s="19">
        <v>-2.0499999999999998</v>
      </c>
      <c r="O7" s="5">
        <f t="shared" si="6"/>
        <v>2.96</v>
      </c>
      <c r="P7" s="19">
        <f t="shared" si="7"/>
        <v>0.18503690265227199</v>
      </c>
      <c r="Q7" s="19">
        <f t="shared" si="8"/>
        <v>-0.56999999999999984</v>
      </c>
      <c r="R7" s="19">
        <f t="shared" si="9"/>
        <v>0.91000000000000014</v>
      </c>
    </row>
    <row r="8" spans="1:18" ht="15.75" thickBot="1" x14ac:dyDescent="0.3">
      <c r="A8" t="s">
        <v>31</v>
      </c>
      <c r="C8" s="3">
        <v>142</v>
      </c>
      <c r="D8" s="4">
        <v>137</v>
      </c>
      <c r="E8" s="4">
        <v>31</v>
      </c>
      <c r="F8" s="4">
        <v>26</v>
      </c>
      <c r="G8" s="16">
        <f t="shared" si="0"/>
        <v>0.84523809523809523</v>
      </c>
      <c r="H8" s="16">
        <f t="shared" si="1"/>
        <v>0.18452380952380953</v>
      </c>
      <c r="I8" s="19">
        <f t="shared" si="2"/>
        <v>0.81547619047619047</v>
      </c>
      <c r="J8" s="19">
        <f t="shared" si="3"/>
        <v>0.26368804211381813</v>
      </c>
      <c r="K8" s="19">
        <v>0.91</v>
      </c>
      <c r="L8" s="19">
        <f t="shared" si="4"/>
        <v>0.15476190476190477</v>
      </c>
      <c r="M8" s="19">
        <f t="shared" si="5"/>
        <v>0.23471376389701182</v>
      </c>
      <c r="N8" s="19">
        <v>-1.03</v>
      </c>
      <c r="O8" s="5">
        <f t="shared" si="6"/>
        <v>1.94</v>
      </c>
      <c r="P8" s="19">
        <f t="shared" si="7"/>
        <v>0.89011910443667419</v>
      </c>
      <c r="Q8" s="19">
        <f t="shared" si="8"/>
        <v>-0.06</v>
      </c>
      <c r="R8" s="19">
        <f t="shared" si="9"/>
        <v>0.90999999999999992</v>
      </c>
    </row>
    <row r="9" spans="1:18" ht="15.75" thickBot="1" x14ac:dyDescent="0.3">
      <c r="C9" s="3">
        <v>156</v>
      </c>
      <c r="D9" s="4">
        <v>147</v>
      </c>
      <c r="E9" s="4">
        <v>21</v>
      </c>
      <c r="F9" s="4">
        <v>12</v>
      </c>
      <c r="G9" s="16">
        <f t="shared" si="0"/>
        <v>0.9285714285714286</v>
      </c>
      <c r="H9" s="16">
        <f t="shared" si="1"/>
        <v>0.125</v>
      </c>
      <c r="I9" s="19">
        <f t="shared" si="2"/>
        <v>0.875</v>
      </c>
      <c r="J9" s="19">
        <f t="shared" si="3"/>
        <v>0.2012135427351974</v>
      </c>
      <c r="K9" s="19">
        <v>1.17</v>
      </c>
      <c r="L9" s="19">
        <f t="shared" si="4"/>
        <v>7.1428571428571397E-2</v>
      </c>
      <c r="M9" s="19">
        <f t="shared" si="5"/>
        <v>0.1354180615740713</v>
      </c>
      <c r="N9" s="19">
        <v>-1.47</v>
      </c>
      <c r="O9" s="5">
        <f t="shared" si="6"/>
        <v>2.6399999999999997</v>
      </c>
      <c r="P9" s="19">
        <f t="shared" si="7"/>
        <v>0.67300669593738638</v>
      </c>
      <c r="Q9" s="19">
        <f t="shared" si="8"/>
        <v>-0.15000000000000002</v>
      </c>
      <c r="R9" s="19">
        <f t="shared" si="9"/>
        <v>1.17</v>
      </c>
    </row>
    <row r="10" spans="1:18" ht="15.75" thickBot="1" x14ac:dyDescent="0.3">
      <c r="A10" t="s">
        <v>32</v>
      </c>
      <c r="C10" s="3">
        <v>108</v>
      </c>
      <c r="D10" s="4">
        <v>153</v>
      </c>
      <c r="E10" s="4">
        <v>15</v>
      </c>
      <c r="F10" s="4">
        <v>60</v>
      </c>
      <c r="G10" s="16">
        <f t="shared" si="0"/>
        <v>0.6428571428571429</v>
      </c>
      <c r="H10" s="16">
        <f t="shared" si="1"/>
        <v>8.9285714285714288E-2</v>
      </c>
      <c r="I10" s="19">
        <f t="shared" si="2"/>
        <v>0.9107142857142857</v>
      </c>
      <c r="J10" s="19">
        <f t="shared" si="3"/>
        <v>0.16255505522553412</v>
      </c>
      <c r="K10" s="19">
        <v>1.34</v>
      </c>
      <c r="L10" s="19">
        <f t="shared" si="4"/>
        <v>0.3571428571428571</v>
      </c>
      <c r="M10" s="19">
        <f t="shared" si="5"/>
        <v>0.37524034691693792</v>
      </c>
      <c r="N10" s="19">
        <v>-0.35</v>
      </c>
      <c r="O10" s="5">
        <f t="shared" si="6"/>
        <v>1.69</v>
      </c>
      <c r="P10" s="19">
        <f t="shared" si="7"/>
        <v>2.3083892801507608</v>
      </c>
      <c r="Q10" s="19">
        <f t="shared" si="8"/>
        <v>0.49500000000000005</v>
      </c>
      <c r="R10" s="19">
        <f t="shared" si="9"/>
        <v>1.34</v>
      </c>
    </row>
    <row r="11" spans="1:18" ht="15.75" thickBot="1" x14ac:dyDescent="0.3">
      <c r="C11" s="3">
        <v>126</v>
      </c>
      <c r="D11" s="4">
        <v>150</v>
      </c>
      <c r="E11" s="4">
        <v>18</v>
      </c>
      <c r="F11" s="4">
        <v>42</v>
      </c>
      <c r="G11" s="16">
        <f t="shared" si="0"/>
        <v>0.75</v>
      </c>
      <c r="H11" s="16">
        <f t="shared" si="1"/>
        <v>0.10714285714285714</v>
      </c>
      <c r="I11" s="19">
        <f t="shared" si="2"/>
        <v>0.8928571428571429</v>
      </c>
      <c r="J11" s="19">
        <f t="shared" si="3"/>
        <v>0.18954315809164024</v>
      </c>
      <c r="K11" s="19">
        <v>1.22</v>
      </c>
      <c r="L11" s="19">
        <f t="shared" si="4"/>
        <v>0.25</v>
      </c>
      <c r="M11" s="19">
        <f t="shared" si="5"/>
        <v>0.31873713847540153</v>
      </c>
      <c r="N11" s="19">
        <v>-0.67</v>
      </c>
      <c r="O11" s="5">
        <f t="shared" si="6"/>
        <v>1.8900000000000001</v>
      </c>
      <c r="P11" s="19">
        <f t="shared" si="7"/>
        <v>1.6816071953454454</v>
      </c>
      <c r="Q11" s="19">
        <f t="shared" si="8"/>
        <v>0.27499999999999997</v>
      </c>
      <c r="R11" s="19">
        <f t="shared" si="9"/>
        <v>1.22</v>
      </c>
    </row>
    <row r="12" spans="1:18" ht="15.75" thickBot="1" x14ac:dyDescent="0.3">
      <c r="A12" t="s">
        <v>33</v>
      </c>
      <c r="C12" s="3">
        <v>158</v>
      </c>
      <c r="D12" s="4">
        <v>142</v>
      </c>
      <c r="E12" s="4">
        <v>26</v>
      </c>
      <c r="F12" s="4">
        <v>10</v>
      </c>
      <c r="G12" s="16">
        <f t="shared" si="0"/>
        <v>0.94047619047619047</v>
      </c>
      <c r="H12" s="16">
        <f t="shared" si="1"/>
        <v>0.15476190476190477</v>
      </c>
      <c r="I12" s="19">
        <f t="shared" si="2"/>
        <v>0.84523809523809523</v>
      </c>
      <c r="J12" s="19">
        <f t="shared" si="3"/>
        <v>0.23471376389701182</v>
      </c>
      <c r="K12" s="19">
        <v>1.03</v>
      </c>
      <c r="L12" s="19">
        <f t="shared" si="4"/>
        <v>5.9523809523809534E-2</v>
      </c>
      <c r="M12" s="19">
        <f t="shared" si="5"/>
        <v>0.12000900069698558</v>
      </c>
      <c r="N12" s="19">
        <v>-1.55</v>
      </c>
      <c r="O12" s="5">
        <f t="shared" si="6"/>
        <v>2.58</v>
      </c>
      <c r="P12" s="19">
        <f t="shared" si="7"/>
        <v>0.51129937462740094</v>
      </c>
      <c r="Q12" s="19">
        <f t="shared" si="8"/>
        <v>-0.26</v>
      </c>
      <c r="R12" s="19">
        <f t="shared" si="9"/>
        <v>1.03</v>
      </c>
    </row>
    <row r="13" spans="1:18" ht="15.75" thickBot="1" x14ac:dyDescent="0.3">
      <c r="C13" s="3">
        <v>167</v>
      </c>
      <c r="D13" s="4">
        <v>153</v>
      </c>
      <c r="E13" s="4">
        <v>15</v>
      </c>
      <c r="F13" s="4">
        <v>1</v>
      </c>
      <c r="G13" s="16">
        <f t="shared" si="0"/>
        <v>0.99404761904761907</v>
      </c>
      <c r="H13" s="16">
        <f t="shared" si="1"/>
        <v>8.9285714285714288E-2</v>
      </c>
      <c r="I13" s="19">
        <f t="shared" si="2"/>
        <v>0.9107142857142857</v>
      </c>
      <c r="J13" s="19">
        <f t="shared" si="3"/>
        <v>0.16255505522553412</v>
      </c>
      <c r="K13" s="19">
        <v>1.34</v>
      </c>
      <c r="L13" s="19">
        <f t="shared" si="4"/>
        <v>5.9523809523809312E-3</v>
      </c>
      <c r="M13" s="19">
        <f t="shared" si="5"/>
        <v>2.7048099546881785E-2</v>
      </c>
      <c r="N13" s="19">
        <v>-2.3199999999999998</v>
      </c>
      <c r="O13" s="5">
        <f t="shared" si="6"/>
        <v>3.66</v>
      </c>
      <c r="P13" s="19">
        <f t="shared" si="7"/>
        <v>0.16639346902718208</v>
      </c>
      <c r="Q13" s="19">
        <f t="shared" si="8"/>
        <v>-0.48999999999999988</v>
      </c>
      <c r="R13" s="19">
        <f t="shared" si="9"/>
        <v>1.3400000000000003</v>
      </c>
    </row>
    <row r="14" spans="1:18" ht="15.75" thickBot="1" x14ac:dyDescent="0.3">
      <c r="A14" t="s">
        <v>34</v>
      </c>
      <c r="C14" s="3">
        <v>138</v>
      </c>
      <c r="D14" s="4">
        <v>152</v>
      </c>
      <c r="E14" s="4">
        <v>16</v>
      </c>
      <c r="F14" s="4">
        <v>30</v>
      </c>
      <c r="G14" s="16">
        <f t="shared" si="0"/>
        <v>0.8214285714285714</v>
      </c>
      <c r="H14" s="16">
        <f t="shared" si="1"/>
        <v>9.5238095238095233E-2</v>
      </c>
      <c r="I14" s="19">
        <f t="shared" si="2"/>
        <v>0.90476190476190477</v>
      </c>
      <c r="J14" s="19">
        <f t="shared" si="3"/>
        <v>0.17584743029766237</v>
      </c>
      <c r="K14" s="19">
        <v>1.28</v>
      </c>
      <c r="L14" s="19">
        <f t="shared" si="4"/>
        <v>0.1785714285714286</v>
      </c>
      <c r="M14" s="19">
        <f t="shared" si="5"/>
        <v>0.26368804211381813</v>
      </c>
      <c r="N14" s="19">
        <v>-0.91</v>
      </c>
      <c r="O14" s="5">
        <f t="shared" si="6"/>
        <v>2.19</v>
      </c>
      <c r="P14" s="19">
        <f t="shared" si="7"/>
        <v>1.4995274122997717</v>
      </c>
      <c r="Q14" s="19">
        <f t="shared" si="8"/>
        <v>0.185</v>
      </c>
      <c r="R14" s="19">
        <f t="shared" si="9"/>
        <v>1.28</v>
      </c>
    </row>
    <row r="15" spans="1:18" ht="15.75" thickBot="1" x14ac:dyDescent="0.3">
      <c r="C15" s="3">
        <v>156</v>
      </c>
      <c r="D15" s="4">
        <v>161</v>
      </c>
      <c r="E15" s="4">
        <v>7</v>
      </c>
      <c r="F15" s="4">
        <v>12</v>
      </c>
      <c r="G15" s="16">
        <f t="shared" si="0"/>
        <v>0.9285714285714286</v>
      </c>
      <c r="H15" s="16">
        <f t="shared" si="1"/>
        <v>4.1666666666666664E-2</v>
      </c>
      <c r="I15" s="19">
        <f t="shared" si="2"/>
        <v>0.95833333333333337</v>
      </c>
      <c r="J15" s="19">
        <f t="shared" si="3"/>
        <v>8.6277318826511532E-2</v>
      </c>
      <c r="K15" s="19">
        <v>1.75</v>
      </c>
      <c r="L15" s="19">
        <f t="shared" si="4"/>
        <v>7.1428571428571397E-2</v>
      </c>
      <c r="M15" s="19">
        <f t="shared" si="5"/>
        <v>0.1354180615740713</v>
      </c>
      <c r="N15" s="19">
        <v>-1.47</v>
      </c>
      <c r="O15" s="5">
        <f t="shared" si="6"/>
        <v>3.2199999999999998</v>
      </c>
      <c r="P15" s="19">
        <f t="shared" si="7"/>
        <v>1.5695673372323162</v>
      </c>
      <c r="Q15" s="19">
        <f t="shared" si="8"/>
        <v>0.14000000000000001</v>
      </c>
      <c r="R15" s="19">
        <f t="shared" si="9"/>
        <v>1.75</v>
      </c>
    </row>
    <row r="16" spans="1:18" x14ac:dyDescent="0.25">
      <c r="G16" s="19"/>
      <c r="H16" s="19"/>
      <c r="I16" s="19"/>
      <c r="J16" s="19"/>
      <c r="K16" s="19"/>
      <c r="L16" s="19"/>
      <c r="M16" s="19"/>
      <c r="N16" s="19"/>
      <c r="O16" s="5"/>
      <c r="P16" s="19"/>
      <c r="Q16" s="19"/>
      <c r="R16" s="19"/>
    </row>
    <row r="17" spans="1:18" x14ac:dyDescent="0.25">
      <c r="G17" s="19"/>
      <c r="H17" s="19"/>
      <c r="I17" s="19"/>
      <c r="J17" s="19"/>
      <c r="K17" s="19"/>
      <c r="L17" s="19"/>
      <c r="M17" s="19"/>
      <c r="N17" s="19"/>
      <c r="O17" s="5"/>
      <c r="P17" s="19"/>
      <c r="Q17" s="19"/>
      <c r="R17" s="19"/>
    </row>
    <row r="18" spans="1:18" x14ac:dyDescent="0.25">
      <c r="A18" t="s">
        <v>59</v>
      </c>
      <c r="C18" s="13">
        <f>SUM(C2,C4,C6,C8,C10,C12,C14,C16)/8</f>
        <v>119.75</v>
      </c>
      <c r="D18" s="13">
        <f t="shared" ref="D18:F18" si="10">SUM(D2,D4,D6,D8,D10,D12,D14,D16)/8</f>
        <v>120.25</v>
      </c>
      <c r="E18" s="13">
        <f t="shared" si="10"/>
        <v>26.75</v>
      </c>
      <c r="F18" s="13">
        <f t="shared" si="10"/>
        <v>27.25</v>
      </c>
      <c r="G18" s="19">
        <f>SUM(G2,G4,G6,G8,G10,G12,G14,G16)/8</f>
        <v>0.71279761904761907</v>
      </c>
      <c r="H18" s="19">
        <f t="shared" ref="H18:R18" si="11">SUM(H2,H4,H6,H8,H10,H12,H14,H16)/8</f>
        <v>0.15922619047619047</v>
      </c>
      <c r="I18" s="19">
        <f t="shared" si="11"/>
        <v>0.71577380952380953</v>
      </c>
      <c r="J18" s="19">
        <f t="shared" si="11"/>
        <v>0.19763704945288368</v>
      </c>
      <c r="K18" s="19">
        <f t="shared" si="11"/>
        <v>0.87804237500000004</v>
      </c>
      <c r="L18" s="19">
        <f t="shared" si="11"/>
        <v>0.16220238095238093</v>
      </c>
      <c r="M18" s="19">
        <f t="shared" si="11"/>
        <v>0.21493206761686087</v>
      </c>
      <c r="N18" s="19">
        <f t="shared" si="11"/>
        <v>-0.85298912500000001</v>
      </c>
      <c r="O18" s="5">
        <f t="shared" si="11"/>
        <v>1.7310314999999998</v>
      </c>
      <c r="P18" s="19">
        <f t="shared" si="11"/>
        <v>1.0610958851434473</v>
      </c>
      <c r="Q18" s="19">
        <f t="shared" si="11"/>
        <v>1.2526625000000007E-2</v>
      </c>
      <c r="R18" s="19">
        <f t="shared" si="11"/>
        <v>0.87804237500000004</v>
      </c>
    </row>
    <row r="19" spans="1:18" x14ac:dyDescent="0.25">
      <c r="C19" s="13">
        <f>SUM(C3,C5,C7,C9,C11,C13,C15,C17)/8</f>
        <v>133.25</v>
      </c>
      <c r="D19" s="13">
        <f t="shared" ref="D19:F19" si="12">SUM(D3,D5,D7,D9,D11,D13,D15,D17)/8</f>
        <v>127.25</v>
      </c>
      <c r="E19" s="13">
        <f t="shared" si="12"/>
        <v>19.375</v>
      </c>
      <c r="F19" s="13">
        <f t="shared" si="12"/>
        <v>13.5</v>
      </c>
      <c r="G19" s="19">
        <f>SUM(G3,G5,G7,G9,G11,G13,G15,G17)/8</f>
        <v>0.79315476190476186</v>
      </c>
      <c r="H19" s="19">
        <f t="shared" ref="H19:R19" si="13">SUM(H3,H5,H7,H9,H11,H13,H15,H17)/8</f>
        <v>0.11532738095238095</v>
      </c>
      <c r="I19" s="19">
        <f t="shared" si="13"/>
        <v>0.75967261904761907</v>
      </c>
      <c r="J19" s="19">
        <f t="shared" si="13"/>
        <v>0.17453826181711121</v>
      </c>
      <c r="K19" s="19">
        <f t="shared" si="13"/>
        <v>1.0409623749999999</v>
      </c>
      <c r="L19" s="19">
        <f t="shared" si="13"/>
        <v>8.1845238095238096E-2</v>
      </c>
      <c r="M19" s="19">
        <f t="shared" si="13"/>
        <v>0.12888674183375626</v>
      </c>
      <c r="N19" s="19">
        <f t="shared" si="13"/>
        <v>-1.317420625</v>
      </c>
      <c r="O19" s="5">
        <f t="shared" si="13"/>
        <v>2.3583829999999999</v>
      </c>
      <c r="P19" s="19">
        <f t="shared" si="13"/>
        <v>0.72150613797859897</v>
      </c>
      <c r="Q19" s="19">
        <f t="shared" si="13"/>
        <v>-0.13822912499999995</v>
      </c>
      <c r="R19" s="19">
        <f t="shared" si="13"/>
        <v>1.0409623750000001</v>
      </c>
    </row>
    <row r="20" spans="1:18" x14ac:dyDescent="0.25">
      <c r="O20" s="5"/>
    </row>
    <row r="21" spans="1:18" x14ac:dyDescent="0.25">
      <c r="O21" s="5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I1" workbookViewId="0">
      <selection activeCell="Q19" sqref="Q19"/>
    </sheetView>
  </sheetViews>
  <sheetFormatPr baseColWidth="10" defaultRowHeight="15" x14ac:dyDescent="0.25"/>
  <cols>
    <col min="7" max="8" width="11.5703125" bestFit="1" customWidth="1"/>
  </cols>
  <sheetData>
    <row r="1" spans="1:18" ht="15.75" thickBot="1" x14ac:dyDescent="0.3"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51</v>
      </c>
      <c r="J1" t="s">
        <v>153</v>
      </c>
      <c r="K1" t="s">
        <v>48</v>
      </c>
      <c r="L1" t="s">
        <v>52</v>
      </c>
      <c r="M1" t="s">
        <v>154</v>
      </c>
      <c r="N1" t="s">
        <v>49</v>
      </c>
      <c r="O1" t="s">
        <v>50</v>
      </c>
      <c r="P1" t="s">
        <v>55</v>
      </c>
      <c r="Q1" t="s">
        <v>62</v>
      </c>
      <c r="R1" t="s">
        <v>61</v>
      </c>
    </row>
    <row r="2" spans="1:18" ht="15.75" thickBot="1" x14ac:dyDescent="0.3">
      <c r="A2" t="s">
        <v>35</v>
      </c>
      <c r="C2" s="1">
        <v>140</v>
      </c>
      <c r="D2" s="2">
        <v>128</v>
      </c>
      <c r="E2" s="2">
        <v>40</v>
      </c>
      <c r="F2" s="2">
        <v>28</v>
      </c>
      <c r="G2" s="16">
        <f>C2/168</f>
        <v>0.83333333333333337</v>
      </c>
      <c r="H2" s="16">
        <f>E2/168</f>
        <v>0.23809523809523808</v>
      </c>
      <c r="I2" s="19">
        <f>1-H2</f>
        <v>0.76190476190476186</v>
      </c>
      <c r="J2" s="19">
        <f>NORMDIST(K2,0,1,0)</f>
        <v>0.31225393336676127</v>
      </c>
      <c r="K2" s="19">
        <v>0.7</v>
      </c>
      <c r="L2" s="19">
        <f>1-G2</f>
        <v>0.16666666666666663</v>
      </c>
      <c r="M2" s="19">
        <f>NORMDIST(N2,0,1,0)</f>
        <v>0.25405905646918903</v>
      </c>
      <c r="N2" s="19">
        <v>-0.95</v>
      </c>
      <c r="O2" s="19">
        <f>K2-N2</f>
        <v>1.65</v>
      </c>
      <c r="P2" s="19">
        <f>M2/J2</f>
        <v>0.81362964344401445</v>
      </c>
      <c r="Q2" s="19">
        <f>0.5*(N2+K2)</f>
        <v>-0.125</v>
      </c>
      <c r="R2" s="19">
        <f>Q2+(O2/2)</f>
        <v>0.7</v>
      </c>
    </row>
    <row r="3" spans="1:18" ht="15.75" thickBot="1" x14ac:dyDescent="0.3">
      <c r="C3" s="3">
        <v>167</v>
      </c>
      <c r="D3" s="4">
        <v>137</v>
      </c>
      <c r="E3" s="4">
        <v>31</v>
      </c>
      <c r="F3" s="4">
        <v>1</v>
      </c>
      <c r="G3" s="16">
        <f t="shared" ref="G3:G15" si="0">C3/168</f>
        <v>0.99404761904761907</v>
      </c>
      <c r="H3" s="16">
        <f t="shared" ref="H3:H15" si="1">E3/168</f>
        <v>0.18452380952380953</v>
      </c>
      <c r="I3" s="19">
        <f t="shared" ref="I3:I15" si="2">1-H3</f>
        <v>0.81547619047619047</v>
      </c>
      <c r="J3" s="19">
        <f t="shared" ref="J3:J15" si="3">NORMDIST(K3,0,1,0)</f>
        <v>0.26368804211381813</v>
      </c>
      <c r="K3" s="19">
        <v>0.91</v>
      </c>
      <c r="L3" s="19">
        <f t="shared" ref="L3:L15" si="4">1-G3</f>
        <v>5.9523809523809312E-3</v>
      </c>
      <c r="M3" s="19">
        <f t="shared" ref="M3:M15" si="5">NORMDIST(N3,0,1,0)</f>
        <v>2.7048099546881785E-2</v>
      </c>
      <c r="N3" s="19">
        <v>-2.3199999999999998</v>
      </c>
      <c r="O3" s="19">
        <f t="shared" ref="O3:O15" si="6">K3-N3</f>
        <v>3.23</v>
      </c>
      <c r="P3" s="19">
        <f t="shared" ref="P3:P15" si="7">M3/J3</f>
        <v>0.10257613250132427</v>
      </c>
      <c r="Q3" s="19">
        <f t="shared" ref="Q3:Q15" si="8">0.5*(N3+K3)</f>
        <v>-0.70499999999999985</v>
      </c>
      <c r="R3" s="19">
        <f t="shared" ref="R3:R15" si="9">Q3+(O3/2)</f>
        <v>0.91000000000000014</v>
      </c>
    </row>
    <row r="4" spans="1:18" ht="15.75" thickBot="1" x14ac:dyDescent="0.3">
      <c r="A4" t="s">
        <v>16</v>
      </c>
      <c r="C4" s="3">
        <v>153</v>
      </c>
      <c r="D4" s="4">
        <v>136</v>
      </c>
      <c r="E4" s="4">
        <v>32</v>
      </c>
      <c r="F4" s="4">
        <v>15</v>
      </c>
      <c r="G4" s="16">
        <f t="shared" si="0"/>
        <v>0.9107142857142857</v>
      </c>
      <c r="H4" s="16">
        <f t="shared" si="1"/>
        <v>0.19047619047619047</v>
      </c>
      <c r="I4" s="19">
        <f t="shared" si="2"/>
        <v>0.80952380952380953</v>
      </c>
      <c r="J4" s="19">
        <f t="shared" si="3"/>
        <v>0.27324443087221623</v>
      </c>
      <c r="K4" s="19">
        <v>0.87</v>
      </c>
      <c r="L4" s="19">
        <f t="shared" si="4"/>
        <v>8.9285714285714302E-2</v>
      </c>
      <c r="M4" s="19">
        <f t="shared" si="5"/>
        <v>0.16255505522553412</v>
      </c>
      <c r="N4" s="19">
        <v>-1.34</v>
      </c>
      <c r="O4" s="19">
        <f t="shared" si="6"/>
        <v>2.21</v>
      </c>
      <c r="P4" s="19">
        <f t="shared" si="7"/>
        <v>0.59490711194605683</v>
      </c>
      <c r="Q4" s="19">
        <f t="shared" si="8"/>
        <v>-0.23500000000000004</v>
      </c>
      <c r="R4" s="19">
        <f t="shared" si="9"/>
        <v>0.86999999999999988</v>
      </c>
    </row>
    <row r="5" spans="1:18" ht="15.75" thickBot="1" x14ac:dyDescent="0.3">
      <c r="C5" s="3">
        <v>165</v>
      </c>
      <c r="D5" s="4">
        <v>111</v>
      </c>
      <c r="E5" s="4">
        <v>57</v>
      </c>
      <c r="F5" s="4">
        <v>3</v>
      </c>
      <c r="G5" s="16">
        <f t="shared" si="0"/>
        <v>0.9821428571428571</v>
      </c>
      <c r="H5" s="16">
        <f t="shared" si="1"/>
        <v>0.3392857142857143</v>
      </c>
      <c r="I5" s="19">
        <f t="shared" si="2"/>
        <v>0.6607142857142857</v>
      </c>
      <c r="J5" s="19">
        <f t="shared" si="3"/>
        <v>0.36678166243733612</v>
      </c>
      <c r="K5" s="19">
        <v>0.41</v>
      </c>
      <c r="L5" s="19">
        <f t="shared" si="4"/>
        <v>1.7857142857142905E-2</v>
      </c>
      <c r="M5" s="19">
        <f t="shared" si="5"/>
        <v>4.8792018579182764E-2</v>
      </c>
      <c r="N5" s="19">
        <v>-2.0499999999999998</v>
      </c>
      <c r="O5" s="19">
        <f t="shared" si="6"/>
        <v>2.46</v>
      </c>
      <c r="P5" s="19">
        <f t="shared" si="7"/>
        <v>0.13302742087745126</v>
      </c>
      <c r="Q5" s="19">
        <f t="shared" si="8"/>
        <v>-0.82</v>
      </c>
      <c r="R5" s="19">
        <f t="shared" si="9"/>
        <v>0.41000000000000003</v>
      </c>
    </row>
    <row r="6" spans="1:18" ht="15.75" thickBot="1" x14ac:dyDescent="0.3">
      <c r="A6" t="s">
        <v>36</v>
      </c>
      <c r="C6" s="3">
        <v>140</v>
      </c>
      <c r="D6" s="4">
        <v>118</v>
      </c>
      <c r="E6" s="4">
        <v>50</v>
      </c>
      <c r="F6" s="4">
        <v>28</v>
      </c>
      <c r="G6" s="16">
        <f t="shared" si="0"/>
        <v>0.83333333333333337</v>
      </c>
      <c r="H6" s="16">
        <f t="shared" si="1"/>
        <v>0.29761904761904762</v>
      </c>
      <c r="I6" s="19">
        <f t="shared" si="2"/>
        <v>0.70238095238095233</v>
      </c>
      <c r="J6" s="19">
        <f t="shared" si="3"/>
        <v>0.34849251275897447</v>
      </c>
      <c r="K6" s="19">
        <v>0.52</v>
      </c>
      <c r="L6" s="19">
        <f t="shared" si="4"/>
        <v>0.16666666666666663</v>
      </c>
      <c r="M6" s="19">
        <f t="shared" si="5"/>
        <v>0.25405905646918903</v>
      </c>
      <c r="N6" s="19">
        <v>-0.95</v>
      </c>
      <c r="O6" s="19">
        <f t="shared" si="6"/>
        <v>1.47</v>
      </c>
      <c r="P6" s="19">
        <f t="shared" si="7"/>
        <v>0.72902299810642468</v>
      </c>
      <c r="Q6" s="19">
        <f t="shared" si="8"/>
        <v>-0.21499999999999997</v>
      </c>
      <c r="R6" s="19">
        <f t="shared" si="9"/>
        <v>0.52</v>
      </c>
    </row>
    <row r="7" spans="1:18" ht="15.75" thickBot="1" x14ac:dyDescent="0.3">
      <c r="C7" s="3">
        <v>158</v>
      </c>
      <c r="D7" s="4">
        <v>130</v>
      </c>
      <c r="E7" s="4">
        <v>38</v>
      </c>
      <c r="F7" s="4">
        <v>10</v>
      </c>
      <c r="G7" s="16">
        <f t="shared" si="0"/>
        <v>0.94047619047619047</v>
      </c>
      <c r="H7" s="16">
        <f t="shared" si="1"/>
        <v>0.22619047619047619</v>
      </c>
      <c r="I7" s="19">
        <f t="shared" si="2"/>
        <v>0.77380952380952384</v>
      </c>
      <c r="J7" s="19">
        <f t="shared" si="3"/>
        <v>0.30562741003020988</v>
      </c>
      <c r="K7" s="19">
        <v>0.73</v>
      </c>
      <c r="L7" s="19">
        <f t="shared" si="4"/>
        <v>5.9523809523809534E-2</v>
      </c>
      <c r="M7" s="19">
        <f t="shared" si="5"/>
        <v>0.12000900069698558</v>
      </c>
      <c r="N7" s="19">
        <v>-1.55</v>
      </c>
      <c r="O7" s="19">
        <f t="shared" si="6"/>
        <v>2.2800000000000002</v>
      </c>
      <c r="P7" s="19">
        <f t="shared" si="7"/>
        <v>0.39266439055686542</v>
      </c>
      <c r="Q7" s="19">
        <f t="shared" si="8"/>
        <v>-0.41000000000000003</v>
      </c>
      <c r="R7" s="19">
        <f t="shared" si="9"/>
        <v>0.73000000000000009</v>
      </c>
    </row>
    <row r="8" spans="1:18" ht="15.75" thickBot="1" x14ac:dyDescent="0.3">
      <c r="A8" t="s">
        <v>17</v>
      </c>
      <c r="C8" s="3">
        <v>144</v>
      </c>
      <c r="D8" s="4">
        <v>163</v>
      </c>
      <c r="E8" s="4">
        <v>5</v>
      </c>
      <c r="F8" s="4">
        <v>24</v>
      </c>
      <c r="G8" s="16">
        <f t="shared" si="0"/>
        <v>0.8571428571428571</v>
      </c>
      <c r="H8" s="16">
        <f t="shared" si="1"/>
        <v>2.976190476190476E-2</v>
      </c>
      <c r="I8" s="19">
        <f t="shared" si="2"/>
        <v>0.97023809523809523</v>
      </c>
      <c r="J8" s="19">
        <f t="shared" si="3"/>
        <v>6.8143566101044578E-2</v>
      </c>
      <c r="K8" s="19">
        <v>1.88</v>
      </c>
      <c r="L8" s="19">
        <f t="shared" si="4"/>
        <v>0.1428571428571429</v>
      </c>
      <c r="M8" s="19">
        <f t="shared" si="5"/>
        <v>0.22265349875176113</v>
      </c>
      <c r="N8" s="19">
        <v>-1.08</v>
      </c>
      <c r="O8" s="19">
        <f t="shared" si="6"/>
        <v>2.96</v>
      </c>
      <c r="P8" s="19">
        <f t="shared" si="7"/>
        <v>3.2674177694429183</v>
      </c>
      <c r="Q8" s="19">
        <f t="shared" si="8"/>
        <v>0.39999999999999991</v>
      </c>
      <c r="R8" s="19">
        <f t="shared" si="9"/>
        <v>1.88</v>
      </c>
    </row>
    <row r="9" spans="1:18" ht="15.75" thickBot="1" x14ac:dyDescent="0.3">
      <c r="C9" s="3">
        <v>159</v>
      </c>
      <c r="D9" s="4">
        <v>167</v>
      </c>
      <c r="E9" s="4">
        <v>1</v>
      </c>
      <c r="F9" s="4">
        <v>9</v>
      </c>
      <c r="G9" s="16">
        <f t="shared" si="0"/>
        <v>0.9464285714285714</v>
      </c>
      <c r="H9" s="16">
        <f t="shared" si="1"/>
        <v>5.9523809523809521E-3</v>
      </c>
      <c r="I9" s="19">
        <f t="shared" si="2"/>
        <v>0.99404761904761907</v>
      </c>
      <c r="J9" s="19">
        <f t="shared" si="3"/>
        <v>2.7048099546881785E-2</v>
      </c>
      <c r="K9" s="19">
        <v>2.3199999999999998</v>
      </c>
      <c r="L9" s="19">
        <f t="shared" si="4"/>
        <v>5.3571428571428603E-2</v>
      </c>
      <c r="M9" s="19">
        <f t="shared" si="5"/>
        <v>0.10396109532876423</v>
      </c>
      <c r="N9" s="19">
        <v>-1.64</v>
      </c>
      <c r="O9" s="19">
        <f t="shared" si="6"/>
        <v>3.96</v>
      </c>
      <c r="P9" s="19">
        <f t="shared" si="7"/>
        <v>3.8435637649355399</v>
      </c>
      <c r="Q9" s="19">
        <f t="shared" si="8"/>
        <v>0.33999999999999997</v>
      </c>
      <c r="R9" s="19">
        <f t="shared" si="9"/>
        <v>2.3199999999999998</v>
      </c>
    </row>
    <row r="10" spans="1:18" ht="15.75" thickBot="1" x14ac:dyDescent="0.3">
      <c r="A10" t="s">
        <v>18</v>
      </c>
      <c r="C10" s="3">
        <v>141</v>
      </c>
      <c r="D10" s="4">
        <v>133</v>
      </c>
      <c r="E10" s="4">
        <v>35</v>
      </c>
      <c r="F10" s="4">
        <v>27</v>
      </c>
      <c r="G10" s="16">
        <f t="shared" si="0"/>
        <v>0.8392857142857143</v>
      </c>
      <c r="H10" s="16">
        <f t="shared" si="1"/>
        <v>0.20833333333333334</v>
      </c>
      <c r="I10" s="19">
        <f t="shared" si="2"/>
        <v>0.79166666666666663</v>
      </c>
      <c r="J10" s="19">
        <f t="shared" si="3"/>
        <v>0.28969155276148273</v>
      </c>
      <c r="K10" s="19">
        <v>0.8</v>
      </c>
      <c r="L10" s="19">
        <f t="shared" si="4"/>
        <v>0.1607142857142857</v>
      </c>
      <c r="M10" s="19">
        <f t="shared" si="5"/>
        <v>0.24439035090699956</v>
      </c>
      <c r="N10" s="19">
        <v>-0.99</v>
      </c>
      <c r="O10" s="19">
        <f t="shared" si="6"/>
        <v>1.79</v>
      </c>
      <c r="P10" s="19">
        <f t="shared" si="7"/>
        <v>0.84362263441011731</v>
      </c>
      <c r="Q10" s="19">
        <f t="shared" si="8"/>
        <v>-9.4999999999999973E-2</v>
      </c>
      <c r="R10" s="19">
        <f t="shared" si="9"/>
        <v>0.8</v>
      </c>
    </row>
    <row r="11" spans="1:18" ht="15.75" thickBot="1" x14ac:dyDescent="0.3">
      <c r="C11" s="3">
        <v>165</v>
      </c>
      <c r="D11" s="4">
        <v>135</v>
      </c>
      <c r="E11" s="4">
        <v>33</v>
      </c>
      <c r="F11" s="4">
        <v>3</v>
      </c>
      <c r="G11" s="16">
        <f t="shared" si="0"/>
        <v>0.9821428571428571</v>
      </c>
      <c r="H11" s="16">
        <f t="shared" si="1"/>
        <v>0.19642857142857142</v>
      </c>
      <c r="I11" s="19">
        <f t="shared" si="2"/>
        <v>0.8035714285714286</v>
      </c>
      <c r="J11" s="19">
        <f t="shared" si="3"/>
        <v>0.28034381083962062</v>
      </c>
      <c r="K11" s="19">
        <v>0.84</v>
      </c>
      <c r="L11" s="19">
        <f t="shared" si="4"/>
        <v>1.7857142857142905E-2</v>
      </c>
      <c r="M11" s="19">
        <f t="shared" si="5"/>
        <v>4.8792018579182764E-2</v>
      </c>
      <c r="N11" s="19">
        <v>-2.0499999999999998</v>
      </c>
      <c r="O11" s="19">
        <f t="shared" si="6"/>
        <v>2.8899999999999997</v>
      </c>
      <c r="P11" s="19">
        <f t="shared" si="7"/>
        <v>0.17404350191663676</v>
      </c>
      <c r="Q11" s="19">
        <f t="shared" si="8"/>
        <v>-0.60499999999999998</v>
      </c>
      <c r="R11" s="19">
        <f t="shared" si="9"/>
        <v>0.83999999999999986</v>
      </c>
    </row>
    <row r="12" spans="1:18" ht="15.75" thickBot="1" x14ac:dyDescent="0.3">
      <c r="A12" t="s">
        <v>19</v>
      </c>
      <c r="C12" s="3">
        <v>156</v>
      </c>
      <c r="D12" s="4">
        <v>158</v>
      </c>
      <c r="E12" s="4">
        <v>10</v>
      </c>
      <c r="F12" s="4">
        <v>12</v>
      </c>
      <c r="G12" s="16">
        <f t="shared" si="0"/>
        <v>0.9285714285714286</v>
      </c>
      <c r="H12" s="16">
        <f t="shared" si="1"/>
        <v>5.9523809523809521E-2</v>
      </c>
      <c r="I12" s="19">
        <f t="shared" si="2"/>
        <v>0.94047619047619047</v>
      </c>
      <c r="J12" s="19">
        <f t="shared" si="3"/>
        <v>0.12000900069698558</v>
      </c>
      <c r="K12" s="19">
        <v>1.55</v>
      </c>
      <c r="L12" s="19">
        <f t="shared" si="4"/>
        <v>7.1428571428571397E-2</v>
      </c>
      <c r="M12" s="19">
        <f t="shared" si="5"/>
        <v>0.1354180615740713</v>
      </c>
      <c r="N12" s="19">
        <v>-1.47</v>
      </c>
      <c r="O12" s="19">
        <f t="shared" si="6"/>
        <v>3.02</v>
      </c>
      <c r="P12" s="19">
        <f t="shared" si="7"/>
        <v>1.1283992099558642</v>
      </c>
      <c r="Q12" s="19">
        <f t="shared" si="8"/>
        <v>4.0000000000000036E-2</v>
      </c>
      <c r="R12" s="19">
        <f t="shared" si="9"/>
        <v>1.55</v>
      </c>
    </row>
    <row r="13" spans="1:18" ht="15.75" thickBot="1" x14ac:dyDescent="0.3">
      <c r="C13" s="3">
        <v>167</v>
      </c>
      <c r="D13" s="4">
        <v>163</v>
      </c>
      <c r="E13" s="4">
        <v>5</v>
      </c>
      <c r="F13" s="4">
        <v>1</v>
      </c>
      <c r="G13" s="16">
        <f t="shared" si="0"/>
        <v>0.99404761904761907</v>
      </c>
      <c r="H13" s="16">
        <f t="shared" si="1"/>
        <v>2.976190476190476E-2</v>
      </c>
      <c r="I13" s="19">
        <f t="shared" si="2"/>
        <v>0.97023809523809523</v>
      </c>
      <c r="J13" s="19">
        <f t="shared" si="3"/>
        <v>6.8143566101044578E-2</v>
      </c>
      <c r="K13" s="19">
        <v>1.88</v>
      </c>
      <c r="L13" s="19">
        <f t="shared" si="4"/>
        <v>5.9523809523809312E-3</v>
      </c>
      <c r="M13" s="19">
        <f t="shared" si="5"/>
        <v>2.7048099546881785E-2</v>
      </c>
      <c r="N13" s="19">
        <v>-2.3199999999999998</v>
      </c>
      <c r="O13" s="19">
        <f t="shared" si="6"/>
        <v>4.1999999999999993</v>
      </c>
      <c r="P13" s="19">
        <f t="shared" si="7"/>
        <v>0.39692814882588251</v>
      </c>
      <c r="Q13" s="19">
        <f t="shared" si="8"/>
        <v>-0.21999999999999997</v>
      </c>
      <c r="R13" s="19">
        <f t="shared" si="9"/>
        <v>1.8799999999999997</v>
      </c>
    </row>
    <row r="14" spans="1:18" ht="15.75" thickBot="1" x14ac:dyDescent="0.3">
      <c r="A14" t="s">
        <v>56</v>
      </c>
      <c r="C14" s="6">
        <v>154</v>
      </c>
      <c r="D14" s="7">
        <v>128</v>
      </c>
      <c r="E14" s="7">
        <v>40</v>
      </c>
      <c r="F14" s="7">
        <v>14</v>
      </c>
      <c r="G14" s="16">
        <f t="shared" si="0"/>
        <v>0.91666666666666663</v>
      </c>
      <c r="H14" s="16">
        <f t="shared" si="1"/>
        <v>0.23809523809523808</v>
      </c>
      <c r="I14" s="19">
        <f t="shared" si="2"/>
        <v>0.76190476190476186</v>
      </c>
      <c r="J14" s="19">
        <f t="shared" si="3"/>
        <v>0.31225393336676127</v>
      </c>
      <c r="K14" s="19">
        <v>0.7</v>
      </c>
      <c r="L14" s="19">
        <f t="shared" si="4"/>
        <v>8.333333333333337E-2</v>
      </c>
      <c r="M14" s="19">
        <f t="shared" si="5"/>
        <v>0.14972746563574488</v>
      </c>
      <c r="N14" s="19">
        <v>-1.4</v>
      </c>
      <c r="O14" s="19">
        <f t="shared" si="6"/>
        <v>2.0999999999999996</v>
      </c>
      <c r="P14" s="19">
        <f t="shared" si="7"/>
        <v>0.47950545897489416</v>
      </c>
      <c r="Q14" s="19">
        <f t="shared" si="8"/>
        <v>-0.35</v>
      </c>
      <c r="R14" s="19">
        <f t="shared" si="9"/>
        <v>0.69999999999999984</v>
      </c>
    </row>
    <row r="15" spans="1:18" x14ac:dyDescent="0.25">
      <c r="C15" s="6">
        <v>161</v>
      </c>
      <c r="D15" s="7">
        <v>127</v>
      </c>
      <c r="E15" s="7">
        <v>41</v>
      </c>
      <c r="F15" s="7">
        <v>7</v>
      </c>
      <c r="G15" s="25">
        <f t="shared" si="0"/>
        <v>0.95833333333333337</v>
      </c>
      <c r="H15" s="25">
        <f t="shared" si="1"/>
        <v>0.24404761904761904</v>
      </c>
      <c r="I15" s="19">
        <f t="shared" si="2"/>
        <v>0.75595238095238093</v>
      </c>
      <c r="J15" s="19">
        <f t="shared" si="3"/>
        <v>0.31225393336676127</v>
      </c>
      <c r="K15" s="19">
        <v>0.7</v>
      </c>
      <c r="L15" s="19">
        <f t="shared" si="4"/>
        <v>4.166666666666663E-2</v>
      </c>
      <c r="M15" s="19">
        <f t="shared" si="5"/>
        <v>8.6277318826511532E-2</v>
      </c>
      <c r="N15" s="19">
        <v>-1.75</v>
      </c>
      <c r="O15" s="19">
        <f t="shared" si="6"/>
        <v>2.4500000000000002</v>
      </c>
      <c r="P15" s="19">
        <f t="shared" si="7"/>
        <v>0.27630498644567453</v>
      </c>
      <c r="Q15" s="19">
        <f t="shared" si="8"/>
        <v>-0.52500000000000002</v>
      </c>
      <c r="R15" s="19">
        <f t="shared" si="9"/>
        <v>0.70000000000000007</v>
      </c>
    </row>
    <row r="16" spans="1:18" x14ac:dyDescent="0.25"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3:18" x14ac:dyDescent="0.25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3:18" x14ac:dyDescent="0.25">
      <c r="C18" s="13">
        <f>SUM(C2,C4,C6,C8,C10,C12,C14,C16)/8</f>
        <v>128.5</v>
      </c>
      <c r="D18" s="13">
        <f t="shared" ref="D18:F18" si="10">SUM(D2,D4,D6,D8,D10,D12,D14,D16)/8</f>
        <v>120.5</v>
      </c>
      <c r="E18" s="13">
        <f t="shared" si="10"/>
        <v>26.5</v>
      </c>
      <c r="F18" s="13">
        <f t="shared" si="10"/>
        <v>18.5</v>
      </c>
      <c r="G18" s="19">
        <f>SUM(G2,G4,G6,G8,G10,G12,G14,G16)/8</f>
        <v>0.76488095238095244</v>
      </c>
      <c r="H18" s="19">
        <f t="shared" ref="H18:R18" si="11">SUM(H2,H4,H6,H8,H10,H12,H14,H16)/8</f>
        <v>0.15773809523809523</v>
      </c>
      <c r="I18" s="19">
        <f t="shared" si="11"/>
        <v>0.71726190476190477</v>
      </c>
      <c r="J18" s="19">
        <f t="shared" si="11"/>
        <v>0.21551111624052827</v>
      </c>
      <c r="K18" s="19">
        <f t="shared" si="11"/>
        <v>0.87749999999999995</v>
      </c>
      <c r="L18" s="19">
        <f t="shared" si="11"/>
        <v>0.11011904761904762</v>
      </c>
      <c r="M18" s="19">
        <f t="shared" si="11"/>
        <v>0.17785781812906112</v>
      </c>
      <c r="N18" s="19">
        <f t="shared" si="11"/>
        <v>-1.0225</v>
      </c>
      <c r="O18" s="19">
        <f t="shared" si="11"/>
        <v>1.8999999999999997</v>
      </c>
      <c r="P18" s="19">
        <f t="shared" si="11"/>
        <v>0.98206310328503621</v>
      </c>
      <c r="Q18" s="19">
        <f t="shared" si="11"/>
        <v>-7.2499999999999995E-2</v>
      </c>
      <c r="R18" s="19">
        <f t="shared" si="11"/>
        <v>0.87749999999999995</v>
      </c>
    </row>
    <row r="19" spans="3:18" x14ac:dyDescent="0.25">
      <c r="C19" s="13">
        <f>SUM(C3,C5,C7,C9,C11,C13,C15,C17)/8</f>
        <v>142.75</v>
      </c>
      <c r="D19" s="13">
        <f t="shared" ref="D19:F19" si="12">SUM(D3,D5,D7,D9,D11,D13,D15,D17)/8</f>
        <v>121.25</v>
      </c>
      <c r="E19" s="13">
        <f t="shared" si="12"/>
        <v>25.75</v>
      </c>
      <c r="F19" s="13">
        <f t="shared" si="12"/>
        <v>4.25</v>
      </c>
      <c r="G19" s="19">
        <f>SUM(G3,G5,G7,G9,G11,G13,G15,G17)/8</f>
        <v>0.84970238095238082</v>
      </c>
      <c r="H19" s="19">
        <f t="shared" ref="H19:R19" si="13">SUM(H3,H5,H7,H9,H11,H13,H15,H17)/8</f>
        <v>0.15327380952380951</v>
      </c>
      <c r="I19" s="19">
        <f t="shared" si="13"/>
        <v>0.72172619047619047</v>
      </c>
      <c r="J19" s="19">
        <f t="shared" si="13"/>
        <v>0.20298581555445905</v>
      </c>
      <c r="K19" s="19">
        <f t="shared" si="13"/>
        <v>0.97374999999999989</v>
      </c>
      <c r="L19" s="19">
        <f t="shared" si="13"/>
        <v>2.5297619047619055E-2</v>
      </c>
      <c r="M19" s="19">
        <f t="shared" si="13"/>
        <v>5.7740956388048804E-2</v>
      </c>
      <c r="N19" s="19">
        <f t="shared" si="13"/>
        <v>-1.71</v>
      </c>
      <c r="O19" s="19">
        <f t="shared" si="13"/>
        <v>2.6837499999999999</v>
      </c>
      <c r="P19" s="19">
        <f t="shared" si="13"/>
        <v>0.66488854325742164</v>
      </c>
      <c r="Q19" s="19">
        <f t="shared" si="13"/>
        <v>-0.36812499999999998</v>
      </c>
      <c r="R19" s="19">
        <f t="shared" si="13"/>
        <v>0.97375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A12" sqref="A12"/>
    </sheetView>
  </sheetViews>
  <sheetFormatPr baseColWidth="10" defaultRowHeight="15" x14ac:dyDescent="0.25"/>
  <cols>
    <col min="13" max="13" width="11.85546875" bestFit="1" customWidth="1"/>
  </cols>
  <sheetData>
    <row r="1" spans="1:19" x14ac:dyDescent="0.25">
      <c r="A1" t="s">
        <v>37</v>
      </c>
    </row>
    <row r="2" spans="1:19" ht="15.75" thickBot="1" x14ac:dyDescent="0.3">
      <c r="C2" t="s">
        <v>2</v>
      </c>
      <c r="D2" t="s">
        <v>3</v>
      </c>
      <c r="E2" t="s">
        <v>4</v>
      </c>
      <c r="F2" t="s">
        <v>5</v>
      </c>
      <c r="G2" t="s">
        <v>0</v>
      </c>
      <c r="H2" t="s">
        <v>1</v>
      </c>
      <c r="I2" t="s">
        <v>51</v>
      </c>
      <c r="J2" t="s">
        <v>153</v>
      </c>
      <c r="K2" t="s">
        <v>48</v>
      </c>
      <c r="L2" t="s">
        <v>52</v>
      </c>
      <c r="M2" t="s">
        <v>154</v>
      </c>
      <c r="N2" t="s">
        <v>49</v>
      </c>
      <c r="O2" t="s">
        <v>50</v>
      </c>
      <c r="P2" t="s">
        <v>55</v>
      </c>
      <c r="Q2" t="s">
        <v>62</v>
      </c>
      <c r="R2" t="s">
        <v>61</v>
      </c>
    </row>
    <row r="3" spans="1:19" ht="15.75" thickBot="1" x14ac:dyDescent="0.3">
      <c r="A3" t="s">
        <v>38</v>
      </c>
      <c r="C3" s="1">
        <v>143</v>
      </c>
      <c r="D3" s="2">
        <v>134</v>
      </c>
      <c r="E3" s="2">
        <v>34</v>
      </c>
      <c r="F3" s="2">
        <v>25</v>
      </c>
      <c r="G3" s="16">
        <f>C3/168</f>
        <v>0.85119047619047616</v>
      </c>
      <c r="H3" s="16">
        <f>E3/168</f>
        <v>0.20238095238095238</v>
      </c>
      <c r="I3" s="19">
        <f>1-H3</f>
        <v>0.79761904761904767</v>
      </c>
      <c r="J3" s="19">
        <f>NORMDIST(K3,0,1,0)</f>
        <v>0.28034381083962062</v>
      </c>
      <c r="K3" s="19">
        <v>0.84</v>
      </c>
      <c r="L3" s="19">
        <f>1-G3</f>
        <v>0.14880952380952384</v>
      </c>
      <c r="M3" s="19">
        <f>NORMDIST(N3,0,1,0)</f>
        <v>0.23471376389701182</v>
      </c>
      <c r="N3" s="19">
        <v>-1.03</v>
      </c>
      <c r="O3" s="19">
        <f>K3-N3</f>
        <v>1.87</v>
      </c>
      <c r="P3" s="19">
        <f>M3/J3</f>
        <v>0.83723540460569368</v>
      </c>
      <c r="Q3" s="19">
        <f>0.5*(K3+N3)</f>
        <v>-9.5000000000000029E-2</v>
      </c>
      <c r="R3" s="19">
        <f>Q3+(O3/2)</f>
        <v>0.84000000000000008</v>
      </c>
      <c r="S3" s="19"/>
    </row>
    <row r="4" spans="1:19" ht="15.75" thickBot="1" x14ac:dyDescent="0.3">
      <c r="C4" s="3">
        <v>162</v>
      </c>
      <c r="D4" s="4">
        <v>156</v>
      </c>
      <c r="E4" s="4">
        <v>16</v>
      </c>
      <c r="F4" s="4">
        <v>6</v>
      </c>
      <c r="G4" s="16">
        <f t="shared" ref="G4:G10" si="0">C4/168</f>
        <v>0.9642857142857143</v>
      </c>
      <c r="H4" s="16">
        <f t="shared" ref="H4:H10" si="1">E4/168</f>
        <v>9.5238095238095233E-2</v>
      </c>
      <c r="I4" s="19">
        <f t="shared" ref="I4:I10" si="2">1-H4</f>
        <v>0.90476190476190477</v>
      </c>
      <c r="J4" s="19">
        <f t="shared" ref="J4:J10" si="3">NORMDIST(K4,0,1,0)</f>
        <v>0.17584743029766237</v>
      </c>
      <c r="K4" s="19">
        <v>1.28</v>
      </c>
      <c r="L4" s="19">
        <f t="shared" ref="L4:L10" si="4">1-G4</f>
        <v>3.5714285714285698E-2</v>
      </c>
      <c r="M4" s="19">
        <f t="shared" ref="M4:M10" si="5">NORMDIST(N4,0,1,0)</f>
        <v>8.6277318826511532E-2</v>
      </c>
      <c r="N4" s="19">
        <v>-1.75</v>
      </c>
      <c r="O4" s="19">
        <f t="shared" ref="O4:O10" si="6">K4-N4</f>
        <v>3.0300000000000002</v>
      </c>
      <c r="P4" s="19">
        <f t="shared" ref="P4:P10" si="7">M4/J4</f>
        <v>0.49063735921797241</v>
      </c>
      <c r="Q4" s="19">
        <f t="shared" ref="Q4:Q10" si="8">0.5*(K4+N4)</f>
        <v>-0.23499999999999999</v>
      </c>
      <c r="R4" s="19">
        <f t="shared" ref="R4:R10" si="9">Q4+(O4/2)</f>
        <v>1.2800000000000002</v>
      </c>
      <c r="S4" s="19"/>
    </row>
    <row r="5" spans="1:19" ht="15.75" thickBot="1" x14ac:dyDescent="0.3">
      <c r="A5" t="s">
        <v>39</v>
      </c>
      <c r="C5" s="3">
        <v>159</v>
      </c>
      <c r="D5" s="4">
        <v>131</v>
      </c>
      <c r="E5" s="4">
        <v>37</v>
      </c>
      <c r="F5" s="4">
        <v>9</v>
      </c>
      <c r="G5" s="16">
        <f t="shared" si="0"/>
        <v>0.9464285714285714</v>
      </c>
      <c r="H5" s="16">
        <f t="shared" si="1"/>
        <v>0.22023809523809523</v>
      </c>
      <c r="I5" s="19">
        <f t="shared" si="2"/>
        <v>0.77976190476190477</v>
      </c>
      <c r="J5" s="19">
        <f t="shared" si="3"/>
        <v>0.29659475499381571</v>
      </c>
      <c r="K5" s="19">
        <v>0.77</v>
      </c>
      <c r="L5" s="19">
        <f t="shared" si="4"/>
        <v>5.3571428571428603E-2</v>
      </c>
      <c r="M5" s="19">
        <f t="shared" si="5"/>
        <v>0.10396109532876423</v>
      </c>
      <c r="N5" s="19">
        <v>-1.64</v>
      </c>
      <c r="O5" s="19">
        <f t="shared" si="6"/>
        <v>2.41</v>
      </c>
      <c r="P5" s="19">
        <f t="shared" si="7"/>
        <v>0.35051562301205197</v>
      </c>
      <c r="Q5" s="19">
        <f t="shared" si="8"/>
        <v>-0.43499999999999994</v>
      </c>
      <c r="R5" s="19">
        <f t="shared" si="9"/>
        <v>0.77000000000000013</v>
      </c>
      <c r="S5" s="19"/>
    </row>
    <row r="6" spans="1:19" ht="15.75" thickBot="1" x14ac:dyDescent="0.3">
      <c r="C6" s="3">
        <v>165</v>
      </c>
      <c r="D6" s="4">
        <v>135</v>
      </c>
      <c r="E6" s="4">
        <v>33</v>
      </c>
      <c r="F6" s="4">
        <v>3</v>
      </c>
      <c r="G6" s="16">
        <f t="shared" si="0"/>
        <v>0.9821428571428571</v>
      </c>
      <c r="H6" s="16">
        <f t="shared" si="1"/>
        <v>0.19642857142857142</v>
      </c>
      <c r="I6" s="19">
        <f t="shared" si="2"/>
        <v>0.8035714285714286</v>
      </c>
      <c r="J6" s="19">
        <f t="shared" si="3"/>
        <v>0.28034381083962062</v>
      </c>
      <c r="K6" s="19">
        <v>0.84</v>
      </c>
      <c r="L6" s="19">
        <f t="shared" si="4"/>
        <v>1.7857142857142905E-2</v>
      </c>
      <c r="M6" s="19">
        <f t="shared" si="5"/>
        <v>4.8792018579182764E-2</v>
      </c>
      <c r="N6" s="19">
        <v>-2.0499999999999998</v>
      </c>
      <c r="O6" s="19">
        <f t="shared" si="6"/>
        <v>2.8899999999999997</v>
      </c>
      <c r="P6" s="19">
        <f t="shared" si="7"/>
        <v>0.17404350191663676</v>
      </c>
      <c r="Q6" s="19">
        <f t="shared" si="8"/>
        <v>-0.60499999999999998</v>
      </c>
      <c r="R6" s="19">
        <f t="shared" si="9"/>
        <v>0.83999999999999986</v>
      </c>
      <c r="S6" s="19"/>
    </row>
    <row r="7" spans="1:19" ht="15.75" thickBot="1" x14ac:dyDescent="0.3">
      <c r="A7" t="s">
        <v>40</v>
      </c>
      <c r="C7" s="3">
        <v>128</v>
      </c>
      <c r="D7" s="4">
        <v>137</v>
      </c>
      <c r="E7" s="4">
        <v>31</v>
      </c>
      <c r="F7" s="4">
        <v>40</v>
      </c>
      <c r="G7" s="16">
        <f t="shared" si="0"/>
        <v>0.76190476190476186</v>
      </c>
      <c r="H7" s="16">
        <f t="shared" si="1"/>
        <v>0.18452380952380953</v>
      </c>
      <c r="I7" s="19">
        <f t="shared" si="2"/>
        <v>0.81547619047619047</v>
      </c>
      <c r="J7" s="19">
        <f t="shared" si="3"/>
        <v>0.26368804211381813</v>
      </c>
      <c r="K7" s="19">
        <v>0.91</v>
      </c>
      <c r="L7" s="19">
        <f t="shared" si="4"/>
        <v>0.23809523809523814</v>
      </c>
      <c r="M7" s="19">
        <f t="shared" si="5"/>
        <v>0.31225393336676127</v>
      </c>
      <c r="N7" s="19">
        <v>-0.7</v>
      </c>
      <c r="O7" s="19">
        <f t="shared" si="6"/>
        <v>1.6099999999999999</v>
      </c>
      <c r="P7" s="19">
        <f t="shared" si="7"/>
        <v>1.1841793464110906</v>
      </c>
      <c r="Q7" s="19">
        <f t="shared" si="8"/>
        <v>0.10500000000000004</v>
      </c>
      <c r="R7" s="19">
        <f t="shared" si="9"/>
        <v>0.90999999999999992</v>
      </c>
      <c r="S7" s="19"/>
    </row>
    <row r="8" spans="1:19" ht="15.75" thickBot="1" x14ac:dyDescent="0.3">
      <c r="C8" s="3">
        <v>165</v>
      </c>
      <c r="D8" s="4">
        <v>163</v>
      </c>
      <c r="E8" s="4">
        <v>5</v>
      </c>
      <c r="F8" s="4">
        <v>3</v>
      </c>
      <c r="G8" s="16">
        <f t="shared" si="0"/>
        <v>0.9821428571428571</v>
      </c>
      <c r="H8" s="16">
        <f t="shared" si="1"/>
        <v>2.976190476190476E-2</v>
      </c>
      <c r="I8" s="19">
        <f t="shared" si="2"/>
        <v>0.97023809523809523</v>
      </c>
      <c r="J8" s="19">
        <f t="shared" si="3"/>
        <v>6.8143566101044578E-2</v>
      </c>
      <c r="K8" s="19">
        <v>1.88</v>
      </c>
      <c r="L8" s="19">
        <f t="shared" si="4"/>
        <v>1.7857142857142905E-2</v>
      </c>
      <c r="M8" s="19">
        <f t="shared" si="5"/>
        <v>4.8792018579182764E-2</v>
      </c>
      <c r="N8" s="19">
        <v>-2.0499999999999998</v>
      </c>
      <c r="O8" s="19">
        <f t="shared" si="6"/>
        <v>3.9299999999999997</v>
      </c>
      <c r="P8" s="19">
        <f t="shared" si="7"/>
        <v>0.71601798043314946</v>
      </c>
      <c r="Q8" s="19">
        <f t="shared" si="8"/>
        <v>-8.4999999999999964E-2</v>
      </c>
      <c r="R8" s="19">
        <f t="shared" si="9"/>
        <v>1.88</v>
      </c>
      <c r="S8" s="19"/>
    </row>
    <row r="9" spans="1:19" ht="15.75" thickBot="1" x14ac:dyDescent="0.3">
      <c r="A9" t="s">
        <v>41</v>
      </c>
      <c r="C9" s="3">
        <v>101</v>
      </c>
      <c r="D9" s="4">
        <v>162</v>
      </c>
      <c r="E9" s="4">
        <v>6</v>
      </c>
      <c r="F9" s="4">
        <v>67</v>
      </c>
      <c r="G9" s="16">
        <f t="shared" si="0"/>
        <v>0.60119047619047616</v>
      </c>
      <c r="H9" s="16">
        <f t="shared" si="1"/>
        <v>3.5714285714285712E-2</v>
      </c>
      <c r="I9" s="19">
        <f t="shared" si="2"/>
        <v>0.9642857142857143</v>
      </c>
      <c r="J9" s="19">
        <f t="shared" si="3"/>
        <v>8.6277318826511532E-2</v>
      </c>
      <c r="K9" s="19">
        <v>1.75</v>
      </c>
      <c r="L9" s="19">
        <f t="shared" si="4"/>
        <v>0.39880952380952384</v>
      </c>
      <c r="M9" s="19">
        <f t="shared" si="5"/>
        <v>0.38666811680284924</v>
      </c>
      <c r="N9" s="19">
        <v>-0.25</v>
      </c>
      <c r="O9" s="19">
        <f t="shared" si="6"/>
        <v>2</v>
      </c>
      <c r="P9" s="19">
        <f t="shared" si="7"/>
        <v>4.4816890703380645</v>
      </c>
      <c r="Q9" s="19">
        <f t="shared" si="8"/>
        <v>0.75</v>
      </c>
      <c r="R9" s="19">
        <f t="shared" si="9"/>
        <v>1.75</v>
      </c>
      <c r="S9" s="19"/>
    </row>
    <row r="10" spans="1:19" ht="15.75" thickBot="1" x14ac:dyDescent="0.3">
      <c r="C10" s="3">
        <v>102</v>
      </c>
      <c r="D10" s="4">
        <v>163</v>
      </c>
      <c r="E10" s="4">
        <v>5</v>
      </c>
      <c r="F10" s="4">
        <v>66</v>
      </c>
      <c r="G10" s="16">
        <f t="shared" si="0"/>
        <v>0.6071428571428571</v>
      </c>
      <c r="H10" s="16">
        <f t="shared" si="1"/>
        <v>2.976190476190476E-2</v>
      </c>
      <c r="I10" s="19">
        <f t="shared" si="2"/>
        <v>0.97023809523809523</v>
      </c>
      <c r="J10" s="19">
        <f t="shared" si="3"/>
        <v>6.8143566101044578E-2</v>
      </c>
      <c r="K10" s="19">
        <v>1.88</v>
      </c>
      <c r="L10" s="19">
        <f t="shared" si="4"/>
        <v>0.3928571428571429</v>
      </c>
      <c r="M10" s="19">
        <f t="shared" si="5"/>
        <v>0.38360629215347858</v>
      </c>
      <c r="N10" s="19">
        <v>-0.28000000000000003</v>
      </c>
      <c r="O10" s="19">
        <f t="shared" si="6"/>
        <v>2.16</v>
      </c>
      <c r="P10" s="19">
        <f t="shared" si="7"/>
        <v>5.6293838744021683</v>
      </c>
      <c r="Q10" s="19">
        <f t="shared" si="8"/>
        <v>0.79999999999999993</v>
      </c>
      <c r="R10" s="19">
        <f t="shared" si="9"/>
        <v>1.88</v>
      </c>
      <c r="S10" s="19"/>
    </row>
    <row r="11" spans="1:19" x14ac:dyDescent="0.25"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x14ac:dyDescent="0.25"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ht="15.75" thickBot="1" x14ac:dyDescent="0.3">
      <c r="A13" t="s">
        <v>42</v>
      </c>
      <c r="C13" t="s">
        <v>2</v>
      </c>
      <c r="D13" t="s">
        <v>3</v>
      </c>
      <c r="E13" t="s">
        <v>4</v>
      </c>
      <c r="F13" t="s">
        <v>5</v>
      </c>
      <c r="G13" s="19" t="s">
        <v>0</v>
      </c>
      <c r="H13" s="19" t="s">
        <v>1</v>
      </c>
      <c r="I13" s="19" t="s">
        <v>51</v>
      </c>
      <c r="J13" s="19" t="s">
        <v>53</v>
      </c>
      <c r="K13" s="19" t="s">
        <v>48</v>
      </c>
      <c r="L13" s="19" t="s">
        <v>52</v>
      </c>
      <c r="M13" s="19" t="s">
        <v>54</v>
      </c>
      <c r="N13" s="19" t="s">
        <v>49</v>
      </c>
      <c r="O13" s="19" t="s">
        <v>50</v>
      </c>
      <c r="P13" s="19" t="s">
        <v>55</v>
      </c>
      <c r="Q13" s="19" t="s">
        <v>62</v>
      </c>
      <c r="R13" s="19" t="s">
        <v>61</v>
      </c>
      <c r="S13" s="19"/>
    </row>
    <row r="14" spans="1:19" ht="15.75" thickBot="1" x14ac:dyDescent="0.3">
      <c r="A14" t="s">
        <v>43</v>
      </c>
      <c r="C14" s="1">
        <v>161</v>
      </c>
      <c r="D14" s="2">
        <v>133</v>
      </c>
      <c r="E14" s="2">
        <v>35</v>
      </c>
      <c r="F14" s="2">
        <v>7</v>
      </c>
      <c r="G14" s="16">
        <f>C14/168</f>
        <v>0.95833333333333337</v>
      </c>
      <c r="H14" s="16">
        <f>E14/168</f>
        <v>0.20833333333333334</v>
      </c>
      <c r="I14" s="19">
        <f>1-H14</f>
        <v>0.79166666666666663</v>
      </c>
      <c r="J14" s="19">
        <f>NORMDIST(K14,0,1,0)</f>
        <v>0.28969155276148273</v>
      </c>
      <c r="K14" s="19">
        <v>0.8</v>
      </c>
      <c r="L14" s="19">
        <f>1-G14</f>
        <v>4.166666666666663E-2</v>
      </c>
      <c r="M14" s="19">
        <f>NORMDIST(N14,0,1,0)</f>
        <v>8.6277318826511532E-2</v>
      </c>
      <c r="N14" s="19">
        <v>-1.75</v>
      </c>
      <c r="O14" s="19">
        <f>K14-N14</f>
        <v>2.5499999999999998</v>
      </c>
      <c r="P14" s="19">
        <f>M14/J14</f>
        <v>0.29782476570018557</v>
      </c>
      <c r="Q14" s="19">
        <f>0.5*(K14+N14)</f>
        <v>-0.47499999999999998</v>
      </c>
      <c r="R14" s="19">
        <f>Q14+(O14/2)</f>
        <v>0.79999999999999993</v>
      </c>
      <c r="S14" s="19"/>
    </row>
    <row r="15" spans="1:19" ht="15.75" thickBot="1" x14ac:dyDescent="0.3">
      <c r="C15" s="3">
        <v>152</v>
      </c>
      <c r="D15" s="4">
        <v>144</v>
      </c>
      <c r="E15" s="4">
        <v>24</v>
      </c>
      <c r="F15" s="4">
        <v>16</v>
      </c>
      <c r="G15" s="16">
        <f t="shared" ref="G15:G23" si="10">C15/168</f>
        <v>0.90476190476190477</v>
      </c>
      <c r="H15" s="16">
        <f t="shared" ref="H15:H23" si="11">E15/168</f>
        <v>0.14285714285714285</v>
      </c>
      <c r="I15" s="19">
        <f t="shared" ref="I15:I23" si="12">1-H15</f>
        <v>0.85714285714285721</v>
      </c>
      <c r="J15" s="19">
        <f t="shared" ref="J15:J23" si="13">NORMDIST(K15,0,1,0)</f>
        <v>0.22265349875176113</v>
      </c>
      <c r="K15" s="19">
        <v>1.08</v>
      </c>
      <c r="L15" s="19">
        <f t="shared" ref="L15:L23" si="14">1-G15</f>
        <v>9.5238095238095233E-2</v>
      </c>
      <c r="M15" s="19">
        <f t="shared" ref="M15:M23" si="15">NORMDIST(N15,0,1,0)</f>
        <v>0.17584743029766237</v>
      </c>
      <c r="N15" s="19">
        <v>-1.28</v>
      </c>
      <c r="O15" s="19">
        <f t="shared" ref="O15:O23" si="16">K15-N15</f>
        <v>2.3600000000000003</v>
      </c>
      <c r="P15" s="19">
        <f t="shared" ref="P15:P23" si="17">M15/J15</f>
        <v>0.78978067393280282</v>
      </c>
      <c r="Q15" s="19">
        <f t="shared" ref="Q15:Q23" si="18">0.5*(K15+N15)</f>
        <v>-9.9999999999999978E-2</v>
      </c>
      <c r="R15" s="19">
        <f t="shared" ref="R15:R23" si="19">Q15+(O15/2)</f>
        <v>1.08</v>
      </c>
      <c r="S15" s="19"/>
    </row>
    <row r="16" spans="1:19" ht="15.75" thickBot="1" x14ac:dyDescent="0.3">
      <c r="A16" t="s">
        <v>44</v>
      </c>
      <c r="C16" s="3">
        <v>159</v>
      </c>
      <c r="D16" s="4">
        <v>134</v>
      </c>
      <c r="E16" s="4">
        <v>34</v>
      </c>
      <c r="F16" s="4">
        <v>9</v>
      </c>
      <c r="G16" s="16">
        <f t="shared" si="10"/>
        <v>0.9464285714285714</v>
      </c>
      <c r="H16" s="16">
        <f t="shared" si="11"/>
        <v>0.20238095238095238</v>
      </c>
      <c r="I16" s="19">
        <f t="shared" si="12"/>
        <v>0.79761904761904767</v>
      </c>
      <c r="J16" s="19">
        <f t="shared" si="13"/>
        <v>0.28034381083962062</v>
      </c>
      <c r="K16" s="19">
        <v>0.84</v>
      </c>
      <c r="L16" s="19">
        <f t="shared" si="14"/>
        <v>5.3571428571428603E-2</v>
      </c>
      <c r="M16" s="19">
        <f t="shared" si="15"/>
        <v>0.10396109532876423</v>
      </c>
      <c r="N16" s="19">
        <v>-1.64</v>
      </c>
      <c r="O16" s="19">
        <f t="shared" si="16"/>
        <v>2.48</v>
      </c>
      <c r="P16" s="19">
        <f t="shared" si="17"/>
        <v>0.37083428029819571</v>
      </c>
      <c r="Q16" s="19">
        <f t="shared" si="18"/>
        <v>-0.39999999999999997</v>
      </c>
      <c r="R16" s="19">
        <f t="shared" si="19"/>
        <v>0.84000000000000008</v>
      </c>
      <c r="S16" s="19"/>
    </row>
    <row r="17" spans="1:19" ht="15.75" thickBot="1" x14ac:dyDescent="0.3">
      <c r="C17" s="3">
        <v>164</v>
      </c>
      <c r="D17" s="4">
        <v>144</v>
      </c>
      <c r="E17" s="4">
        <v>24</v>
      </c>
      <c r="F17" s="4">
        <v>4</v>
      </c>
      <c r="G17" s="16">
        <f t="shared" si="10"/>
        <v>0.97619047619047616</v>
      </c>
      <c r="H17" s="16">
        <f t="shared" si="11"/>
        <v>0.14285714285714285</v>
      </c>
      <c r="I17" s="19">
        <f t="shared" si="12"/>
        <v>0.85714285714285721</v>
      </c>
      <c r="J17" s="19">
        <f t="shared" si="13"/>
        <v>0.22265349875176113</v>
      </c>
      <c r="K17" s="19">
        <v>1.08</v>
      </c>
      <c r="L17" s="19">
        <f t="shared" si="14"/>
        <v>2.3809523809523836E-2</v>
      </c>
      <c r="M17" s="19">
        <f t="shared" si="15"/>
        <v>4.8792018579182764E-2</v>
      </c>
      <c r="N17" s="19">
        <v>-2.0499999999999998</v>
      </c>
      <c r="O17" s="19">
        <f t="shared" si="16"/>
        <v>3.13</v>
      </c>
      <c r="P17" s="19">
        <f t="shared" si="17"/>
        <v>0.21913879122816537</v>
      </c>
      <c r="Q17" s="19">
        <f t="shared" si="18"/>
        <v>-0.48499999999999988</v>
      </c>
      <c r="R17" s="19">
        <f t="shared" si="19"/>
        <v>1.08</v>
      </c>
      <c r="S17" s="19"/>
    </row>
    <row r="18" spans="1:19" ht="15.75" thickBot="1" x14ac:dyDescent="0.3">
      <c r="A18" t="s">
        <v>45</v>
      </c>
      <c r="C18" s="3">
        <v>147</v>
      </c>
      <c r="D18" s="4">
        <v>145</v>
      </c>
      <c r="E18" s="4">
        <v>23</v>
      </c>
      <c r="F18" s="4">
        <v>21</v>
      </c>
      <c r="G18" s="16">
        <f t="shared" si="10"/>
        <v>0.875</v>
      </c>
      <c r="H18" s="16">
        <f t="shared" si="11"/>
        <v>0.13690476190476192</v>
      </c>
      <c r="I18" s="19">
        <f t="shared" si="12"/>
        <v>0.86309523809523814</v>
      </c>
      <c r="J18" s="19">
        <f t="shared" si="13"/>
        <v>0.22265349875176113</v>
      </c>
      <c r="K18" s="19">
        <v>1.08</v>
      </c>
      <c r="L18" s="19">
        <f t="shared" si="14"/>
        <v>0.125</v>
      </c>
      <c r="M18" s="19">
        <f t="shared" si="15"/>
        <v>0.21306914677571784</v>
      </c>
      <c r="N18" s="19">
        <v>-1.1200000000000001</v>
      </c>
      <c r="O18" s="19">
        <f t="shared" si="16"/>
        <v>2.2000000000000002</v>
      </c>
      <c r="P18" s="19">
        <f t="shared" si="17"/>
        <v>0.95695395747304657</v>
      </c>
      <c r="Q18" s="19">
        <f t="shared" si="18"/>
        <v>-2.0000000000000018E-2</v>
      </c>
      <c r="R18" s="19">
        <f t="shared" si="19"/>
        <v>1.08</v>
      </c>
      <c r="S18" s="19"/>
    </row>
    <row r="19" spans="1:19" ht="15.75" thickBot="1" x14ac:dyDescent="0.3">
      <c r="C19" s="3">
        <v>145</v>
      </c>
      <c r="D19" s="4">
        <v>149</v>
      </c>
      <c r="E19" s="4">
        <v>19</v>
      </c>
      <c r="F19" s="4">
        <v>23</v>
      </c>
      <c r="G19" s="16">
        <f t="shared" si="10"/>
        <v>0.86309523809523814</v>
      </c>
      <c r="H19" s="16">
        <f t="shared" si="11"/>
        <v>0.1130952380952381</v>
      </c>
      <c r="I19" s="19">
        <f t="shared" si="12"/>
        <v>0.88690476190476186</v>
      </c>
      <c r="J19" s="19">
        <f t="shared" si="13"/>
        <v>0.18954315809164024</v>
      </c>
      <c r="K19" s="19">
        <v>1.22</v>
      </c>
      <c r="L19" s="19">
        <f t="shared" si="14"/>
        <v>0.13690476190476186</v>
      </c>
      <c r="M19" s="19">
        <f t="shared" si="15"/>
        <v>0.22265349875176113</v>
      </c>
      <c r="N19" s="19">
        <v>-1.08</v>
      </c>
      <c r="O19" s="19">
        <f t="shared" si="16"/>
        <v>2.2999999999999998</v>
      </c>
      <c r="P19" s="19">
        <f t="shared" si="17"/>
        <v>1.1746849688138714</v>
      </c>
      <c r="Q19" s="19">
        <f t="shared" si="18"/>
        <v>6.9999999999999951E-2</v>
      </c>
      <c r="R19" s="19">
        <f t="shared" si="19"/>
        <v>1.2199999999999998</v>
      </c>
      <c r="S19" s="19"/>
    </row>
    <row r="20" spans="1:19" ht="15.75" thickBot="1" x14ac:dyDescent="0.3">
      <c r="A20" t="s">
        <v>46</v>
      </c>
      <c r="C20" s="3">
        <v>163</v>
      </c>
      <c r="D20" s="4">
        <v>145</v>
      </c>
      <c r="E20" s="4">
        <v>23</v>
      </c>
      <c r="F20" s="4">
        <v>5</v>
      </c>
      <c r="G20" s="16">
        <f t="shared" si="10"/>
        <v>0.97023809523809523</v>
      </c>
      <c r="H20" s="16">
        <f t="shared" si="11"/>
        <v>0.13690476190476192</v>
      </c>
      <c r="I20" s="19">
        <f t="shared" si="12"/>
        <v>0.86309523809523814</v>
      </c>
      <c r="J20" s="19">
        <f t="shared" si="13"/>
        <v>0.22265349875176113</v>
      </c>
      <c r="K20" s="19">
        <v>1.08</v>
      </c>
      <c r="L20" s="19">
        <f t="shared" si="14"/>
        <v>2.9761904761904767E-2</v>
      </c>
      <c r="M20" s="19">
        <f t="shared" si="15"/>
        <v>6.8143566101044578E-2</v>
      </c>
      <c r="N20" s="19">
        <v>-1.88</v>
      </c>
      <c r="O20" s="19">
        <f t="shared" si="16"/>
        <v>2.96</v>
      </c>
      <c r="P20" s="19">
        <f t="shared" si="17"/>
        <v>0.30605207860227068</v>
      </c>
      <c r="Q20" s="19">
        <f t="shared" si="18"/>
        <v>-0.39999999999999991</v>
      </c>
      <c r="R20" s="19">
        <f t="shared" si="19"/>
        <v>1.08</v>
      </c>
      <c r="S20" s="19"/>
    </row>
    <row r="21" spans="1:19" ht="15.75" thickBot="1" x14ac:dyDescent="0.3">
      <c r="C21" s="3">
        <v>167</v>
      </c>
      <c r="D21" s="4">
        <v>163</v>
      </c>
      <c r="E21" s="4">
        <v>5</v>
      </c>
      <c r="F21" s="4">
        <v>1</v>
      </c>
      <c r="G21" s="16">
        <f t="shared" si="10"/>
        <v>0.99404761904761907</v>
      </c>
      <c r="H21" s="16">
        <f t="shared" si="11"/>
        <v>2.976190476190476E-2</v>
      </c>
      <c r="I21" s="19">
        <f t="shared" si="12"/>
        <v>0.97023809523809523</v>
      </c>
      <c r="J21" s="19">
        <f t="shared" si="13"/>
        <v>6.8143566101044578E-2</v>
      </c>
      <c r="K21" s="19">
        <v>1.88</v>
      </c>
      <c r="L21" s="19">
        <f t="shared" si="14"/>
        <v>5.9523809523809312E-3</v>
      </c>
      <c r="M21" s="19">
        <f t="shared" si="15"/>
        <v>2.7048099546881785E-2</v>
      </c>
      <c r="N21" s="19">
        <v>-2.3199999999999998</v>
      </c>
      <c r="O21" s="19">
        <f t="shared" si="16"/>
        <v>4.1999999999999993</v>
      </c>
      <c r="P21" s="19">
        <f t="shared" si="17"/>
        <v>0.39692814882588251</v>
      </c>
      <c r="Q21" s="19">
        <f t="shared" si="18"/>
        <v>-0.21999999999999997</v>
      </c>
      <c r="R21" s="19">
        <f t="shared" si="19"/>
        <v>1.8799999999999997</v>
      </c>
      <c r="S21" s="19"/>
    </row>
    <row r="22" spans="1:19" ht="15.75" thickBot="1" x14ac:dyDescent="0.3">
      <c r="A22" t="s">
        <v>47</v>
      </c>
      <c r="C22" s="3">
        <v>167</v>
      </c>
      <c r="D22" s="4">
        <v>107</v>
      </c>
      <c r="E22" s="4">
        <v>61</v>
      </c>
      <c r="F22" s="4">
        <v>1</v>
      </c>
      <c r="G22" s="16">
        <f t="shared" si="10"/>
        <v>0.99404761904761907</v>
      </c>
      <c r="H22" s="16">
        <f t="shared" si="11"/>
        <v>0.36309523809523808</v>
      </c>
      <c r="I22" s="19">
        <f t="shared" si="12"/>
        <v>0.63690476190476186</v>
      </c>
      <c r="J22" s="19">
        <f t="shared" si="13"/>
        <v>0.37391060537312842</v>
      </c>
      <c r="K22" s="19">
        <v>0.36</v>
      </c>
      <c r="L22" s="19">
        <f t="shared" si="14"/>
        <v>5.9523809523809312E-3</v>
      </c>
      <c r="M22" s="19">
        <f t="shared" si="15"/>
        <v>2.7048099546881785E-2</v>
      </c>
      <c r="N22" s="19">
        <v>-2.3199999999999998</v>
      </c>
      <c r="O22" s="19">
        <f t="shared" si="16"/>
        <v>2.6799999999999997</v>
      </c>
      <c r="P22" s="19">
        <f t="shared" si="17"/>
        <v>7.2338412332247887E-2</v>
      </c>
      <c r="Q22" s="19">
        <f t="shared" si="18"/>
        <v>-0.98</v>
      </c>
      <c r="R22" s="19">
        <f t="shared" si="19"/>
        <v>0.35999999999999988</v>
      </c>
      <c r="S22" s="19"/>
    </row>
    <row r="23" spans="1:19" ht="15.75" thickBot="1" x14ac:dyDescent="0.3">
      <c r="C23" s="3">
        <v>164</v>
      </c>
      <c r="D23" s="4">
        <v>131</v>
      </c>
      <c r="E23" s="4">
        <v>37</v>
      </c>
      <c r="F23" s="4">
        <v>4</v>
      </c>
      <c r="G23" s="16">
        <f t="shared" si="10"/>
        <v>0.97619047619047616</v>
      </c>
      <c r="H23" s="16">
        <f t="shared" si="11"/>
        <v>0.22023809523809523</v>
      </c>
      <c r="I23" s="19">
        <f t="shared" si="12"/>
        <v>0.77976190476190477</v>
      </c>
      <c r="J23" s="19">
        <f t="shared" si="13"/>
        <v>0.29659475499381571</v>
      </c>
      <c r="K23" s="19">
        <v>0.77</v>
      </c>
      <c r="L23" s="19">
        <f t="shared" si="14"/>
        <v>2.3809523809523836E-2</v>
      </c>
      <c r="M23" s="19">
        <f t="shared" si="15"/>
        <v>4.8792018579182764E-2</v>
      </c>
      <c r="N23" s="19">
        <v>-2.0499999999999998</v>
      </c>
      <c r="O23" s="19">
        <f t="shared" si="16"/>
        <v>2.82</v>
      </c>
      <c r="P23" s="19">
        <f t="shared" si="17"/>
        <v>0.16450735475817879</v>
      </c>
      <c r="Q23" s="19">
        <f t="shared" si="18"/>
        <v>-0.6399999999999999</v>
      </c>
      <c r="R23" s="19">
        <f t="shared" si="19"/>
        <v>0.77</v>
      </c>
      <c r="S23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22" sqref="F22"/>
    </sheetView>
  </sheetViews>
  <sheetFormatPr baseColWidth="10" defaultRowHeight="15" x14ac:dyDescent="0.25"/>
  <sheetData>
    <row r="1" spans="1:3" x14ac:dyDescent="0.25">
      <c r="A1" t="s">
        <v>63</v>
      </c>
    </row>
    <row r="2" spans="1:3" x14ac:dyDescent="0.25">
      <c r="A2" t="s">
        <v>64</v>
      </c>
      <c r="B2" t="s">
        <v>65</v>
      </c>
      <c r="C2" t="s">
        <v>6</v>
      </c>
    </row>
    <row r="3" spans="1:3" x14ac:dyDescent="0.25">
      <c r="C3" t="s">
        <v>7</v>
      </c>
    </row>
    <row r="4" spans="1:3" x14ac:dyDescent="0.25">
      <c r="B4" t="s">
        <v>66</v>
      </c>
      <c r="C4" t="s">
        <v>6</v>
      </c>
    </row>
    <row r="5" spans="1:3" x14ac:dyDescent="0.25">
      <c r="C5" t="s">
        <v>7</v>
      </c>
    </row>
    <row r="6" spans="1:3" x14ac:dyDescent="0.25">
      <c r="B6" t="s">
        <v>67</v>
      </c>
      <c r="C6" t="s">
        <v>6</v>
      </c>
    </row>
    <row r="7" spans="1:3" x14ac:dyDescent="0.25">
      <c r="C7" t="s">
        <v>7</v>
      </c>
    </row>
    <row r="8" spans="1:3" x14ac:dyDescent="0.25">
      <c r="B8" t="s">
        <v>70</v>
      </c>
      <c r="C8" t="s">
        <v>6</v>
      </c>
    </row>
    <row r="9" spans="1:3" x14ac:dyDescent="0.25">
      <c r="C9" t="s">
        <v>7</v>
      </c>
    </row>
    <row r="10" spans="1:3" x14ac:dyDescent="0.25">
      <c r="B10" t="s">
        <v>68</v>
      </c>
      <c r="C10" t="s">
        <v>6</v>
      </c>
    </row>
    <row r="11" spans="1:3" x14ac:dyDescent="0.25">
      <c r="C11" t="s">
        <v>7</v>
      </c>
    </row>
    <row r="12" spans="1:3" x14ac:dyDescent="0.25">
      <c r="B12" t="s">
        <v>69</v>
      </c>
      <c r="C12" t="s">
        <v>6</v>
      </c>
    </row>
    <row r="13" spans="1:3" x14ac:dyDescent="0.25">
      <c r="C13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A93" workbookViewId="0">
      <selection activeCell="C117" sqref="C117"/>
    </sheetView>
  </sheetViews>
  <sheetFormatPr baseColWidth="10" defaultRowHeight="15" x14ac:dyDescent="0.25"/>
  <cols>
    <col min="2" max="2" width="4.28515625" customWidth="1"/>
  </cols>
  <sheetData>
    <row r="1" spans="1:17" x14ac:dyDescent="0.25">
      <c r="A1" s="14" t="s">
        <v>148</v>
      </c>
      <c r="C1" t="s">
        <v>115</v>
      </c>
      <c r="D1" t="s">
        <v>20</v>
      </c>
      <c r="E1" t="s">
        <v>116</v>
      </c>
      <c r="F1" t="s">
        <v>21</v>
      </c>
      <c r="G1" t="s">
        <v>124</v>
      </c>
      <c r="H1" t="s">
        <v>125</v>
      </c>
      <c r="I1" t="s">
        <v>127</v>
      </c>
      <c r="J1" t="s">
        <v>128</v>
      </c>
      <c r="K1" t="s">
        <v>141</v>
      </c>
      <c r="L1" t="s">
        <v>142</v>
      </c>
      <c r="M1" t="s">
        <v>144</v>
      </c>
      <c r="N1" t="s">
        <v>145</v>
      </c>
      <c r="O1" t="s">
        <v>146</v>
      </c>
      <c r="P1" t="s">
        <v>26</v>
      </c>
      <c r="Q1" t="s">
        <v>147</v>
      </c>
    </row>
    <row r="2" spans="1:17" x14ac:dyDescent="0.25">
      <c r="A2">
        <v>1</v>
      </c>
      <c r="B2" t="s">
        <v>6</v>
      </c>
      <c r="C2">
        <v>1</v>
      </c>
      <c r="E2">
        <v>1</v>
      </c>
      <c r="G2">
        <v>0.85</v>
      </c>
      <c r="H2" t="s">
        <v>126</v>
      </c>
      <c r="O2">
        <v>0.85</v>
      </c>
      <c r="P2" t="s">
        <v>126</v>
      </c>
    </row>
    <row r="3" spans="1:17" x14ac:dyDescent="0.25">
      <c r="A3" t="s">
        <v>71</v>
      </c>
      <c r="B3" t="s">
        <v>7</v>
      </c>
      <c r="C3">
        <v>1</v>
      </c>
      <c r="E3">
        <v>1</v>
      </c>
      <c r="G3">
        <v>1</v>
      </c>
    </row>
    <row r="4" spans="1:17" x14ac:dyDescent="0.25">
      <c r="A4">
        <v>2</v>
      </c>
      <c r="B4" t="s">
        <v>108</v>
      </c>
      <c r="C4">
        <v>1</v>
      </c>
      <c r="E4">
        <v>1</v>
      </c>
      <c r="G4">
        <v>1</v>
      </c>
    </row>
    <row r="5" spans="1:17" x14ac:dyDescent="0.25">
      <c r="A5" t="s">
        <v>72</v>
      </c>
      <c r="B5" t="s">
        <v>7</v>
      </c>
      <c r="C5">
        <v>1</v>
      </c>
      <c r="E5">
        <v>1</v>
      </c>
      <c r="G5">
        <v>1</v>
      </c>
    </row>
    <row r="6" spans="1:17" x14ac:dyDescent="0.25">
      <c r="A6">
        <v>3</v>
      </c>
      <c r="B6" t="s">
        <v>6</v>
      </c>
      <c r="C6">
        <v>1</v>
      </c>
      <c r="E6">
        <v>0.85</v>
      </c>
      <c r="F6" t="s">
        <v>113</v>
      </c>
      <c r="G6">
        <v>1</v>
      </c>
    </row>
    <row r="7" spans="1:17" x14ac:dyDescent="0.25">
      <c r="A7" t="s">
        <v>73</v>
      </c>
      <c r="B7" t="s">
        <v>7</v>
      </c>
      <c r="C7">
        <v>1</v>
      </c>
      <c r="E7">
        <v>1</v>
      </c>
      <c r="G7">
        <v>1</v>
      </c>
    </row>
    <row r="8" spans="1:17" x14ac:dyDescent="0.25">
      <c r="A8">
        <v>4</v>
      </c>
      <c r="B8" t="s">
        <v>108</v>
      </c>
      <c r="C8">
        <v>1</v>
      </c>
      <c r="E8">
        <v>1</v>
      </c>
      <c r="G8">
        <v>1</v>
      </c>
      <c r="I8">
        <v>0.85</v>
      </c>
      <c r="J8" t="s">
        <v>126</v>
      </c>
    </row>
    <row r="9" spans="1:17" x14ac:dyDescent="0.25">
      <c r="A9" t="s">
        <v>74</v>
      </c>
      <c r="B9" t="s">
        <v>7</v>
      </c>
      <c r="C9">
        <v>1</v>
      </c>
      <c r="E9">
        <v>1</v>
      </c>
      <c r="G9">
        <v>1</v>
      </c>
    </row>
    <row r="10" spans="1:17" x14ac:dyDescent="0.25">
      <c r="A10">
        <v>5</v>
      </c>
      <c r="B10" t="s">
        <v>6</v>
      </c>
      <c r="C10">
        <v>1</v>
      </c>
      <c r="E10">
        <v>1</v>
      </c>
      <c r="G10">
        <v>1</v>
      </c>
    </row>
    <row r="11" spans="1:17" x14ac:dyDescent="0.25">
      <c r="A11" t="s">
        <v>75</v>
      </c>
      <c r="B11" t="s">
        <v>7</v>
      </c>
      <c r="C11">
        <v>1</v>
      </c>
      <c r="E11">
        <v>1</v>
      </c>
      <c r="G11">
        <v>1</v>
      </c>
    </row>
    <row r="12" spans="1:17" x14ac:dyDescent="0.25">
      <c r="A12">
        <v>6</v>
      </c>
      <c r="B12" t="s">
        <v>108</v>
      </c>
      <c r="C12">
        <v>1</v>
      </c>
      <c r="E12">
        <v>1</v>
      </c>
      <c r="G12">
        <v>1</v>
      </c>
      <c r="O12">
        <v>0.85</v>
      </c>
      <c r="P12" t="s">
        <v>126</v>
      </c>
    </row>
    <row r="13" spans="1:17" x14ac:dyDescent="0.25">
      <c r="A13" t="s">
        <v>76</v>
      </c>
      <c r="B13" t="s">
        <v>7</v>
      </c>
      <c r="C13">
        <v>1</v>
      </c>
      <c r="E13">
        <v>1</v>
      </c>
      <c r="G13">
        <v>1</v>
      </c>
    </row>
    <row r="14" spans="1:17" x14ac:dyDescent="0.25">
      <c r="A14">
        <v>7</v>
      </c>
      <c r="B14" t="s">
        <v>6</v>
      </c>
      <c r="C14">
        <v>1</v>
      </c>
      <c r="E14">
        <v>1</v>
      </c>
      <c r="G14">
        <v>1</v>
      </c>
      <c r="I14">
        <v>0.85</v>
      </c>
      <c r="J14" t="s">
        <v>126</v>
      </c>
      <c r="M14">
        <v>0.85</v>
      </c>
      <c r="N14" t="s">
        <v>126</v>
      </c>
      <c r="O14">
        <v>0.85</v>
      </c>
      <c r="P14" t="s">
        <v>126</v>
      </c>
    </row>
    <row r="15" spans="1:17" x14ac:dyDescent="0.25">
      <c r="A15" t="s">
        <v>77</v>
      </c>
      <c r="B15" t="s">
        <v>7</v>
      </c>
      <c r="C15">
        <v>1</v>
      </c>
      <c r="E15">
        <v>1</v>
      </c>
      <c r="G15">
        <v>1</v>
      </c>
      <c r="I15">
        <v>0.85</v>
      </c>
      <c r="J15" t="s">
        <v>126</v>
      </c>
    </row>
    <row r="16" spans="1:17" x14ac:dyDescent="0.25">
      <c r="A16">
        <v>8</v>
      </c>
      <c r="B16" t="s">
        <v>108</v>
      </c>
      <c r="C16">
        <v>1</v>
      </c>
      <c r="E16">
        <v>1</v>
      </c>
      <c r="G16">
        <v>1</v>
      </c>
      <c r="I16">
        <v>0.71</v>
      </c>
      <c r="J16" t="s">
        <v>119</v>
      </c>
      <c r="K16">
        <v>0.85</v>
      </c>
      <c r="L16" t="s">
        <v>126</v>
      </c>
      <c r="M16">
        <v>0.85</v>
      </c>
      <c r="N16" t="s">
        <v>126</v>
      </c>
      <c r="O16">
        <v>0.85</v>
      </c>
      <c r="P16" t="s">
        <v>126</v>
      </c>
    </row>
    <row r="17" spans="1:18" x14ac:dyDescent="0.25">
      <c r="A17" t="s">
        <v>78</v>
      </c>
      <c r="B17" t="s">
        <v>7</v>
      </c>
      <c r="C17">
        <v>1</v>
      </c>
      <c r="E17">
        <v>1</v>
      </c>
      <c r="G17">
        <v>1</v>
      </c>
    </row>
    <row r="18" spans="1:18" x14ac:dyDescent="0.25">
      <c r="A18">
        <v>9</v>
      </c>
      <c r="B18" t="s">
        <v>6</v>
      </c>
      <c r="C18">
        <v>1</v>
      </c>
      <c r="E18">
        <v>1</v>
      </c>
      <c r="G18">
        <v>1</v>
      </c>
      <c r="I18">
        <v>0.71</v>
      </c>
      <c r="J18" t="s">
        <v>119</v>
      </c>
      <c r="O18">
        <v>0.71</v>
      </c>
      <c r="P18" t="s">
        <v>119</v>
      </c>
      <c r="Q18">
        <v>0.85</v>
      </c>
      <c r="R18" t="s">
        <v>126</v>
      </c>
    </row>
    <row r="19" spans="1:18" x14ac:dyDescent="0.25">
      <c r="A19" t="s">
        <v>79</v>
      </c>
      <c r="B19" t="s">
        <v>7</v>
      </c>
      <c r="C19">
        <v>1</v>
      </c>
      <c r="E19">
        <v>1</v>
      </c>
      <c r="G19">
        <v>1</v>
      </c>
      <c r="I19">
        <v>0.71</v>
      </c>
      <c r="J19" t="s">
        <v>119</v>
      </c>
    </row>
    <row r="20" spans="1:18" x14ac:dyDescent="0.25">
      <c r="A20">
        <v>10</v>
      </c>
      <c r="B20" t="s">
        <v>108</v>
      </c>
      <c r="C20">
        <v>1</v>
      </c>
      <c r="E20">
        <v>1</v>
      </c>
      <c r="G20">
        <v>1</v>
      </c>
      <c r="I20">
        <v>0.85</v>
      </c>
      <c r="J20" t="s">
        <v>126</v>
      </c>
      <c r="K20">
        <v>0.85</v>
      </c>
      <c r="L20" t="s">
        <v>126</v>
      </c>
      <c r="Q20">
        <v>0.85</v>
      </c>
      <c r="R20" t="s">
        <v>126</v>
      </c>
    </row>
    <row r="21" spans="1:18" x14ac:dyDescent="0.25">
      <c r="A21" t="s">
        <v>80</v>
      </c>
      <c r="B21" t="s">
        <v>7</v>
      </c>
      <c r="C21">
        <v>1</v>
      </c>
      <c r="E21">
        <v>1</v>
      </c>
      <c r="G21">
        <v>1</v>
      </c>
      <c r="M21">
        <v>0.71</v>
      </c>
      <c r="N21" t="s">
        <v>119</v>
      </c>
    </row>
    <row r="22" spans="1:18" x14ac:dyDescent="0.25">
      <c r="A22">
        <v>11</v>
      </c>
      <c r="B22" t="s">
        <v>6</v>
      </c>
      <c r="C22">
        <v>1</v>
      </c>
      <c r="E22">
        <v>1</v>
      </c>
      <c r="G22">
        <v>1</v>
      </c>
      <c r="I22">
        <v>0.56999999999999995</v>
      </c>
      <c r="J22" t="s">
        <v>114</v>
      </c>
      <c r="K22">
        <v>0.85</v>
      </c>
      <c r="L22" t="s">
        <v>126</v>
      </c>
      <c r="O22">
        <v>0.85</v>
      </c>
      <c r="P22" t="s">
        <v>126</v>
      </c>
    </row>
    <row r="23" spans="1:18" x14ac:dyDescent="0.25">
      <c r="A23" t="s">
        <v>81</v>
      </c>
      <c r="B23" t="s">
        <v>7</v>
      </c>
      <c r="C23">
        <v>1</v>
      </c>
      <c r="E23">
        <v>1</v>
      </c>
      <c r="G23">
        <v>1</v>
      </c>
      <c r="I23">
        <v>0.85</v>
      </c>
      <c r="J23" t="s">
        <v>126</v>
      </c>
      <c r="M23">
        <v>0.85</v>
      </c>
      <c r="N23" t="s">
        <v>126</v>
      </c>
    </row>
    <row r="24" spans="1:18" x14ac:dyDescent="0.25">
      <c r="A24">
        <v>12</v>
      </c>
      <c r="B24" t="s">
        <v>108</v>
      </c>
      <c r="C24">
        <v>1</v>
      </c>
      <c r="E24">
        <v>1</v>
      </c>
      <c r="G24">
        <v>1</v>
      </c>
      <c r="M24">
        <v>0.85</v>
      </c>
      <c r="N24" t="s">
        <v>126</v>
      </c>
    </row>
    <row r="25" spans="1:18" x14ac:dyDescent="0.25">
      <c r="A25" t="s">
        <v>82</v>
      </c>
      <c r="B25" t="s">
        <v>7</v>
      </c>
      <c r="C25">
        <v>1</v>
      </c>
      <c r="E25">
        <v>1</v>
      </c>
      <c r="G25">
        <v>1</v>
      </c>
    </row>
    <row r="26" spans="1:18" x14ac:dyDescent="0.25">
      <c r="A26" t="s">
        <v>83</v>
      </c>
      <c r="B26" t="s">
        <v>6</v>
      </c>
      <c r="C26">
        <v>0.96</v>
      </c>
      <c r="D26" t="s">
        <v>109</v>
      </c>
      <c r="E26">
        <v>0.96</v>
      </c>
      <c r="F26" t="s">
        <v>109</v>
      </c>
      <c r="G26">
        <v>1</v>
      </c>
      <c r="I26">
        <v>0.53</v>
      </c>
      <c r="J26" t="s">
        <v>140</v>
      </c>
      <c r="K26">
        <v>0.96</v>
      </c>
      <c r="L26" t="s">
        <v>143</v>
      </c>
      <c r="O26">
        <v>0.85</v>
      </c>
      <c r="P26" t="s">
        <v>135</v>
      </c>
    </row>
    <row r="27" spans="1:18" x14ac:dyDescent="0.25">
      <c r="A27" t="s">
        <v>84</v>
      </c>
      <c r="B27" t="s">
        <v>7</v>
      </c>
      <c r="C27">
        <v>0.85</v>
      </c>
      <c r="D27" t="s">
        <v>110</v>
      </c>
      <c r="E27">
        <v>0.92</v>
      </c>
      <c r="F27" t="s">
        <v>111</v>
      </c>
      <c r="G27">
        <v>0.96</v>
      </c>
      <c r="H27" t="s">
        <v>109</v>
      </c>
      <c r="I27">
        <v>0.93</v>
      </c>
      <c r="J27" t="s">
        <v>137</v>
      </c>
      <c r="O27">
        <v>0.56999999999999995</v>
      </c>
      <c r="P27" t="s">
        <v>167</v>
      </c>
      <c r="Q27">
        <v>0.82</v>
      </c>
      <c r="R27" t="s">
        <v>165</v>
      </c>
    </row>
    <row r="28" spans="1:18" x14ac:dyDescent="0.25">
      <c r="A28" t="s">
        <v>85</v>
      </c>
      <c r="B28" t="s">
        <v>108</v>
      </c>
      <c r="C28">
        <v>1</v>
      </c>
      <c r="E28">
        <v>0.82</v>
      </c>
      <c r="F28" t="s">
        <v>117</v>
      </c>
      <c r="G28">
        <v>0.92</v>
      </c>
      <c r="H28" t="s">
        <v>111</v>
      </c>
      <c r="I28">
        <v>0.82</v>
      </c>
      <c r="J28" t="s">
        <v>139</v>
      </c>
      <c r="O28">
        <v>0.82</v>
      </c>
      <c r="P28" t="s">
        <v>165</v>
      </c>
      <c r="Q28">
        <v>0.85</v>
      </c>
      <c r="R28" t="s">
        <v>135</v>
      </c>
    </row>
    <row r="29" spans="1:18" x14ac:dyDescent="0.25">
      <c r="A29" t="s">
        <v>86</v>
      </c>
      <c r="B29" t="s">
        <v>7</v>
      </c>
      <c r="C29">
        <v>1</v>
      </c>
      <c r="E29">
        <v>0.89</v>
      </c>
      <c r="F29" t="s">
        <v>120</v>
      </c>
      <c r="G29">
        <v>1</v>
      </c>
      <c r="I29">
        <v>0.93</v>
      </c>
      <c r="J29" t="s">
        <v>137</v>
      </c>
      <c r="O29">
        <v>0.5</v>
      </c>
      <c r="P29" t="s">
        <v>168</v>
      </c>
      <c r="Q29">
        <v>0.75</v>
      </c>
      <c r="R29" t="s">
        <v>174</v>
      </c>
    </row>
    <row r="30" spans="1:18" x14ac:dyDescent="0.25">
      <c r="A30" t="s">
        <v>87</v>
      </c>
      <c r="B30" t="s">
        <v>6</v>
      </c>
      <c r="C30">
        <v>0.93</v>
      </c>
      <c r="D30" t="s">
        <v>111</v>
      </c>
      <c r="E30">
        <v>0.96</v>
      </c>
      <c r="F30" t="s">
        <v>118</v>
      </c>
      <c r="G30">
        <v>1</v>
      </c>
      <c r="I30">
        <v>0.39</v>
      </c>
      <c r="J30" t="s">
        <v>138</v>
      </c>
      <c r="M30">
        <v>0.96</v>
      </c>
      <c r="N30" t="s">
        <v>133</v>
      </c>
      <c r="O30">
        <v>0.96</v>
      </c>
      <c r="P30" t="s">
        <v>143</v>
      </c>
    </row>
    <row r="31" spans="1:18" x14ac:dyDescent="0.25">
      <c r="A31" t="s">
        <v>88</v>
      </c>
      <c r="B31" t="s">
        <v>7</v>
      </c>
      <c r="C31">
        <v>0.93</v>
      </c>
      <c r="D31" t="s">
        <v>111</v>
      </c>
      <c r="E31">
        <v>0.89</v>
      </c>
      <c r="F31" t="s">
        <v>120</v>
      </c>
      <c r="G31">
        <v>1</v>
      </c>
      <c r="I31">
        <v>0.85</v>
      </c>
      <c r="J31" t="s">
        <v>135</v>
      </c>
      <c r="O31">
        <v>0.56999999999999995</v>
      </c>
      <c r="P31" t="s">
        <v>167</v>
      </c>
      <c r="Q31">
        <v>0.82</v>
      </c>
      <c r="R31" t="s">
        <v>165</v>
      </c>
    </row>
    <row r="32" spans="1:18" x14ac:dyDescent="0.25">
      <c r="A32" t="s">
        <v>89</v>
      </c>
      <c r="B32" t="s">
        <v>108</v>
      </c>
      <c r="C32">
        <v>1</v>
      </c>
      <c r="E32">
        <v>1</v>
      </c>
      <c r="G32">
        <v>0.92</v>
      </c>
      <c r="H32" t="s">
        <v>111</v>
      </c>
      <c r="I32">
        <v>0.93</v>
      </c>
      <c r="J32" t="s">
        <v>137</v>
      </c>
      <c r="K32">
        <v>0.85</v>
      </c>
      <c r="L32" t="s">
        <v>110</v>
      </c>
      <c r="M32">
        <v>0.96</v>
      </c>
      <c r="N32" t="s">
        <v>133</v>
      </c>
      <c r="O32">
        <v>0.67</v>
      </c>
      <c r="P32" t="s">
        <v>136</v>
      </c>
      <c r="Q32">
        <v>0.93</v>
      </c>
      <c r="R32" t="s">
        <v>137</v>
      </c>
    </row>
    <row r="33" spans="1:18" x14ac:dyDescent="0.25">
      <c r="A33" t="s">
        <v>90</v>
      </c>
      <c r="B33" t="s">
        <v>7</v>
      </c>
      <c r="C33">
        <v>1</v>
      </c>
      <c r="E33">
        <v>0.71</v>
      </c>
      <c r="F33" t="s">
        <v>121</v>
      </c>
      <c r="G33">
        <v>0.92</v>
      </c>
      <c r="H33" t="s">
        <v>111</v>
      </c>
      <c r="I33">
        <v>0.93</v>
      </c>
      <c r="J33" t="s">
        <v>137</v>
      </c>
      <c r="O33">
        <v>0.53</v>
      </c>
      <c r="P33" t="s">
        <v>169</v>
      </c>
      <c r="Q33">
        <v>0.67</v>
      </c>
      <c r="R33" t="s">
        <v>136</v>
      </c>
    </row>
    <row r="34" spans="1:18" x14ac:dyDescent="0.25">
      <c r="A34" t="s">
        <v>91</v>
      </c>
      <c r="B34" t="s">
        <v>6</v>
      </c>
      <c r="C34">
        <v>1</v>
      </c>
      <c r="E34">
        <v>0.96</v>
      </c>
      <c r="F34" t="s">
        <v>118</v>
      </c>
      <c r="G34">
        <v>1</v>
      </c>
      <c r="I34">
        <v>0.67</v>
      </c>
      <c r="J34" t="s">
        <v>136</v>
      </c>
      <c r="K34">
        <v>0.96</v>
      </c>
      <c r="L34" t="s">
        <v>118</v>
      </c>
      <c r="O34">
        <v>0.89</v>
      </c>
      <c r="P34" t="s">
        <v>166</v>
      </c>
      <c r="Q34">
        <v>0.89</v>
      </c>
      <c r="R34" t="s">
        <v>166</v>
      </c>
    </row>
    <row r="35" spans="1:18" x14ac:dyDescent="0.25">
      <c r="A35" t="s">
        <v>92</v>
      </c>
      <c r="B35" t="s">
        <v>7</v>
      </c>
      <c r="C35">
        <v>1</v>
      </c>
      <c r="E35">
        <v>0.75</v>
      </c>
      <c r="F35" t="s">
        <v>122</v>
      </c>
      <c r="G35">
        <v>1</v>
      </c>
      <c r="I35">
        <v>0.85</v>
      </c>
      <c r="J35" t="s">
        <v>135</v>
      </c>
      <c r="O35">
        <v>0.64</v>
      </c>
      <c r="P35" t="s">
        <v>170</v>
      </c>
      <c r="Q35">
        <v>0.85</v>
      </c>
      <c r="R35" t="s">
        <v>135</v>
      </c>
    </row>
    <row r="36" spans="1:18" x14ac:dyDescent="0.25">
      <c r="A36" t="s">
        <v>93</v>
      </c>
      <c r="B36" t="s">
        <v>108</v>
      </c>
      <c r="C36">
        <v>0.93</v>
      </c>
      <c r="D36" t="s">
        <v>111</v>
      </c>
      <c r="E36">
        <v>0.96</v>
      </c>
      <c r="F36" t="s">
        <v>109</v>
      </c>
      <c r="G36">
        <v>0.96</v>
      </c>
      <c r="H36" t="s">
        <v>118</v>
      </c>
      <c r="I36">
        <v>0.78</v>
      </c>
      <c r="J36" t="s">
        <v>134</v>
      </c>
      <c r="K36">
        <v>0.93</v>
      </c>
      <c r="L36" t="s">
        <v>111</v>
      </c>
      <c r="O36">
        <v>0.82</v>
      </c>
      <c r="P36" t="s">
        <v>165</v>
      </c>
      <c r="Q36">
        <v>0.85</v>
      </c>
      <c r="R36" t="s">
        <v>135</v>
      </c>
    </row>
    <row r="37" spans="1:18" x14ac:dyDescent="0.25">
      <c r="A37" t="s">
        <v>94</v>
      </c>
      <c r="B37" t="s">
        <v>7</v>
      </c>
      <c r="C37">
        <v>0.85</v>
      </c>
      <c r="D37" t="s">
        <v>110</v>
      </c>
      <c r="E37">
        <v>0.5</v>
      </c>
      <c r="F37" t="s">
        <v>123</v>
      </c>
      <c r="G37">
        <v>0.96</v>
      </c>
      <c r="H37" t="s">
        <v>109</v>
      </c>
      <c r="I37">
        <v>0.96</v>
      </c>
      <c r="J37" t="s">
        <v>133</v>
      </c>
      <c r="M37">
        <v>0.96</v>
      </c>
      <c r="N37" t="s">
        <v>133</v>
      </c>
      <c r="O37">
        <v>0.46</v>
      </c>
      <c r="P37" t="s">
        <v>171</v>
      </c>
      <c r="Q37">
        <v>0.67</v>
      </c>
      <c r="R37" t="s">
        <v>136</v>
      </c>
    </row>
    <row r="38" spans="1:18" x14ac:dyDescent="0.25">
      <c r="A38">
        <v>37</v>
      </c>
      <c r="B38" t="s">
        <v>6</v>
      </c>
      <c r="C38">
        <v>1</v>
      </c>
      <c r="E38">
        <v>1</v>
      </c>
      <c r="G38">
        <v>1</v>
      </c>
      <c r="M38">
        <v>0.85</v>
      </c>
      <c r="N38" t="s">
        <v>155</v>
      </c>
      <c r="O38">
        <v>0.71</v>
      </c>
      <c r="P38" t="s">
        <v>132</v>
      </c>
      <c r="Q38">
        <v>0.71</v>
      </c>
      <c r="R38" t="s">
        <v>132</v>
      </c>
    </row>
    <row r="39" spans="1:18" x14ac:dyDescent="0.25">
      <c r="A39" t="s">
        <v>95</v>
      </c>
      <c r="B39" t="s">
        <v>7</v>
      </c>
      <c r="C39">
        <v>1</v>
      </c>
      <c r="E39">
        <v>1</v>
      </c>
      <c r="G39">
        <v>1</v>
      </c>
    </row>
    <row r="40" spans="1:18" x14ac:dyDescent="0.25">
      <c r="A40">
        <v>38</v>
      </c>
      <c r="B40" t="s">
        <v>108</v>
      </c>
      <c r="C40">
        <v>1</v>
      </c>
      <c r="E40">
        <v>0.85</v>
      </c>
      <c r="F40" t="s">
        <v>113</v>
      </c>
      <c r="G40">
        <v>0.85</v>
      </c>
      <c r="H40" t="s">
        <v>126</v>
      </c>
      <c r="I40">
        <v>0.85</v>
      </c>
      <c r="J40" t="s">
        <v>126</v>
      </c>
      <c r="K40">
        <v>0.85</v>
      </c>
      <c r="L40" t="s">
        <v>126</v>
      </c>
      <c r="O40">
        <v>0.42</v>
      </c>
      <c r="P40" t="s">
        <v>131</v>
      </c>
      <c r="Q40">
        <v>0.14299999999999999</v>
      </c>
      <c r="R40" t="s">
        <v>172</v>
      </c>
    </row>
    <row r="41" spans="1:18" x14ac:dyDescent="0.25">
      <c r="A41" t="s">
        <v>96</v>
      </c>
      <c r="B41" t="s">
        <v>7</v>
      </c>
      <c r="C41">
        <v>1</v>
      </c>
      <c r="E41">
        <v>1</v>
      </c>
      <c r="G41">
        <v>1</v>
      </c>
      <c r="I41">
        <v>0.85</v>
      </c>
      <c r="J41" t="s">
        <v>126</v>
      </c>
      <c r="O41">
        <v>0.85</v>
      </c>
      <c r="P41" t="s">
        <v>126</v>
      </c>
    </row>
    <row r="42" spans="1:18" x14ac:dyDescent="0.25">
      <c r="A42">
        <v>39</v>
      </c>
      <c r="B42" t="s">
        <v>6</v>
      </c>
      <c r="C42">
        <v>1</v>
      </c>
      <c r="E42">
        <v>0.85</v>
      </c>
      <c r="F42" t="s">
        <v>113</v>
      </c>
      <c r="G42">
        <v>1</v>
      </c>
      <c r="O42">
        <v>0.85</v>
      </c>
      <c r="P42" t="s">
        <v>126</v>
      </c>
      <c r="Q42">
        <v>0.85</v>
      </c>
      <c r="R42" t="s">
        <v>126</v>
      </c>
    </row>
    <row r="43" spans="1:18" x14ac:dyDescent="0.25">
      <c r="A43" t="s">
        <v>97</v>
      </c>
      <c r="B43" t="s">
        <v>7</v>
      </c>
      <c r="C43">
        <v>1</v>
      </c>
      <c r="E43">
        <v>1</v>
      </c>
      <c r="G43">
        <v>1</v>
      </c>
    </row>
    <row r="44" spans="1:18" x14ac:dyDescent="0.25">
      <c r="A44">
        <v>40</v>
      </c>
      <c r="B44" t="s">
        <v>108</v>
      </c>
      <c r="C44">
        <v>0.42899999999999999</v>
      </c>
      <c r="D44" t="s">
        <v>112</v>
      </c>
      <c r="E44">
        <v>1</v>
      </c>
      <c r="G44">
        <v>0.85</v>
      </c>
      <c r="H44" t="s">
        <v>126</v>
      </c>
      <c r="I44">
        <v>0.85</v>
      </c>
      <c r="J44" t="s">
        <v>126</v>
      </c>
      <c r="O44">
        <v>0.56999999999999995</v>
      </c>
      <c r="P44" t="s">
        <v>114</v>
      </c>
      <c r="Q44">
        <v>0</v>
      </c>
      <c r="R44" t="s">
        <v>173</v>
      </c>
    </row>
    <row r="45" spans="1:18" x14ac:dyDescent="0.25">
      <c r="A45" t="s">
        <v>98</v>
      </c>
      <c r="B45" t="s">
        <v>7</v>
      </c>
      <c r="C45">
        <v>1</v>
      </c>
      <c r="E45">
        <v>1</v>
      </c>
      <c r="G45">
        <v>1</v>
      </c>
      <c r="K45">
        <v>0.85</v>
      </c>
      <c r="L45" t="s">
        <v>126</v>
      </c>
      <c r="O45">
        <v>0.85</v>
      </c>
      <c r="P45" t="s">
        <v>126</v>
      </c>
      <c r="Q45">
        <v>0.71</v>
      </c>
      <c r="R45" t="s">
        <v>132</v>
      </c>
    </row>
    <row r="46" spans="1:18" x14ac:dyDescent="0.25">
      <c r="A46">
        <v>41</v>
      </c>
      <c r="B46" t="s">
        <v>6</v>
      </c>
      <c r="C46">
        <v>0.85</v>
      </c>
      <c r="D46" t="s">
        <v>113</v>
      </c>
      <c r="E46">
        <v>1</v>
      </c>
      <c r="G46">
        <v>0.85</v>
      </c>
      <c r="H46" t="s">
        <v>126</v>
      </c>
      <c r="I46">
        <v>0.56999999999999995</v>
      </c>
      <c r="J46" t="s">
        <v>130</v>
      </c>
      <c r="O46">
        <v>0.56999999999999995</v>
      </c>
      <c r="P46" t="s">
        <v>114</v>
      </c>
    </row>
    <row r="47" spans="1:18" x14ac:dyDescent="0.25">
      <c r="A47" t="s">
        <v>99</v>
      </c>
      <c r="B47" t="s">
        <v>7</v>
      </c>
      <c r="C47">
        <v>1</v>
      </c>
      <c r="E47">
        <v>1</v>
      </c>
      <c r="G47">
        <v>1</v>
      </c>
      <c r="O47">
        <v>0.85</v>
      </c>
      <c r="P47" t="s">
        <v>126</v>
      </c>
    </row>
    <row r="48" spans="1:18" x14ac:dyDescent="0.25">
      <c r="A48">
        <v>42</v>
      </c>
      <c r="B48" t="s">
        <v>108</v>
      </c>
      <c r="C48">
        <v>0.57199999999999995</v>
      </c>
      <c r="D48" t="s">
        <v>114</v>
      </c>
      <c r="E48">
        <v>0.71</v>
      </c>
      <c r="F48" t="s">
        <v>119</v>
      </c>
      <c r="G48">
        <v>0.71</v>
      </c>
      <c r="H48" t="s">
        <v>119</v>
      </c>
      <c r="I48">
        <v>0.42</v>
      </c>
      <c r="J48" t="s">
        <v>131</v>
      </c>
      <c r="K48">
        <v>0.71</v>
      </c>
      <c r="L48" t="s">
        <v>132</v>
      </c>
      <c r="M48">
        <v>0.28000000000000003</v>
      </c>
      <c r="N48" t="s">
        <v>156</v>
      </c>
      <c r="O48">
        <v>0.28000000000000003</v>
      </c>
      <c r="P48" t="s">
        <v>129</v>
      </c>
      <c r="Q48">
        <v>0</v>
      </c>
      <c r="R48" t="s">
        <v>173</v>
      </c>
    </row>
    <row r="49" spans="1:18" x14ac:dyDescent="0.25">
      <c r="A49" t="s">
        <v>100</v>
      </c>
      <c r="B49" t="s">
        <v>7</v>
      </c>
      <c r="C49">
        <v>1</v>
      </c>
      <c r="E49">
        <v>1</v>
      </c>
      <c r="G49">
        <v>1</v>
      </c>
      <c r="I49">
        <v>0.85</v>
      </c>
      <c r="J49" t="s">
        <v>126</v>
      </c>
      <c r="K49">
        <v>0.85</v>
      </c>
      <c r="L49" t="s">
        <v>126</v>
      </c>
      <c r="M49">
        <v>0.85</v>
      </c>
      <c r="N49" t="s">
        <v>126</v>
      </c>
      <c r="O49">
        <v>0.42</v>
      </c>
      <c r="P49" t="s">
        <v>131</v>
      </c>
      <c r="Q49">
        <v>0.56999999999999995</v>
      </c>
      <c r="R49" t="s">
        <v>130</v>
      </c>
    </row>
    <row r="50" spans="1:18" x14ac:dyDescent="0.25">
      <c r="A50">
        <v>43</v>
      </c>
      <c r="B50" t="s">
        <v>6</v>
      </c>
      <c r="C50">
        <v>1</v>
      </c>
      <c r="E50">
        <v>1</v>
      </c>
      <c r="G50">
        <v>1</v>
      </c>
    </row>
    <row r="51" spans="1:18" x14ac:dyDescent="0.25">
      <c r="A51" t="s">
        <v>101</v>
      </c>
      <c r="B51" t="s">
        <v>7</v>
      </c>
      <c r="C51">
        <v>1</v>
      </c>
      <c r="E51">
        <v>1</v>
      </c>
      <c r="G51">
        <v>1</v>
      </c>
      <c r="O51">
        <v>0.85</v>
      </c>
      <c r="P51" t="s">
        <v>126</v>
      </c>
    </row>
    <row r="52" spans="1:18" x14ac:dyDescent="0.25">
      <c r="A52">
        <v>44</v>
      </c>
      <c r="B52" t="s">
        <v>108</v>
      </c>
      <c r="C52">
        <v>1</v>
      </c>
      <c r="E52">
        <v>1</v>
      </c>
      <c r="G52">
        <v>0.85</v>
      </c>
      <c r="H52" t="s">
        <v>126</v>
      </c>
      <c r="O52">
        <v>0.85</v>
      </c>
      <c r="P52" t="s">
        <v>126</v>
      </c>
    </row>
    <row r="53" spans="1:18" x14ac:dyDescent="0.25">
      <c r="A53" t="s">
        <v>102</v>
      </c>
      <c r="B53" t="s">
        <v>7</v>
      </c>
      <c r="C53">
        <v>1</v>
      </c>
      <c r="E53">
        <v>1</v>
      </c>
      <c r="G53">
        <v>1</v>
      </c>
    </row>
    <row r="54" spans="1:18" x14ac:dyDescent="0.25">
      <c r="A54">
        <v>45</v>
      </c>
      <c r="B54" t="s">
        <v>6</v>
      </c>
      <c r="C54">
        <v>1</v>
      </c>
      <c r="E54">
        <v>1</v>
      </c>
      <c r="G54">
        <v>1</v>
      </c>
    </row>
    <row r="55" spans="1:18" x14ac:dyDescent="0.25">
      <c r="A55" t="s">
        <v>103</v>
      </c>
      <c r="B55" t="s">
        <v>7</v>
      </c>
      <c r="C55">
        <v>1</v>
      </c>
      <c r="E55">
        <v>1</v>
      </c>
      <c r="G55">
        <v>1</v>
      </c>
    </row>
    <row r="56" spans="1:18" x14ac:dyDescent="0.25">
      <c r="A56">
        <v>46</v>
      </c>
      <c r="B56" t="s">
        <v>108</v>
      </c>
      <c r="C56">
        <v>1</v>
      </c>
      <c r="E56">
        <v>1</v>
      </c>
      <c r="G56">
        <v>1</v>
      </c>
      <c r="O56">
        <v>0.71</v>
      </c>
      <c r="P56" t="s">
        <v>119</v>
      </c>
      <c r="Q56">
        <v>0.56999999999999995</v>
      </c>
      <c r="R56" t="s">
        <v>130</v>
      </c>
    </row>
    <row r="57" spans="1:18" x14ac:dyDescent="0.25">
      <c r="A57" t="s">
        <v>104</v>
      </c>
      <c r="B57" t="s">
        <v>7</v>
      </c>
      <c r="C57">
        <v>1</v>
      </c>
      <c r="E57">
        <v>1</v>
      </c>
      <c r="G57">
        <v>1</v>
      </c>
    </row>
    <row r="58" spans="1:18" x14ac:dyDescent="0.25">
      <c r="A58">
        <v>47</v>
      </c>
      <c r="B58" t="s">
        <v>6</v>
      </c>
      <c r="C58">
        <v>1</v>
      </c>
      <c r="E58">
        <v>1</v>
      </c>
      <c r="G58">
        <v>1</v>
      </c>
    </row>
    <row r="59" spans="1:18" x14ac:dyDescent="0.25">
      <c r="A59" t="s">
        <v>105</v>
      </c>
      <c r="B59" t="s">
        <v>7</v>
      </c>
      <c r="C59">
        <v>1</v>
      </c>
      <c r="E59">
        <v>1</v>
      </c>
      <c r="G59">
        <v>1</v>
      </c>
    </row>
    <row r="60" spans="1:18" x14ac:dyDescent="0.25">
      <c r="A60">
        <v>48</v>
      </c>
      <c r="B60" t="s">
        <v>108</v>
      </c>
      <c r="C60">
        <v>1</v>
      </c>
      <c r="E60">
        <v>1</v>
      </c>
      <c r="G60">
        <v>1</v>
      </c>
      <c r="O60">
        <v>0.85</v>
      </c>
      <c r="P60" t="s">
        <v>126</v>
      </c>
      <c r="Q60">
        <v>0.28000000000000003</v>
      </c>
      <c r="R60" t="s">
        <v>156</v>
      </c>
    </row>
    <row r="61" spans="1:18" x14ac:dyDescent="0.25">
      <c r="A61" t="s">
        <v>106</v>
      </c>
      <c r="B61" t="s">
        <v>7</v>
      </c>
      <c r="C61">
        <v>1</v>
      </c>
      <c r="E61">
        <v>1</v>
      </c>
      <c r="G61">
        <v>1</v>
      </c>
    </row>
    <row r="68" spans="1:4" x14ac:dyDescent="0.25">
      <c r="A68" s="14" t="s">
        <v>107</v>
      </c>
      <c r="C68" t="s">
        <v>181</v>
      </c>
      <c r="D68" t="s">
        <v>182</v>
      </c>
    </row>
    <row r="69" spans="1:4" x14ac:dyDescent="0.25">
      <c r="A69">
        <v>1</v>
      </c>
      <c r="B69" t="s">
        <v>7</v>
      </c>
    </row>
    <row r="70" spans="1:4" x14ac:dyDescent="0.25">
      <c r="A70" t="s">
        <v>71</v>
      </c>
      <c r="B70" t="s">
        <v>6</v>
      </c>
    </row>
    <row r="71" spans="1:4" x14ac:dyDescent="0.25">
      <c r="A71">
        <v>2</v>
      </c>
      <c r="B71" t="s">
        <v>7</v>
      </c>
    </row>
    <row r="72" spans="1:4" x14ac:dyDescent="0.25">
      <c r="A72" t="s">
        <v>72</v>
      </c>
      <c r="B72" t="s">
        <v>6</v>
      </c>
    </row>
    <row r="73" spans="1:4" x14ac:dyDescent="0.25">
      <c r="A73">
        <v>3</v>
      </c>
      <c r="B73" t="s">
        <v>7</v>
      </c>
    </row>
    <row r="74" spans="1:4" x14ac:dyDescent="0.25">
      <c r="A74" t="s">
        <v>73</v>
      </c>
      <c r="B74" t="s">
        <v>6</v>
      </c>
    </row>
    <row r="75" spans="1:4" x14ac:dyDescent="0.25">
      <c r="A75">
        <v>4</v>
      </c>
      <c r="B75" t="s">
        <v>7</v>
      </c>
    </row>
    <row r="76" spans="1:4" x14ac:dyDescent="0.25">
      <c r="A76" t="s">
        <v>74</v>
      </c>
      <c r="B76" t="s">
        <v>6</v>
      </c>
    </row>
    <row r="77" spans="1:4" x14ac:dyDescent="0.25">
      <c r="A77">
        <v>5</v>
      </c>
      <c r="B77" t="s">
        <v>7</v>
      </c>
    </row>
    <row r="78" spans="1:4" x14ac:dyDescent="0.25">
      <c r="A78" t="s">
        <v>75</v>
      </c>
      <c r="B78" t="s">
        <v>6</v>
      </c>
    </row>
    <row r="79" spans="1:4" x14ac:dyDescent="0.25">
      <c r="A79">
        <v>6</v>
      </c>
      <c r="B79" t="s">
        <v>7</v>
      </c>
    </row>
    <row r="80" spans="1:4" x14ac:dyDescent="0.25">
      <c r="A80" t="s">
        <v>76</v>
      </c>
      <c r="B80" t="s">
        <v>6</v>
      </c>
    </row>
    <row r="81" spans="1:4" x14ac:dyDescent="0.25">
      <c r="A81">
        <v>7</v>
      </c>
      <c r="B81" t="s">
        <v>7</v>
      </c>
    </row>
    <row r="82" spans="1:4" x14ac:dyDescent="0.25">
      <c r="A82" t="s">
        <v>77</v>
      </c>
      <c r="B82" t="s">
        <v>6</v>
      </c>
    </row>
    <row r="83" spans="1:4" x14ac:dyDescent="0.25">
      <c r="A83">
        <v>8</v>
      </c>
      <c r="B83" t="s">
        <v>7</v>
      </c>
    </row>
    <row r="84" spans="1:4" x14ac:dyDescent="0.25">
      <c r="A84" t="s">
        <v>78</v>
      </c>
      <c r="B84" t="s">
        <v>6</v>
      </c>
    </row>
    <row r="85" spans="1:4" x14ac:dyDescent="0.25">
      <c r="A85">
        <v>9</v>
      </c>
      <c r="B85" t="s">
        <v>7</v>
      </c>
    </row>
    <row r="86" spans="1:4" x14ac:dyDescent="0.25">
      <c r="A86" t="s">
        <v>79</v>
      </c>
      <c r="B86" t="s">
        <v>6</v>
      </c>
    </row>
    <row r="87" spans="1:4" x14ac:dyDescent="0.25">
      <c r="A87">
        <v>10</v>
      </c>
      <c r="B87" t="s">
        <v>7</v>
      </c>
    </row>
    <row r="88" spans="1:4" x14ac:dyDescent="0.25">
      <c r="A88" t="s">
        <v>80</v>
      </c>
      <c r="B88" t="s">
        <v>6</v>
      </c>
    </row>
    <row r="89" spans="1:4" x14ac:dyDescent="0.25">
      <c r="A89">
        <v>11</v>
      </c>
      <c r="B89" t="s">
        <v>7</v>
      </c>
    </row>
    <row r="90" spans="1:4" x14ac:dyDescent="0.25">
      <c r="A90" t="s">
        <v>81</v>
      </c>
      <c r="B90" t="s">
        <v>6</v>
      </c>
    </row>
    <row r="91" spans="1:4" x14ac:dyDescent="0.25">
      <c r="A91">
        <v>12</v>
      </c>
      <c r="B91" t="s">
        <v>7</v>
      </c>
    </row>
    <row r="92" spans="1:4" x14ac:dyDescent="0.25">
      <c r="A92" t="s">
        <v>82</v>
      </c>
      <c r="B92" t="s">
        <v>6</v>
      </c>
    </row>
    <row r="93" spans="1:4" x14ac:dyDescent="0.25">
      <c r="A93" t="s">
        <v>83</v>
      </c>
      <c r="B93" t="s">
        <v>7</v>
      </c>
    </row>
    <row r="94" spans="1:4" x14ac:dyDescent="0.25">
      <c r="A94" t="s">
        <v>84</v>
      </c>
      <c r="B94" t="s">
        <v>6</v>
      </c>
    </row>
    <row r="95" spans="1:4" x14ac:dyDescent="0.25">
      <c r="A95" t="s">
        <v>85</v>
      </c>
      <c r="B95" t="s">
        <v>7</v>
      </c>
      <c r="C95">
        <v>0.85</v>
      </c>
      <c r="D95" t="s">
        <v>135</v>
      </c>
    </row>
    <row r="96" spans="1:4" x14ac:dyDescent="0.25">
      <c r="A96" t="s">
        <v>86</v>
      </c>
      <c r="B96" t="s">
        <v>6</v>
      </c>
    </row>
    <row r="97" spans="1:4" x14ac:dyDescent="0.25">
      <c r="A97" t="s">
        <v>87</v>
      </c>
      <c r="B97" t="s">
        <v>7</v>
      </c>
    </row>
    <row r="98" spans="1:4" x14ac:dyDescent="0.25">
      <c r="A98" t="s">
        <v>88</v>
      </c>
      <c r="B98" t="s">
        <v>6</v>
      </c>
    </row>
    <row r="99" spans="1:4" x14ac:dyDescent="0.25">
      <c r="A99" t="s">
        <v>89</v>
      </c>
      <c r="B99" t="s">
        <v>7</v>
      </c>
      <c r="C99">
        <v>0.85</v>
      </c>
      <c r="D99" t="s">
        <v>135</v>
      </c>
    </row>
    <row r="100" spans="1:4" x14ac:dyDescent="0.25">
      <c r="A100" t="s">
        <v>90</v>
      </c>
      <c r="B100" t="s">
        <v>6</v>
      </c>
    </row>
    <row r="101" spans="1:4" x14ac:dyDescent="0.25">
      <c r="A101" t="s">
        <v>91</v>
      </c>
      <c r="B101" t="s">
        <v>7</v>
      </c>
      <c r="C101">
        <v>0.89</v>
      </c>
      <c r="D101" t="s">
        <v>166</v>
      </c>
    </row>
    <row r="102" spans="1:4" x14ac:dyDescent="0.25">
      <c r="A102" t="s">
        <v>92</v>
      </c>
      <c r="B102" t="s">
        <v>6</v>
      </c>
    </row>
    <row r="103" spans="1:4" x14ac:dyDescent="0.25">
      <c r="A103" t="s">
        <v>93</v>
      </c>
      <c r="B103" t="s">
        <v>7</v>
      </c>
      <c r="C103">
        <v>0.96</v>
      </c>
      <c r="D103" t="s">
        <v>133</v>
      </c>
    </row>
    <row r="104" spans="1:4" x14ac:dyDescent="0.25">
      <c r="A104" t="s">
        <v>94</v>
      </c>
      <c r="B104" t="s">
        <v>6</v>
      </c>
      <c r="C104">
        <v>0.96</v>
      </c>
      <c r="D104" t="s">
        <v>133</v>
      </c>
    </row>
    <row r="105" spans="1:4" x14ac:dyDescent="0.25">
      <c r="A105">
        <v>37</v>
      </c>
      <c r="B105" t="s">
        <v>7</v>
      </c>
      <c r="C105">
        <v>0.85</v>
      </c>
      <c r="D105" t="s">
        <v>126</v>
      </c>
    </row>
    <row r="106" spans="1:4" x14ac:dyDescent="0.25">
      <c r="A106" t="s">
        <v>95</v>
      </c>
      <c r="B106" t="s">
        <v>6</v>
      </c>
    </row>
    <row r="107" spans="1:4" x14ac:dyDescent="0.25">
      <c r="A107">
        <v>38</v>
      </c>
      <c r="B107" t="s">
        <v>7</v>
      </c>
      <c r="C107">
        <v>0.85</v>
      </c>
      <c r="D107" t="s">
        <v>126</v>
      </c>
    </row>
    <row r="108" spans="1:4" x14ac:dyDescent="0.25">
      <c r="A108" t="s">
        <v>96</v>
      </c>
      <c r="B108" t="s">
        <v>6</v>
      </c>
    </row>
    <row r="109" spans="1:4" x14ac:dyDescent="0.25">
      <c r="A109">
        <v>39</v>
      </c>
      <c r="B109" t="s">
        <v>7</v>
      </c>
      <c r="C109">
        <v>0.85</v>
      </c>
      <c r="D109" t="s">
        <v>126</v>
      </c>
    </row>
    <row r="110" spans="1:4" x14ac:dyDescent="0.25">
      <c r="A110" t="s">
        <v>97</v>
      </c>
      <c r="B110" t="s">
        <v>6</v>
      </c>
    </row>
    <row r="111" spans="1:4" x14ac:dyDescent="0.25">
      <c r="A111">
        <v>40</v>
      </c>
      <c r="B111" t="s">
        <v>7</v>
      </c>
      <c r="C111">
        <v>0.71</v>
      </c>
      <c r="D111" t="s">
        <v>119</v>
      </c>
    </row>
    <row r="112" spans="1:4" x14ac:dyDescent="0.25">
      <c r="A112" t="s">
        <v>98</v>
      </c>
      <c r="B112" t="s">
        <v>6</v>
      </c>
      <c r="C112">
        <v>0.85</v>
      </c>
      <c r="D112" t="s">
        <v>126</v>
      </c>
    </row>
    <row r="113" spans="1:4" x14ac:dyDescent="0.25">
      <c r="A113">
        <v>41</v>
      </c>
      <c r="B113" t="s">
        <v>7</v>
      </c>
      <c r="C113">
        <v>0.85</v>
      </c>
      <c r="D113" t="s">
        <v>126</v>
      </c>
    </row>
    <row r="114" spans="1:4" x14ac:dyDescent="0.25">
      <c r="A114" t="s">
        <v>99</v>
      </c>
      <c r="B114" t="s">
        <v>6</v>
      </c>
      <c r="C114">
        <v>0.85</v>
      </c>
      <c r="D114" t="s">
        <v>126</v>
      </c>
    </row>
    <row r="115" spans="1:4" x14ac:dyDescent="0.25">
      <c r="A115">
        <v>42</v>
      </c>
      <c r="B115" t="s">
        <v>7</v>
      </c>
      <c r="C115">
        <v>0.42</v>
      </c>
      <c r="D115" t="s">
        <v>131</v>
      </c>
    </row>
    <row r="116" spans="1:4" x14ac:dyDescent="0.25">
      <c r="A116" t="s">
        <v>100</v>
      </c>
      <c r="B116" t="s">
        <v>6</v>
      </c>
      <c r="C116">
        <v>0.56999999999999995</v>
      </c>
      <c r="D116" t="s">
        <v>130</v>
      </c>
    </row>
    <row r="117" spans="1:4" x14ac:dyDescent="0.25">
      <c r="A117">
        <v>43</v>
      </c>
      <c r="B117" t="s">
        <v>7</v>
      </c>
    </row>
    <row r="118" spans="1:4" x14ac:dyDescent="0.25">
      <c r="A118" t="s">
        <v>101</v>
      </c>
      <c r="B118" t="s">
        <v>6</v>
      </c>
    </row>
    <row r="119" spans="1:4" x14ac:dyDescent="0.25">
      <c r="A119">
        <v>44</v>
      </c>
      <c r="B119" t="s">
        <v>7</v>
      </c>
    </row>
    <row r="120" spans="1:4" x14ac:dyDescent="0.25">
      <c r="A120" t="s">
        <v>102</v>
      </c>
      <c r="B120" t="s">
        <v>6</v>
      </c>
    </row>
    <row r="121" spans="1:4" x14ac:dyDescent="0.25">
      <c r="A121">
        <v>45</v>
      </c>
      <c r="B121" t="s">
        <v>7</v>
      </c>
    </row>
    <row r="122" spans="1:4" x14ac:dyDescent="0.25">
      <c r="A122" t="s">
        <v>103</v>
      </c>
      <c r="B122" t="s">
        <v>6</v>
      </c>
    </row>
    <row r="123" spans="1:4" x14ac:dyDescent="0.25">
      <c r="A123">
        <v>46</v>
      </c>
      <c r="B123" t="s">
        <v>7</v>
      </c>
    </row>
    <row r="124" spans="1:4" x14ac:dyDescent="0.25">
      <c r="A124" t="s">
        <v>104</v>
      </c>
      <c r="B124" t="s">
        <v>6</v>
      </c>
    </row>
    <row r="125" spans="1:4" x14ac:dyDescent="0.25">
      <c r="A125">
        <v>47</v>
      </c>
      <c r="B125" t="s">
        <v>7</v>
      </c>
    </row>
    <row r="126" spans="1:4" x14ac:dyDescent="0.25">
      <c r="A126" t="s">
        <v>105</v>
      </c>
      <c r="B126" t="s">
        <v>6</v>
      </c>
    </row>
    <row r="127" spans="1:4" x14ac:dyDescent="0.25">
      <c r="A127">
        <v>48</v>
      </c>
      <c r="B127" t="s">
        <v>7</v>
      </c>
    </row>
    <row r="128" spans="1:4" x14ac:dyDescent="0.25">
      <c r="A128" t="s">
        <v>106</v>
      </c>
      <c r="B128" t="s">
        <v>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topLeftCell="AV1" workbookViewId="0">
      <selection activeCell="BJ1" sqref="BJ1"/>
    </sheetView>
  </sheetViews>
  <sheetFormatPr baseColWidth="10" defaultRowHeight="15" x14ac:dyDescent="0.25"/>
  <cols>
    <col min="2" max="2" width="10.28515625" customWidth="1"/>
    <col min="3" max="3" width="12.42578125" customWidth="1"/>
  </cols>
  <sheetData>
    <row r="1" spans="1:63" x14ac:dyDescent="0.25">
      <c r="D1" s="28">
        <v>1</v>
      </c>
      <c r="E1" s="28"/>
      <c r="F1" s="28">
        <v>2</v>
      </c>
      <c r="G1" s="28"/>
      <c r="H1" s="28">
        <v>3</v>
      </c>
      <c r="I1" s="28"/>
      <c r="J1" s="28">
        <v>4</v>
      </c>
      <c r="K1" s="28"/>
      <c r="L1" s="28">
        <v>5</v>
      </c>
      <c r="M1" s="28"/>
      <c r="N1" s="28">
        <v>6</v>
      </c>
      <c r="O1" s="28"/>
      <c r="P1" s="28">
        <v>7</v>
      </c>
      <c r="Q1" s="28"/>
      <c r="R1" s="28">
        <v>8</v>
      </c>
      <c r="S1" s="28"/>
      <c r="T1" s="28">
        <v>9</v>
      </c>
      <c r="U1" s="28"/>
      <c r="V1" s="28">
        <v>10</v>
      </c>
      <c r="W1" s="28"/>
      <c r="X1" s="28">
        <v>11</v>
      </c>
      <c r="Y1" s="28"/>
      <c r="Z1" s="28">
        <v>12</v>
      </c>
      <c r="AA1" s="28"/>
      <c r="AB1" s="29" t="s">
        <v>175</v>
      </c>
      <c r="AC1" s="28"/>
      <c r="AD1" s="29" t="s">
        <v>176</v>
      </c>
      <c r="AE1" s="28"/>
      <c r="AF1" s="29" t="s">
        <v>177</v>
      </c>
      <c r="AG1" s="28"/>
      <c r="AH1" s="29" t="s">
        <v>178</v>
      </c>
      <c r="AI1" s="28"/>
      <c r="AJ1" s="29" t="s">
        <v>179</v>
      </c>
      <c r="AK1" s="28"/>
      <c r="AL1" s="29" t="s">
        <v>180</v>
      </c>
      <c r="AM1" s="28"/>
      <c r="AN1" s="28">
        <v>19</v>
      </c>
      <c r="AO1" s="28"/>
      <c r="AP1" s="28">
        <v>20</v>
      </c>
      <c r="AQ1" s="28"/>
      <c r="AR1" s="28">
        <v>21</v>
      </c>
      <c r="AS1" s="28"/>
      <c r="AT1" s="28">
        <v>22</v>
      </c>
      <c r="AV1">
        <v>23</v>
      </c>
      <c r="AX1">
        <v>24</v>
      </c>
      <c r="AZ1">
        <v>25</v>
      </c>
      <c r="BB1">
        <v>26</v>
      </c>
      <c r="BD1">
        <v>27</v>
      </c>
      <c r="BF1">
        <v>28</v>
      </c>
      <c r="BH1">
        <v>29</v>
      </c>
      <c r="BJ1">
        <v>30</v>
      </c>
    </row>
    <row r="2" spans="1:63" x14ac:dyDescent="0.25">
      <c r="A2" t="s">
        <v>157</v>
      </c>
      <c r="B2" t="s">
        <v>162</v>
      </c>
      <c r="C2" t="s">
        <v>161</v>
      </c>
      <c r="D2" t="s">
        <v>158</v>
      </c>
      <c r="E2" t="s">
        <v>159</v>
      </c>
      <c r="F2" t="s">
        <v>160</v>
      </c>
      <c r="G2" t="s">
        <v>159</v>
      </c>
      <c r="H2" t="s">
        <v>160</v>
      </c>
      <c r="I2" t="s">
        <v>159</v>
      </c>
      <c r="J2" t="s">
        <v>160</v>
      </c>
      <c r="K2" t="s">
        <v>159</v>
      </c>
      <c r="L2" t="s">
        <v>160</v>
      </c>
      <c r="M2" t="s">
        <v>159</v>
      </c>
      <c r="N2" t="s">
        <v>160</v>
      </c>
      <c r="O2" t="s">
        <v>159</v>
      </c>
      <c r="P2" t="s">
        <v>160</v>
      </c>
      <c r="Q2" t="s">
        <v>159</v>
      </c>
      <c r="R2" t="s">
        <v>160</v>
      </c>
      <c r="S2" t="s">
        <v>159</v>
      </c>
      <c r="T2" t="s">
        <v>160</v>
      </c>
      <c r="U2" t="s">
        <v>159</v>
      </c>
      <c r="V2" t="s">
        <v>160</v>
      </c>
      <c r="W2" t="s">
        <v>159</v>
      </c>
      <c r="X2" t="s">
        <v>160</v>
      </c>
      <c r="Y2" t="s">
        <v>159</v>
      </c>
      <c r="Z2" t="s">
        <v>160</v>
      </c>
      <c r="AA2" t="s">
        <v>159</v>
      </c>
      <c r="AB2" t="s">
        <v>160</v>
      </c>
      <c r="AC2" t="s">
        <v>159</v>
      </c>
      <c r="AD2" t="s">
        <v>160</v>
      </c>
      <c r="AE2" t="s">
        <v>159</v>
      </c>
      <c r="AF2" t="s">
        <v>160</v>
      </c>
      <c r="AG2" t="s">
        <v>159</v>
      </c>
      <c r="AH2" t="s">
        <v>160</v>
      </c>
      <c r="AI2" t="s">
        <v>159</v>
      </c>
      <c r="AJ2" t="s">
        <v>160</v>
      </c>
      <c r="AK2" t="s">
        <v>159</v>
      </c>
      <c r="AL2" t="s">
        <v>160</v>
      </c>
      <c r="AM2" t="s">
        <v>159</v>
      </c>
      <c r="AN2" t="s">
        <v>160</v>
      </c>
      <c r="AO2" t="s">
        <v>159</v>
      </c>
      <c r="AP2" t="s">
        <v>160</v>
      </c>
      <c r="AQ2" t="s">
        <v>159</v>
      </c>
      <c r="AR2" t="s">
        <v>160</v>
      </c>
      <c r="AS2" t="s">
        <v>159</v>
      </c>
      <c r="AT2" t="s">
        <v>160</v>
      </c>
      <c r="AU2" t="s">
        <v>159</v>
      </c>
      <c r="AV2" t="s">
        <v>160</v>
      </c>
      <c r="AW2" t="s">
        <v>159</v>
      </c>
      <c r="AX2" t="s">
        <v>160</v>
      </c>
      <c r="AY2" t="s">
        <v>159</v>
      </c>
      <c r="AZ2" t="s">
        <v>160</v>
      </c>
      <c r="BA2" t="s">
        <v>159</v>
      </c>
      <c r="BB2" t="s">
        <v>160</v>
      </c>
      <c r="BC2" t="s">
        <v>159</v>
      </c>
      <c r="BD2" t="s">
        <v>160</v>
      </c>
      <c r="BE2" t="s">
        <v>159</v>
      </c>
      <c r="BF2" t="s">
        <v>160</v>
      </c>
      <c r="BG2" t="s">
        <v>159</v>
      </c>
      <c r="BH2" t="s">
        <v>160</v>
      </c>
      <c r="BI2" t="s">
        <v>159</v>
      </c>
      <c r="BJ2" t="s">
        <v>160</v>
      </c>
      <c r="BK2" t="s">
        <v>159</v>
      </c>
    </row>
    <row r="3" spans="1:63" x14ac:dyDescent="0.25">
      <c r="A3" t="s">
        <v>20</v>
      </c>
      <c r="B3" t="s">
        <v>163</v>
      </c>
      <c r="C3" t="s">
        <v>164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Muchos FA</vt:lpstr>
      <vt:lpstr>Pocos FA</vt:lpstr>
      <vt:lpstr>Muchos OM</vt:lpstr>
      <vt:lpstr>Pocos OM</vt:lpstr>
      <vt:lpstr>Hoja5</vt:lpstr>
      <vt:lpstr>Por N Externo</vt:lpstr>
      <vt:lpstr>Por Tamaño</vt:lpstr>
      <vt:lpstr>Por Estímulo</vt:lpstr>
      <vt:lpstr>Por Estímulo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Adrifelcha</cp:lastModifiedBy>
  <dcterms:created xsi:type="dcterms:W3CDTF">2015-06-04T22:38:01Z</dcterms:created>
  <dcterms:modified xsi:type="dcterms:W3CDTF">2016-03-09T22:21:17Z</dcterms:modified>
</cp:coreProperties>
</file>