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ana\Dropbox\Felixperimento\SINCA - Datos\"/>
    </mc:Choice>
  </mc:AlternateContent>
  <bookViews>
    <workbookView xWindow="600" yWindow="150" windowWidth="6915" windowHeight="1560"/>
  </bookViews>
  <sheets>
    <sheet name="Conservador(FA)" sheetId="1" r:id="rId1"/>
    <sheet name="Mixto" sheetId="2" r:id="rId2"/>
    <sheet name="Liberal(OM)" sheetId="3" r:id="rId3"/>
  </sheets>
  <calcPr calcId="152511"/>
</workbook>
</file>

<file path=xl/calcChain.xml><?xml version="1.0" encoding="utf-8"?>
<calcChain xmlns="http://schemas.openxmlformats.org/spreadsheetml/2006/main">
  <c r="AF17" i="1" l="1"/>
  <c r="AF18" i="1"/>
  <c r="AF19" i="1"/>
  <c r="AF20" i="1"/>
  <c r="AF21" i="1"/>
  <c r="AI17" i="1"/>
  <c r="AI18" i="1"/>
  <c r="AI19" i="1"/>
  <c r="AI20" i="1"/>
  <c r="AI21" i="1"/>
  <c r="AH17" i="1"/>
  <c r="AH18" i="1"/>
  <c r="AH19" i="1"/>
  <c r="AH20" i="1"/>
  <c r="AH21" i="1"/>
  <c r="AG17" i="1"/>
  <c r="AG18" i="1"/>
  <c r="AG19" i="1"/>
  <c r="AG20" i="1"/>
  <c r="AG21" i="1"/>
  <c r="AE17" i="1"/>
  <c r="AE18" i="1"/>
  <c r="AE19" i="1"/>
  <c r="AE20" i="1"/>
  <c r="AE21" i="1"/>
  <c r="AD17" i="1"/>
  <c r="AD18" i="1"/>
  <c r="AD19" i="1"/>
  <c r="AD20" i="1"/>
  <c r="AD21" i="1"/>
  <c r="Z19" i="1"/>
  <c r="Z20" i="1"/>
  <c r="Z21" i="1"/>
  <c r="Z18" i="1"/>
  <c r="W19" i="1"/>
  <c r="W20" i="1"/>
  <c r="W21" i="1"/>
  <c r="W18" i="1"/>
  <c r="U17" i="1"/>
  <c r="U18" i="1"/>
  <c r="U19" i="1"/>
  <c r="U20" i="1"/>
  <c r="U21" i="1"/>
  <c r="S17" i="1"/>
  <c r="S18" i="1"/>
  <c r="S19" i="1"/>
  <c r="S20" i="1"/>
  <c r="S21" i="1"/>
  <c r="Q17" i="1"/>
  <c r="Q18" i="1"/>
  <c r="Q19" i="1"/>
  <c r="Q20" i="1"/>
  <c r="Q21" i="1"/>
  <c r="P17" i="1"/>
  <c r="P18" i="1"/>
  <c r="P19" i="1"/>
  <c r="P20" i="1"/>
  <c r="P21" i="1"/>
  <c r="L17" i="1"/>
  <c r="L18" i="1"/>
  <c r="L19" i="1"/>
  <c r="L20" i="1"/>
  <c r="L21" i="1"/>
  <c r="K17" i="1"/>
  <c r="K18" i="1"/>
  <c r="K19" i="1"/>
  <c r="K20" i="1"/>
  <c r="K21" i="1"/>
  <c r="O17" i="1"/>
  <c r="O18" i="1"/>
  <c r="O19" i="1"/>
  <c r="O20" i="1"/>
  <c r="O21" i="1"/>
  <c r="N17" i="1"/>
  <c r="N18" i="1"/>
  <c r="N19" i="1"/>
  <c r="N20" i="1"/>
  <c r="N21" i="1"/>
  <c r="T18" i="2"/>
  <c r="T19" i="2"/>
  <c r="T20" i="2"/>
  <c r="T21" i="2"/>
  <c r="T22" i="2"/>
  <c r="R18" i="2"/>
  <c r="R19" i="2"/>
  <c r="R20" i="2"/>
  <c r="R21" i="2"/>
  <c r="R22" i="2"/>
  <c r="P18" i="2"/>
  <c r="P19" i="2"/>
  <c r="P20" i="2"/>
  <c r="P21" i="2"/>
  <c r="P22" i="2"/>
  <c r="O18" i="2"/>
  <c r="O19" i="2"/>
  <c r="O20" i="2"/>
  <c r="O21" i="2"/>
  <c r="O22" i="2"/>
  <c r="N18" i="2"/>
  <c r="N19" i="2"/>
  <c r="N20" i="2"/>
  <c r="N21" i="2"/>
  <c r="N22" i="2"/>
  <c r="M18" i="2"/>
  <c r="M19" i="2"/>
  <c r="M20" i="2"/>
  <c r="M21" i="2"/>
  <c r="M22" i="2"/>
  <c r="K18" i="2"/>
  <c r="K19" i="2"/>
  <c r="K20" i="2"/>
  <c r="K21" i="2"/>
  <c r="K22" i="2"/>
  <c r="J19" i="2"/>
  <c r="J20" i="2"/>
  <c r="J21" i="2"/>
  <c r="J22" i="2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3" i="1"/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3" i="1"/>
  <c r="AE7" i="1"/>
  <c r="AE12" i="1"/>
  <c r="Y4" i="2" l="1"/>
  <c r="Y5" i="2"/>
  <c r="Y6" i="2"/>
  <c r="Y7" i="2"/>
  <c r="Y8" i="2"/>
  <c r="Y9" i="2"/>
  <c r="Y10" i="2"/>
  <c r="Y11" i="2"/>
  <c r="Y12" i="2"/>
  <c r="Y13" i="2"/>
  <c r="Y14" i="2"/>
  <c r="Y15" i="2"/>
  <c r="Y16" i="2"/>
  <c r="Y18" i="2"/>
  <c r="Y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8" i="2"/>
  <c r="V3" i="2"/>
  <c r="T7" i="2" l="1"/>
  <c r="R7" i="2"/>
  <c r="Z17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3" i="1"/>
  <c r="N4" i="1"/>
  <c r="N5" i="1"/>
  <c r="N6" i="1"/>
  <c r="N7" i="1"/>
  <c r="P7" i="1" s="1"/>
  <c r="N8" i="1"/>
  <c r="N9" i="1"/>
  <c r="N10" i="1"/>
  <c r="N11" i="1"/>
  <c r="N12" i="1"/>
  <c r="P12" i="1" s="1"/>
  <c r="N13" i="1"/>
  <c r="N14" i="1"/>
  <c r="N15" i="1"/>
  <c r="N16" i="1"/>
  <c r="N3" i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3" i="2"/>
  <c r="Z3" i="1" l="1"/>
  <c r="W3" i="1"/>
  <c r="S7" i="1" l="1"/>
  <c r="AD7" i="1" s="1"/>
  <c r="AF7" i="1" s="1"/>
  <c r="S12" i="1"/>
  <c r="AD12" i="1" s="1"/>
  <c r="AF12" i="1" s="1"/>
  <c r="L14" i="1" l="1"/>
  <c r="U14" i="1" s="1"/>
  <c r="AE14" i="1" s="1"/>
  <c r="L15" i="1"/>
  <c r="U15" i="1" s="1"/>
  <c r="AE15" i="1" s="1"/>
  <c r="L16" i="1"/>
  <c r="U16" i="1" s="1"/>
  <c r="AE16" i="1" s="1"/>
  <c r="L13" i="1"/>
  <c r="U13" i="1" s="1"/>
  <c r="AE13" i="1" s="1"/>
  <c r="K14" i="1"/>
  <c r="K15" i="1"/>
  <c r="K16" i="1"/>
  <c r="K13" i="1"/>
  <c r="L9" i="1"/>
  <c r="U9" i="1" s="1"/>
  <c r="AE9" i="1" s="1"/>
  <c r="L10" i="1"/>
  <c r="U10" i="1" s="1"/>
  <c r="AE10" i="1" s="1"/>
  <c r="L11" i="1"/>
  <c r="U11" i="1" s="1"/>
  <c r="AE11" i="1" s="1"/>
  <c r="L8" i="1"/>
  <c r="U8" i="1" s="1"/>
  <c r="AE8" i="1" s="1"/>
  <c r="K9" i="1"/>
  <c r="K10" i="1"/>
  <c r="K11" i="1"/>
  <c r="K8" i="1"/>
  <c r="L4" i="1"/>
  <c r="U4" i="1" s="1"/>
  <c r="AE4" i="1" s="1"/>
  <c r="L3" i="1"/>
  <c r="U3" i="1" s="1"/>
  <c r="AE3" i="1" s="1"/>
  <c r="K4" i="1"/>
  <c r="K3" i="1"/>
  <c r="L6" i="1"/>
  <c r="U6" i="1" s="1"/>
  <c r="AE6" i="1" s="1"/>
  <c r="K6" i="1"/>
  <c r="L5" i="1"/>
  <c r="U5" i="1" s="1"/>
  <c r="AE5" i="1" s="1"/>
  <c r="K5" i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3" i="2"/>
  <c r="M4" i="2"/>
  <c r="M5" i="2"/>
  <c r="M6" i="2"/>
  <c r="M7" i="2"/>
  <c r="O7" i="2" s="1"/>
  <c r="M8" i="2"/>
  <c r="M9" i="2"/>
  <c r="M10" i="2"/>
  <c r="M11" i="2"/>
  <c r="M12" i="2"/>
  <c r="M13" i="2"/>
  <c r="M14" i="2"/>
  <c r="M15" i="2"/>
  <c r="M16" i="2"/>
  <c r="M3" i="2"/>
  <c r="K12" i="2"/>
  <c r="T12" i="2" s="1"/>
  <c r="K13" i="2"/>
  <c r="T13" i="2" s="1"/>
  <c r="K14" i="2"/>
  <c r="T14" i="2" s="1"/>
  <c r="K15" i="2"/>
  <c r="K16" i="2"/>
  <c r="T16" i="2" s="1"/>
  <c r="J12" i="2"/>
  <c r="R12" i="2" s="1"/>
  <c r="J13" i="2"/>
  <c r="R13" i="2" s="1"/>
  <c r="J14" i="2"/>
  <c r="R14" i="2" s="1"/>
  <c r="J15" i="2"/>
  <c r="R15" i="2" s="1"/>
  <c r="J16" i="2"/>
  <c r="R16" i="2" s="1"/>
  <c r="O16" i="2" l="1"/>
  <c r="O13" i="2"/>
  <c r="P5" i="1"/>
  <c r="S5" i="1"/>
  <c r="AD5" i="1" s="1"/>
  <c r="AF5" i="1" s="1"/>
  <c r="P6" i="1"/>
  <c r="S6" i="1"/>
  <c r="AD6" i="1" s="1"/>
  <c r="AF6" i="1" s="1"/>
  <c r="P3" i="1"/>
  <c r="S3" i="1"/>
  <c r="AD3" i="1" s="1"/>
  <c r="AF3" i="1" s="1"/>
  <c r="P8" i="1"/>
  <c r="S8" i="1"/>
  <c r="AD8" i="1" s="1"/>
  <c r="AF8" i="1" s="1"/>
  <c r="P10" i="1"/>
  <c r="S10" i="1"/>
  <c r="AD10" i="1" s="1"/>
  <c r="AF10" i="1" s="1"/>
  <c r="P13" i="1"/>
  <c r="S13" i="1"/>
  <c r="AD13" i="1" s="1"/>
  <c r="AF13" i="1" s="1"/>
  <c r="P15" i="1"/>
  <c r="S15" i="1"/>
  <c r="AD15" i="1" s="1"/>
  <c r="AF15" i="1" s="1"/>
  <c r="O15" i="2"/>
  <c r="T15" i="2"/>
  <c r="O14" i="2"/>
  <c r="O12" i="2"/>
  <c r="P4" i="1"/>
  <c r="S4" i="1"/>
  <c r="AD4" i="1" s="1"/>
  <c r="AF4" i="1" s="1"/>
  <c r="P11" i="1"/>
  <c r="S11" i="1"/>
  <c r="AD11" i="1" s="1"/>
  <c r="AF11" i="1" s="1"/>
  <c r="P9" i="1"/>
  <c r="S9" i="1"/>
  <c r="AD9" i="1" s="1"/>
  <c r="AF9" i="1" s="1"/>
  <c r="P16" i="1"/>
  <c r="S16" i="1"/>
  <c r="AD16" i="1" s="1"/>
  <c r="AF16" i="1" s="1"/>
  <c r="P14" i="1"/>
  <c r="S14" i="1"/>
  <c r="AD14" i="1" s="1"/>
  <c r="AF14" i="1" s="1"/>
  <c r="K11" i="2"/>
  <c r="T11" i="2" s="1"/>
  <c r="J11" i="2"/>
  <c r="K9" i="2"/>
  <c r="T9" i="2" s="1"/>
  <c r="J9" i="2"/>
  <c r="J10" i="2"/>
  <c r="K10" i="2"/>
  <c r="T10" i="2" s="1"/>
  <c r="K4" i="2"/>
  <c r="T4" i="2" s="1"/>
  <c r="K5" i="2"/>
  <c r="T5" i="2" s="1"/>
  <c r="K6" i="2"/>
  <c r="T6" i="2" s="1"/>
  <c r="K8" i="2"/>
  <c r="T8" i="2" s="1"/>
  <c r="K3" i="2"/>
  <c r="T3" i="2" s="1"/>
  <c r="J3" i="2"/>
  <c r="J4" i="2"/>
  <c r="J5" i="2"/>
  <c r="J6" i="2"/>
  <c r="J8" i="2"/>
  <c r="R8" i="2" l="1"/>
  <c r="O8" i="2"/>
  <c r="R5" i="2"/>
  <c r="O5" i="2"/>
  <c r="R3" i="2"/>
  <c r="O3" i="2"/>
  <c r="R9" i="2"/>
  <c r="O9" i="2"/>
  <c r="R11" i="2"/>
  <c r="O11" i="2"/>
  <c r="R6" i="2"/>
  <c r="O6" i="2"/>
  <c r="R4" i="2"/>
  <c r="O4" i="2"/>
  <c r="R10" i="2"/>
  <c r="O10" i="2"/>
</calcChain>
</file>

<file path=xl/sharedStrings.xml><?xml version="1.0" encoding="utf-8"?>
<sst xmlns="http://schemas.openxmlformats.org/spreadsheetml/2006/main" count="138" uniqueCount="76">
  <si>
    <t>Sujeto</t>
  </si>
  <si>
    <t>Sesion</t>
  </si>
  <si>
    <t>Hits</t>
  </si>
  <si>
    <t>Sujetos</t>
  </si>
  <si>
    <t xml:space="preserve"> </t>
  </si>
  <si>
    <t>Omisiones</t>
  </si>
  <si>
    <t xml:space="preserve">                                Puntajes Crudos                           -</t>
  </si>
  <si>
    <t>Rechazos</t>
  </si>
  <si>
    <t>FalsasAlarm</t>
  </si>
  <si>
    <t>H.rate</t>
  </si>
  <si>
    <t>F.A.rate</t>
  </si>
  <si>
    <t xml:space="preserve">                      Tasas                .</t>
  </si>
  <si>
    <t>Dificultad</t>
  </si>
  <si>
    <t>Estimulos</t>
  </si>
  <si>
    <t>H. Rate</t>
  </si>
  <si>
    <t>F.A. Rate</t>
  </si>
  <si>
    <t>Enana</t>
  </si>
  <si>
    <t>Num</t>
  </si>
  <si>
    <t>Fase</t>
  </si>
  <si>
    <t>Muchos</t>
  </si>
  <si>
    <t>B</t>
  </si>
  <si>
    <t>T</t>
  </si>
  <si>
    <t>Pocos</t>
  </si>
  <si>
    <t>FA</t>
  </si>
  <si>
    <t>Fabiola</t>
  </si>
  <si>
    <t>Jazmin Past</t>
  </si>
  <si>
    <t>NOTA: Los primeros 3 sujetos tenían un error en la definición de Right (Los estímulos 6 son RUIDO y el 42 ES señal)</t>
  </si>
  <si>
    <t xml:space="preserve">           Ficha</t>
  </si>
  <si>
    <t>No</t>
  </si>
  <si>
    <t>Israel</t>
  </si>
  <si>
    <t>S</t>
  </si>
  <si>
    <t>Jaz Chamú</t>
  </si>
  <si>
    <t>Roxana</t>
  </si>
  <si>
    <t>(1-H)</t>
  </si>
  <si>
    <t>ZSN</t>
  </si>
  <si>
    <t xml:space="preserve">       Calculando Z SN</t>
  </si>
  <si>
    <t xml:space="preserve">       Calculando Z N</t>
  </si>
  <si>
    <t>(1-FA)</t>
  </si>
  <si>
    <t>ZN</t>
  </si>
  <si>
    <t>ZN - ZSN</t>
  </si>
  <si>
    <t>d'   1</t>
  </si>
  <si>
    <t>Zhit</t>
  </si>
  <si>
    <t>Zfalse alarm</t>
  </si>
  <si>
    <t>d'   2</t>
  </si>
  <si>
    <t>Zhit- ZF.a</t>
  </si>
  <si>
    <t xml:space="preserve">      Comprobando Registro de Datos</t>
  </si>
  <si>
    <t>Miss.Rate</t>
  </si>
  <si>
    <t>Rejection.R</t>
  </si>
  <si>
    <t>Rejection R.</t>
  </si>
  <si>
    <t>Miss R.</t>
  </si>
  <si>
    <t>Suma de p</t>
  </si>
  <si>
    <t>Estim Total</t>
  </si>
  <si>
    <t xml:space="preserve">                Comprobando el Registro de Datos</t>
  </si>
  <si>
    <t xml:space="preserve">      Calculando ZSN</t>
  </si>
  <si>
    <t xml:space="preserve">         Calculando ZN</t>
  </si>
  <si>
    <t>d'  1</t>
  </si>
  <si>
    <t>Zfalsa alarma</t>
  </si>
  <si>
    <t>Zhit - Zfa</t>
  </si>
  <si>
    <t>DISTR.NORM(x,0,1,0)</t>
  </si>
  <si>
    <t>Beta 1</t>
  </si>
  <si>
    <t>Beta 2</t>
  </si>
  <si>
    <t>O (1-H)</t>
  </si>
  <si>
    <t>O (1-FA)</t>
  </si>
  <si>
    <t>Tablas Libro</t>
  </si>
  <si>
    <t>O(1-H)/O(1-FA)</t>
  </si>
  <si>
    <t>D (1-H)</t>
  </si>
  <si>
    <t>D (1-F)</t>
  </si>
  <si>
    <t>D(1-H)/D(1-FA)</t>
  </si>
  <si>
    <t>Centro</t>
  </si>
  <si>
    <t>0.5(ZSN+ZN)</t>
  </si>
  <si>
    <t>C' (prima)</t>
  </si>
  <si>
    <t>C/d'</t>
  </si>
  <si>
    <t>Criterio</t>
  </si>
  <si>
    <t>C+(D'/2)</t>
  </si>
  <si>
    <t>Jose Enrique</t>
  </si>
  <si>
    <t>Cindy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</si>
</sst>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tabSelected="1" topLeftCell="R1" workbookViewId="0">
      <selection activeCell="AA9" sqref="AA9"/>
    </sheetView>
  </sheetViews>
  <sheetFormatPr baseColWidth="10" defaultRowHeight="15" x14ac:dyDescent="0.25"/>
  <cols>
    <col min="1" max="1" width="4.42578125" customWidth="1"/>
    <col min="4" max="4" width="1.7109375" customWidth="1"/>
    <col min="5" max="5" width="5.5703125" customWidth="1"/>
    <col min="10" max="10" width="3" style="9" customWidth="1"/>
    <col min="12" max="12" width="11.42578125" customWidth="1"/>
    <col min="13" max="13" width="2.5703125" style="9" hidden="1" customWidth="1"/>
    <col min="14" max="17" width="11.42578125" hidden="1" customWidth="1"/>
    <col min="18" max="18" width="3.140625" style="9" customWidth="1"/>
    <col min="19" max="21" width="11.42578125" customWidth="1"/>
    <col min="29" max="29" width="13.85546875" customWidth="1"/>
    <col min="30" max="30" width="11.85546875" bestFit="1" customWidth="1"/>
    <col min="32" max="32" width="13.85546875" customWidth="1"/>
  </cols>
  <sheetData>
    <row r="1" spans="1:35" x14ac:dyDescent="0.25">
      <c r="N1" t="s">
        <v>52</v>
      </c>
      <c r="S1" t="s">
        <v>35</v>
      </c>
      <c r="U1" t="s">
        <v>36</v>
      </c>
      <c r="W1" s="13" t="s">
        <v>40</v>
      </c>
      <c r="Z1" s="12" t="s">
        <v>43</v>
      </c>
      <c r="AA1" t="s">
        <v>63</v>
      </c>
      <c r="AC1" s="15" t="s">
        <v>59</v>
      </c>
      <c r="AD1" t="s">
        <v>58</v>
      </c>
      <c r="AF1" s="14" t="s">
        <v>60</v>
      </c>
      <c r="AG1" s="16" t="s">
        <v>68</v>
      </c>
      <c r="AH1" s="17" t="s">
        <v>70</v>
      </c>
      <c r="AI1" t="s">
        <v>72</v>
      </c>
    </row>
    <row r="2" spans="1:35" x14ac:dyDescent="0.25">
      <c r="A2" t="s">
        <v>28</v>
      </c>
      <c r="B2" t="s">
        <v>3</v>
      </c>
      <c r="C2" t="s">
        <v>12</v>
      </c>
      <c r="D2" t="s">
        <v>30</v>
      </c>
      <c r="E2" t="s">
        <v>18</v>
      </c>
      <c r="F2" t="s">
        <v>2</v>
      </c>
      <c r="G2" t="s">
        <v>7</v>
      </c>
      <c r="H2" t="s">
        <v>8</v>
      </c>
      <c r="I2" t="s">
        <v>5</v>
      </c>
      <c r="K2" t="s">
        <v>9</v>
      </c>
      <c r="L2" t="s">
        <v>10</v>
      </c>
      <c r="N2" t="s">
        <v>48</v>
      </c>
      <c r="O2" t="s">
        <v>49</v>
      </c>
      <c r="P2" t="s">
        <v>50</v>
      </c>
      <c r="Q2" t="s">
        <v>51</v>
      </c>
      <c r="S2" t="s">
        <v>33</v>
      </c>
      <c r="T2" t="s">
        <v>34</v>
      </c>
      <c r="U2" t="s">
        <v>37</v>
      </c>
      <c r="V2" t="s">
        <v>38</v>
      </c>
      <c r="W2" s="13" t="s">
        <v>39</v>
      </c>
      <c r="X2" t="s">
        <v>41</v>
      </c>
      <c r="Y2" t="s">
        <v>42</v>
      </c>
      <c r="Z2" s="12" t="s">
        <v>44</v>
      </c>
      <c r="AA2" t="s">
        <v>61</v>
      </c>
      <c r="AB2" t="s">
        <v>62</v>
      </c>
      <c r="AC2" s="15" t="s">
        <v>64</v>
      </c>
      <c r="AD2" t="s">
        <v>65</v>
      </c>
      <c r="AE2" t="s">
        <v>66</v>
      </c>
      <c r="AF2" s="14" t="s">
        <v>67</v>
      </c>
      <c r="AG2" s="16" t="s">
        <v>69</v>
      </c>
      <c r="AH2" s="17" t="s">
        <v>71</v>
      </c>
      <c r="AI2" t="s">
        <v>73</v>
      </c>
    </row>
    <row r="3" spans="1:35" s="7" customFormat="1" x14ac:dyDescent="0.25">
      <c r="A3" s="7">
        <v>1</v>
      </c>
      <c r="B3" s="7" t="s">
        <v>29</v>
      </c>
      <c r="C3" s="7" t="s">
        <v>22</v>
      </c>
      <c r="D3" s="7">
        <v>1</v>
      </c>
      <c r="E3" s="7" t="s">
        <v>20</v>
      </c>
      <c r="F3" s="7">
        <v>141</v>
      </c>
      <c r="G3" s="7">
        <v>139</v>
      </c>
      <c r="H3" s="7">
        <v>29</v>
      </c>
      <c r="I3" s="7">
        <v>27</v>
      </c>
      <c r="J3" s="9"/>
      <c r="K3" s="7">
        <f>F3/168</f>
        <v>0.8392857142857143</v>
      </c>
      <c r="L3" s="7">
        <f>H3/168</f>
        <v>0.17261904761904762</v>
      </c>
      <c r="M3" s="9"/>
      <c r="N3" s="7">
        <f>G3/168</f>
        <v>0.82738095238095233</v>
      </c>
      <c r="O3" s="7">
        <f>I3/168</f>
        <v>0.16071428571428573</v>
      </c>
      <c r="P3" s="7">
        <f>K3+L3+N3+O3</f>
        <v>2</v>
      </c>
      <c r="Q3" s="7">
        <f>F3+G3+H3+I3</f>
        <v>336</v>
      </c>
      <c r="R3" s="9"/>
      <c r="S3" s="11">
        <f>1-K3</f>
        <v>0.1607142857142857</v>
      </c>
      <c r="T3" s="7">
        <v>-0.99150000000000005</v>
      </c>
      <c r="U3" s="11">
        <f>1-L3</f>
        <v>0.82738095238095233</v>
      </c>
      <c r="V3" s="7">
        <v>0.94350000000000001</v>
      </c>
      <c r="W3" s="7">
        <f>V3-T3</f>
        <v>1.9350000000000001</v>
      </c>
      <c r="X3" s="7">
        <v>0.99109999999999998</v>
      </c>
      <c r="Y3" s="7">
        <v>-0.94389999999999996</v>
      </c>
      <c r="Z3" s="7">
        <f>X3-Y3</f>
        <v>1.9350000000000001</v>
      </c>
      <c r="AA3" s="7">
        <v>0.24399999999999999</v>
      </c>
      <c r="AB3" s="7">
        <v>0.254</v>
      </c>
      <c r="AC3" s="7">
        <f>AA3/AB3</f>
        <v>0.96062992125984248</v>
      </c>
      <c r="AD3" s="10">
        <f t="shared" ref="AD3:AD21" si="0">NORMDIST(S3,0,1,0)</f>
        <v>0.39382325014848035</v>
      </c>
      <c r="AE3" s="10">
        <f t="shared" ref="AE3:AE21" si="1">NORMDIST(U3,0,1,0)</f>
        <v>0.28330870275825948</v>
      </c>
      <c r="AF3" s="7">
        <f>AD3/AE3</f>
        <v>1.3900852544036399</v>
      </c>
      <c r="AG3" s="7">
        <f>0.5*(T3+V3)</f>
        <v>-2.4000000000000021E-2</v>
      </c>
      <c r="AH3" s="7">
        <f>AG3/W3</f>
        <v>-1.2403100775193809E-2</v>
      </c>
      <c r="AI3" s="7">
        <f>AG3+(W3/2)</f>
        <v>0.94350000000000001</v>
      </c>
    </row>
    <row r="4" spans="1:35" s="8" customFormat="1" x14ac:dyDescent="0.25">
      <c r="E4" s="8" t="s">
        <v>21</v>
      </c>
      <c r="F4" s="8">
        <v>92</v>
      </c>
      <c r="G4" s="8">
        <v>160</v>
      </c>
      <c r="H4" s="8">
        <v>8</v>
      </c>
      <c r="I4" s="8">
        <v>76</v>
      </c>
      <c r="J4" s="9"/>
      <c r="K4" s="8">
        <f>F4/168</f>
        <v>0.54761904761904767</v>
      </c>
      <c r="L4" s="8">
        <f>H4/168</f>
        <v>4.7619047619047616E-2</v>
      </c>
      <c r="N4" s="8">
        <f t="shared" ref="N4:N21" si="2">G4/168</f>
        <v>0.95238095238095233</v>
      </c>
      <c r="O4" s="8">
        <f t="shared" ref="O4:O21" si="3">I4/168</f>
        <v>0.45238095238095238</v>
      </c>
      <c r="P4" s="8">
        <f t="shared" ref="P4:P21" si="4">K4+L4+N4+O4</f>
        <v>2</v>
      </c>
      <c r="Q4" s="8">
        <f t="shared" ref="Q4:Q21" si="5">F4+G4+H4+I4</f>
        <v>336</v>
      </c>
      <c r="R4" s="9"/>
      <c r="S4" s="11">
        <f t="shared" ref="S4:S21" si="6">1-K4</f>
        <v>0.45238095238095233</v>
      </c>
      <c r="T4" s="8">
        <v>-0.1198</v>
      </c>
      <c r="U4" s="11">
        <f t="shared" ref="U4:U6" si="7">1-L4</f>
        <v>0.95238095238095233</v>
      </c>
      <c r="V4" s="8">
        <v>1.6675</v>
      </c>
      <c r="W4" s="8">
        <f t="shared" ref="W4:W17" si="8">V4-T4</f>
        <v>1.7872999999999999</v>
      </c>
      <c r="X4" s="8">
        <v>0.1196</v>
      </c>
      <c r="Y4" s="8">
        <v>-1.6685000000000001</v>
      </c>
      <c r="Z4" s="8">
        <f t="shared" ref="Z4:Z16" si="9">X4-Y4</f>
        <v>1.7881</v>
      </c>
      <c r="AA4" s="8">
        <v>0.39600000000000002</v>
      </c>
      <c r="AB4" s="8">
        <v>0.10199999999999999</v>
      </c>
      <c r="AC4" s="7">
        <f t="shared" ref="AC4:AC17" si="10">AA4/AB4</f>
        <v>3.882352941176471</v>
      </c>
      <c r="AD4" s="10">
        <f t="shared" si="0"/>
        <v>0.3601398696284635</v>
      </c>
      <c r="AE4" s="10">
        <f t="shared" si="1"/>
        <v>0.25348433000594756</v>
      </c>
      <c r="AF4" s="7">
        <f t="shared" ref="AF4:AF21" si="11">AD4/AE4</f>
        <v>1.4207579206967684</v>
      </c>
      <c r="AG4" s="7">
        <f t="shared" ref="AG4:AG21" si="12">0.5*(T4+V4)</f>
        <v>0.77385000000000004</v>
      </c>
      <c r="AH4" s="7">
        <f t="shared" ref="AH4:AH21" si="13">AG4/W4</f>
        <v>0.43297152128909533</v>
      </c>
      <c r="AI4" s="7">
        <f t="shared" ref="AI4:AI21" si="14">AG4+(W4/2)</f>
        <v>1.6675</v>
      </c>
    </row>
    <row r="5" spans="1:35" s="5" customFormat="1" x14ac:dyDescent="0.25">
      <c r="C5" s="5" t="s">
        <v>19</v>
      </c>
      <c r="D5" s="5">
        <v>2</v>
      </c>
      <c r="E5" s="5" t="s">
        <v>20</v>
      </c>
      <c r="F5" s="5">
        <v>119</v>
      </c>
      <c r="G5" s="5">
        <v>129</v>
      </c>
      <c r="H5" s="5">
        <v>39</v>
      </c>
      <c r="I5" s="5">
        <v>49</v>
      </c>
      <c r="J5" s="9"/>
      <c r="K5" s="5">
        <f>F5/168</f>
        <v>0.70833333333333337</v>
      </c>
      <c r="L5" s="5">
        <f>H5/168</f>
        <v>0.23214285714285715</v>
      </c>
      <c r="N5" s="5">
        <f t="shared" si="2"/>
        <v>0.7678571428571429</v>
      </c>
      <c r="O5" s="5">
        <f t="shared" si="3"/>
        <v>0.29166666666666669</v>
      </c>
      <c r="P5" s="5">
        <f t="shared" si="4"/>
        <v>2</v>
      </c>
      <c r="Q5" s="5">
        <f t="shared" si="5"/>
        <v>336</v>
      </c>
      <c r="R5" s="9"/>
      <c r="S5" s="11">
        <f t="shared" si="6"/>
        <v>0.29166666666666663</v>
      </c>
      <c r="T5" s="5">
        <v>-0.54869999999999997</v>
      </c>
      <c r="U5" s="11">
        <f t="shared" si="7"/>
        <v>0.76785714285714279</v>
      </c>
      <c r="V5" s="5">
        <v>0.73160000000000003</v>
      </c>
      <c r="W5" s="5">
        <f t="shared" si="8"/>
        <v>1.2803</v>
      </c>
      <c r="X5" s="5">
        <v>0.5484</v>
      </c>
      <c r="Y5" s="5">
        <v>-0.7319</v>
      </c>
      <c r="Z5" s="5">
        <f t="shared" si="9"/>
        <v>1.2803</v>
      </c>
      <c r="AA5" s="5">
        <v>0.34300000000000003</v>
      </c>
      <c r="AB5" s="5">
        <v>0.30299999999999999</v>
      </c>
      <c r="AC5" s="7">
        <f t="shared" si="10"/>
        <v>1.1320132013201321</v>
      </c>
      <c r="AD5" s="10">
        <f t="shared" si="0"/>
        <v>0.38232920227991662</v>
      </c>
      <c r="AE5" s="10">
        <f t="shared" si="1"/>
        <v>0.29708385822024441</v>
      </c>
      <c r="AF5" s="7">
        <f t="shared" si="11"/>
        <v>1.2869403426034518</v>
      </c>
      <c r="AG5" s="7">
        <f t="shared" si="12"/>
        <v>9.1450000000000031E-2</v>
      </c>
      <c r="AH5" s="7">
        <f t="shared" si="13"/>
        <v>7.1428571428571452E-2</v>
      </c>
      <c r="AI5" s="7">
        <f t="shared" si="14"/>
        <v>0.73160000000000003</v>
      </c>
    </row>
    <row r="6" spans="1:35" s="3" customFormat="1" x14ac:dyDescent="0.25">
      <c r="E6" s="3" t="s">
        <v>21</v>
      </c>
      <c r="F6" s="3">
        <v>81</v>
      </c>
      <c r="G6" s="3">
        <v>139</v>
      </c>
      <c r="H6" s="3">
        <v>29</v>
      </c>
      <c r="I6" s="3">
        <v>87</v>
      </c>
      <c r="J6" s="9"/>
      <c r="K6" s="3">
        <f>F6/168</f>
        <v>0.48214285714285715</v>
      </c>
      <c r="L6" s="3">
        <f>H6/168</f>
        <v>0.17261904761904762</v>
      </c>
      <c r="N6" s="3">
        <f t="shared" si="2"/>
        <v>0.82738095238095233</v>
      </c>
      <c r="O6" s="3">
        <f t="shared" si="3"/>
        <v>0.5178571428571429</v>
      </c>
      <c r="P6" s="3">
        <f t="shared" si="4"/>
        <v>2</v>
      </c>
      <c r="Q6" s="3">
        <f t="shared" si="5"/>
        <v>336</v>
      </c>
      <c r="R6" s="9"/>
      <c r="S6" s="11">
        <f t="shared" si="6"/>
        <v>0.51785714285714279</v>
      </c>
      <c r="T6" s="3">
        <v>4.4600000000000001E-2</v>
      </c>
      <c r="U6" s="11">
        <f t="shared" si="7"/>
        <v>0.82738095238095233</v>
      </c>
      <c r="V6" s="3">
        <v>0.94350000000000001</v>
      </c>
      <c r="W6" s="3">
        <f t="shared" si="8"/>
        <v>0.89890000000000003</v>
      </c>
      <c r="X6" s="3">
        <v>-4.48E-2</v>
      </c>
      <c r="Y6" s="3">
        <v>-0.94389999999999996</v>
      </c>
      <c r="Z6" s="3">
        <f t="shared" si="9"/>
        <v>0.89910000000000001</v>
      </c>
      <c r="AA6" s="3">
        <v>0.39800000000000002</v>
      </c>
      <c r="AB6" s="3">
        <v>0.254</v>
      </c>
      <c r="AC6" s="7">
        <f t="shared" si="10"/>
        <v>1.5669291338582678</v>
      </c>
      <c r="AD6" s="10">
        <f t="shared" si="0"/>
        <v>0.34888024841621001</v>
      </c>
      <c r="AE6" s="10">
        <f t="shared" si="1"/>
        <v>0.28330870275825948</v>
      </c>
      <c r="AF6" s="7">
        <f t="shared" si="11"/>
        <v>1.231449104879426</v>
      </c>
      <c r="AG6" s="7">
        <f t="shared" si="12"/>
        <v>0.49404999999999999</v>
      </c>
      <c r="AH6" s="7">
        <f t="shared" si="13"/>
        <v>0.54961619757481361</v>
      </c>
      <c r="AI6" s="7">
        <f t="shared" si="14"/>
        <v>0.94350000000000001</v>
      </c>
    </row>
    <row r="7" spans="1:35" s="1" customFormat="1" x14ac:dyDescent="0.25">
      <c r="J7" s="9"/>
      <c r="N7" s="1">
        <f t="shared" si="2"/>
        <v>0</v>
      </c>
      <c r="O7" s="1">
        <f t="shared" si="3"/>
        <v>0</v>
      </c>
      <c r="P7" s="1">
        <f t="shared" si="4"/>
        <v>0</v>
      </c>
      <c r="Q7" s="1">
        <f t="shared" si="5"/>
        <v>0</v>
      </c>
      <c r="S7" s="1">
        <f t="shared" si="6"/>
        <v>1</v>
      </c>
      <c r="W7" s="1">
        <f t="shared" si="8"/>
        <v>0</v>
      </c>
      <c r="Z7" s="1">
        <f t="shared" si="9"/>
        <v>0</v>
      </c>
      <c r="AC7" s="1" t="e">
        <f t="shared" si="10"/>
        <v>#DIV/0!</v>
      </c>
      <c r="AD7" s="1">
        <f t="shared" si="0"/>
        <v>0.24197072451914337</v>
      </c>
      <c r="AE7" s="1">
        <f t="shared" si="1"/>
        <v>0.3989422804014327</v>
      </c>
      <c r="AF7" s="1">
        <f t="shared" si="11"/>
        <v>0.60653065971263342</v>
      </c>
      <c r="AG7" s="1">
        <f t="shared" si="12"/>
        <v>0</v>
      </c>
      <c r="AH7" s="1" t="e">
        <f t="shared" si="13"/>
        <v>#DIV/0!</v>
      </c>
      <c r="AI7" s="1">
        <f t="shared" si="14"/>
        <v>0</v>
      </c>
    </row>
    <row r="8" spans="1:35" s="5" customFormat="1" x14ac:dyDescent="0.25">
      <c r="A8" s="5">
        <v>2</v>
      </c>
      <c r="B8" s="5" t="s">
        <v>31</v>
      </c>
      <c r="C8" s="5" t="s">
        <v>19</v>
      </c>
      <c r="D8" s="5">
        <v>1</v>
      </c>
      <c r="E8" s="5" t="s">
        <v>20</v>
      </c>
      <c r="F8" s="5">
        <v>141</v>
      </c>
      <c r="G8" s="5">
        <v>158</v>
      </c>
      <c r="H8" s="5">
        <v>10</v>
      </c>
      <c r="I8" s="5">
        <v>27</v>
      </c>
      <c r="J8" s="9"/>
      <c r="K8" s="5">
        <f>F8/168</f>
        <v>0.8392857142857143</v>
      </c>
      <c r="L8" s="5">
        <f>H8/168</f>
        <v>5.9523809523809521E-2</v>
      </c>
      <c r="M8" s="9"/>
      <c r="N8" s="7">
        <f t="shared" si="2"/>
        <v>0.94047619047619047</v>
      </c>
      <c r="O8" s="7">
        <f t="shared" si="3"/>
        <v>0.16071428571428573</v>
      </c>
      <c r="P8" s="7">
        <f t="shared" si="4"/>
        <v>2</v>
      </c>
      <c r="Q8" s="7">
        <f t="shared" si="5"/>
        <v>336</v>
      </c>
      <c r="R8" s="9"/>
      <c r="S8" s="11">
        <f t="shared" si="6"/>
        <v>0.1607142857142857</v>
      </c>
      <c r="T8" s="5">
        <v>-0.99150000000000005</v>
      </c>
      <c r="U8" s="11">
        <f>1-L8</f>
        <v>0.94047619047619047</v>
      </c>
      <c r="V8" s="5">
        <v>1.5581</v>
      </c>
      <c r="W8" s="5">
        <f t="shared" si="8"/>
        <v>2.5495999999999999</v>
      </c>
      <c r="X8" s="5">
        <v>0.99109999999999998</v>
      </c>
      <c r="Y8" s="5">
        <v>-1.5589</v>
      </c>
      <c r="Z8" s="5">
        <f t="shared" si="9"/>
        <v>2.5499999999999998</v>
      </c>
      <c r="AA8" s="5">
        <v>0.24399999999999999</v>
      </c>
      <c r="AB8" s="5">
        <v>0.11799999999999999</v>
      </c>
      <c r="AC8" s="7">
        <f t="shared" si="10"/>
        <v>2.0677966101694918</v>
      </c>
      <c r="AD8" s="10">
        <f t="shared" si="0"/>
        <v>0.39382325014848035</v>
      </c>
      <c r="AE8" s="10">
        <f t="shared" si="1"/>
        <v>0.25635648961352625</v>
      </c>
      <c r="AF8" s="7">
        <f t="shared" si="11"/>
        <v>1.5362328090160464</v>
      </c>
      <c r="AG8" s="7">
        <f t="shared" si="12"/>
        <v>0.2833</v>
      </c>
      <c r="AH8" s="7">
        <f t="shared" si="13"/>
        <v>0.11111546909319109</v>
      </c>
      <c r="AI8" s="7">
        <f t="shared" si="14"/>
        <v>1.5581</v>
      </c>
    </row>
    <row r="9" spans="1:35" s="3" customFormat="1" x14ac:dyDescent="0.25">
      <c r="E9" s="3" t="s">
        <v>21</v>
      </c>
      <c r="F9" s="3">
        <v>140</v>
      </c>
      <c r="G9" s="3">
        <v>165</v>
      </c>
      <c r="H9" s="3">
        <v>3</v>
      </c>
      <c r="I9" s="3">
        <v>28</v>
      </c>
      <c r="J9" s="9"/>
      <c r="K9" s="3">
        <f t="shared" ref="K9:K11" si="15">F9/168</f>
        <v>0.83333333333333337</v>
      </c>
      <c r="L9" s="3">
        <f t="shared" ref="L9:L11" si="16">H9/168</f>
        <v>1.7857142857142856E-2</v>
      </c>
      <c r="M9" s="9"/>
      <c r="N9" s="7">
        <f t="shared" si="2"/>
        <v>0.9821428571428571</v>
      </c>
      <c r="O9" s="7">
        <f t="shared" si="3"/>
        <v>0.16666666666666666</v>
      </c>
      <c r="P9" s="7">
        <f t="shared" si="4"/>
        <v>2</v>
      </c>
      <c r="Q9" s="7">
        <f t="shared" si="5"/>
        <v>336</v>
      </c>
      <c r="R9" s="9"/>
      <c r="S9" s="11">
        <f t="shared" si="6"/>
        <v>0.16666666666666663</v>
      </c>
      <c r="T9" s="3">
        <v>-0.96760000000000002</v>
      </c>
      <c r="U9" s="11">
        <f t="shared" ref="U9:U11" si="17">1-L9</f>
        <v>0.9821428571428571</v>
      </c>
      <c r="V9" s="3">
        <v>2.0991</v>
      </c>
      <c r="W9" s="3">
        <f t="shared" si="8"/>
        <v>3.0667</v>
      </c>
      <c r="X9" s="3">
        <v>0.96719999999999995</v>
      </c>
      <c r="Y9" s="3">
        <v>-2.1013999999999999</v>
      </c>
      <c r="Z9" s="3">
        <f t="shared" si="9"/>
        <v>3.0686</v>
      </c>
      <c r="AA9" s="3">
        <v>0.254</v>
      </c>
      <c r="AB9" s="3">
        <v>4.9000000000000002E-2</v>
      </c>
      <c r="AC9" s="7">
        <f t="shared" si="10"/>
        <v>5.1836734693877551</v>
      </c>
      <c r="AD9" s="10">
        <f t="shared" si="0"/>
        <v>0.3934397161019399</v>
      </c>
      <c r="AE9" s="10">
        <f t="shared" si="1"/>
        <v>0.24629116900596032</v>
      </c>
      <c r="AF9" s="7">
        <f t="shared" si="11"/>
        <v>1.5974576664274087</v>
      </c>
      <c r="AG9" s="7">
        <f t="shared" si="12"/>
        <v>0.56574999999999998</v>
      </c>
      <c r="AH9" s="7">
        <f t="shared" si="13"/>
        <v>0.18448169041640852</v>
      </c>
      <c r="AI9" s="7">
        <f t="shared" si="14"/>
        <v>2.0991</v>
      </c>
    </row>
    <row r="10" spans="1:35" s="7" customFormat="1" x14ac:dyDescent="0.25">
      <c r="D10" s="7">
        <v>2</v>
      </c>
      <c r="E10" s="7" t="s">
        <v>20</v>
      </c>
      <c r="F10" s="7">
        <v>153</v>
      </c>
      <c r="G10" s="7">
        <v>152</v>
      </c>
      <c r="H10" s="7">
        <v>16</v>
      </c>
      <c r="I10" s="7">
        <v>15</v>
      </c>
      <c r="J10" s="9"/>
      <c r="K10" s="7">
        <f t="shared" si="15"/>
        <v>0.9107142857142857</v>
      </c>
      <c r="L10" s="7">
        <f t="shared" si="16"/>
        <v>9.5238095238095233E-2</v>
      </c>
      <c r="M10" s="9"/>
      <c r="N10" s="7">
        <f t="shared" si="2"/>
        <v>0.90476190476190477</v>
      </c>
      <c r="O10" s="7">
        <f t="shared" si="3"/>
        <v>8.9285714285714288E-2</v>
      </c>
      <c r="P10" s="7">
        <f t="shared" si="4"/>
        <v>1.9999999999999998</v>
      </c>
      <c r="Q10" s="7">
        <f t="shared" si="5"/>
        <v>336</v>
      </c>
      <c r="R10" s="9"/>
      <c r="S10" s="11">
        <f t="shared" si="6"/>
        <v>8.9285714285714302E-2</v>
      </c>
      <c r="T10" s="7">
        <v>-1.3455999999999999</v>
      </c>
      <c r="U10" s="11">
        <f t="shared" si="17"/>
        <v>0.90476190476190477</v>
      </c>
      <c r="V10" s="7">
        <v>1.3088</v>
      </c>
      <c r="W10" s="7">
        <f t="shared" si="8"/>
        <v>2.6543999999999999</v>
      </c>
      <c r="X10" s="7">
        <v>1.345</v>
      </c>
      <c r="Y10" s="7">
        <v>-1.3092999999999999</v>
      </c>
      <c r="Z10" s="7">
        <f t="shared" si="9"/>
        <v>2.6543000000000001</v>
      </c>
      <c r="AA10" s="7">
        <v>0.16300000000000001</v>
      </c>
      <c r="AB10" s="7">
        <v>0.17599999999999999</v>
      </c>
      <c r="AC10" s="7">
        <f t="shared" si="10"/>
        <v>0.92613636363636376</v>
      </c>
      <c r="AD10" s="10">
        <f t="shared" si="0"/>
        <v>0.39735527366559498</v>
      </c>
      <c r="AE10" s="10">
        <f t="shared" si="1"/>
        <v>0.26494432077402602</v>
      </c>
      <c r="AF10" s="7">
        <f t="shared" si="11"/>
        <v>1.4997689797793543</v>
      </c>
      <c r="AG10" s="7">
        <f t="shared" si="12"/>
        <v>-1.8399999999999972E-2</v>
      </c>
      <c r="AH10" s="7">
        <f t="shared" si="13"/>
        <v>-6.9318866787221115E-3</v>
      </c>
      <c r="AI10" s="7">
        <f t="shared" si="14"/>
        <v>1.3088</v>
      </c>
    </row>
    <row r="11" spans="1:35" s="8" customFormat="1" x14ac:dyDescent="0.25">
      <c r="E11" s="8" t="s">
        <v>21</v>
      </c>
      <c r="F11" s="8">
        <v>162</v>
      </c>
      <c r="G11" s="8">
        <v>155</v>
      </c>
      <c r="H11" s="8">
        <v>13</v>
      </c>
      <c r="I11" s="8">
        <v>6</v>
      </c>
      <c r="J11" s="9"/>
      <c r="K11" s="8">
        <f t="shared" si="15"/>
        <v>0.9642857142857143</v>
      </c>
      <c r="L11" s="8">
        <f t="shared" si="16"/>
        <v>7.7380952380952384E-2</v>
      </c>
      <c r="M11" s="9"/>
      <c r="N11" s="7">
        <f t="shared" si="2"/>
        <v>0.92261904761904767</v>
      </c>
      <c r="O11" s="7">
        <f t="shared" si="3"/>
        <v>3.5714285714285712E-2</v>
      </c>
      <c r="P11" s="7">
        <f t="shared" si="4"/>
        <v>2</v>
      </c>
      <c r="Q11" s="7">
        <f t="shared" si="5"/>
        <v>336</v>
      </c>
      <c r="R11" s="9"/>
      <c r="S11" s="11">
        <f t="shared" si="6"/>
        <v>3.5714285714285698E-2</v>
      </c>
      <c r="T11" s="8">
        <v>-1.8028999999999999</v>
      </c>
      <c r="U11" s="11">
        <f t="shared" si="17"/>
        <v>0.92261904761904767</v>
      </c>
      <c r="V11" s="8">
        <v>1.4227000000000001</v>
      </c>
      <c r="W11" s="8">
        <f t="shared" si="8"/>
        <v>3.2256</v>
      </c>
      <c r="X11" s="8">
        <v>1.8016000000000001</v>
      </c>
      <c r="Y11" s="8">
        <v>-1.4234</v>
      </c>
      <c r="Z11" s="8">
        <f t="shared" si="9"/>
        <v>3.2250000000000001</v>
      </c>
      <c r="AA11" s="8">
        <v>6.8000000000000005E-2</v>
      </c>
      <c r="AB11" s="8">
        <v>0.14799999999999999</v>
      </c>
      <c r="AC11" s="7">
        <f t="shared" si="10"/>
        <v>0.45945945945945954</v>
      </c>
      <c r="AD11" s="10">
        <f t="shared" si="0"/>
        <v>0.39868793404065245</v>
      </c>
      <c r="AE11" s="10">
        <f t="shared" si="1"/>
        <v>0.26065658958861576</v>
      </c>
      <c r="AF11" s="7">
        <f t="shared" si="11"/>
        <v>1.5295524838634857</v>
      </c>
      <c r="AG11" s="7">
        <f t="shared" si="12"/>
        <v>-0.19009999999999994</v>
      </c>
      <c r="AH11" s="7">
        <f t="shared" si="13"/>
        <v>-5.8934771825396803E-2</v>
      </c>
      <c r="AI11" s="7">
        <f t="shared" si="14"/>
        <v>1.4227000000000001</v>
      </c>
    </row>
    <row r="12" spans="1:35" s="1" customFormat="1" x14ac:dyDescent="0.25">
      <c r="J12" s="9"/>
      <c r="N12" s="1">
        <f t="shared" si="2"/>
        <v>0</v>
      </c>
      <c r="O12" s="1">
        <f t="shared" si="3"/>
        <v>0</v>
      </c>
      <c r="P12" s="1">
        <f t="shared" si="4"/>
        <v>0</v>
      </c>
      <c r="Q12" s="1">
        <f t="shared" si="5"/>
        <v>0</v>
      </c>
      <c r="S12" s="1">
        <f t="shared" si="6"/>
        <v>1</v>
      </c>
      <c r="W12" s="1">
        <f t="shared" si="8"/>
        <v>0</v>
      </c>
      <c r="Z12" s="1">
        <f t="shared" si="9"/>
        <v>0</v>
      </c>
      <c r="AC12" s="1" t="e">
        <f t="shared" si="10"/>
        <v>#DIV/0!</v>
      </c>
      <c r="AD12" s="1">
        <f t="shared" si="0"/>
        <v>0.24197072451914337</v>
      </c>
      <c r="AE12" s="1">
        <f t="shared" si="1"/>
        <v>0.3989422804014327</v>
      </c>
      <c r="AF12" s="1">
        <f t="shared" si="11"/>
        <v>0.60653065971263342</v>
      </c>
      <c r="AG12" s="1">
        <f t="shared" si="12"/>
        <v>0</v>
      </c>
      <c r="AH12" s="1" t="e">
        <f t="shared" si="13"/>
        <v>#DIV/0!</v>
      </c>
      <c r="AI12" s="1">
        <f t="shared" si="14"/>
        <v>0</v>
      </c>
    </row>
    <row r="13" spans="1:35" s="5" customFormat="1" x14ac:dyDescent="0.25">
      <c r="A13" s="2">
        <v>3</v>
      </c>
      <c r="B13" s="5" t="s">
        <v>32</v>
      </c>
      <c r="C13" s="5" t="s">
        <v>19</v>
      </c>
      <c r="D13" s="2">
        <v>1</v>
      </c>
      <c r="E13" s="5" t="s">
        <v>20</v>
      </c>
      <c r="F13" s="5">
        <v>102</v>
      </c>
      <c r="G13" s="5">
        <v>151</v>
      </c>
      <c r="H13" s="5">
        <v>17</v>
      </c>
      <c r="I13" s="5">
        <v>66</v>
      </c>
      <c r="J13" s="9"/>
      <c r="K13" s="5">
        <f>F13/168</f>
        <v>0.6071428571428571</v>
      </c>
      <c r="L13" s="5">
        <f>H13/168</f>
        <v>0.10119047619047619</v>
      </c>
      <c r="M13" s="9"/>
      <c r="N13" s="7">
        <f t="shared" si="2"/>
        <v>0.89880952380952384</v>
      </c>
      <c r="O13" s="7">
        <f t="shared" si="3"/>
        <v>0.39285714285714285</v>
      </c>
      <c r="P13" s="7">
        <f t="shared" si="4"/>
        <v>2</v>
      </c>
      <c r="Q13" s="7">
        <f t="shared" si="5"/>
        <v>336</v>
      </c>
      <c r="R13" s="9"/>
      <c r="S13" s="11">
        <f t="shared" si="6"/>
        <v>0.3928571428571429</v>
      </c>
      <c r="T13" s="5">
        <v>-0.27200000000000002</v>
      </c>
      <c r="U13" s="11">
        <f>1-L13</f>
        <v>0.89880952380952384</v>
      </c>
      <c r="V13" s="5">
        <v>1.2746999999999999</v>
      </c>
      <c r="W13" s="5">
        <f t="shared" si="8"/>
        <v>1.5467</v>
      </c>
      <c r="X13" s="5">
        <v>0.2717</v>
      </c>
      <c r="Y13" s="5">
        <v>-1.2753000000000001</v>
      </c>
      <c r="Z13" s="5">
        <f t="shared" si="9"/>
        <v>1.5470000000000002</v>
      </c>
      <c r="AA13" s="5">
        <v>0.38400000000000001</v>
      </c>
      <c r="AB13" s="5">
        <v>0.17599999999999999</v>
      </c>
      <c r="AC13" s="7">
        <f t="shared" si="10"/>
        <v>2.1818181818181821</v>
      </c>
      <c r="AD13" s="10">
        <f t="shared" si="0"/>
        <v>0.36931442387371427</v>
      </c>
      <c r="AE13" s="10">
        <f t="shared" si="1"/>
        <v>0.26637030526546046</v>
      </c>
      <c r="AF13" s="7">
        <f t="shared" si="11"/>
        <v>1.3864699501908118</v>
      </c>
      <c r="AG13" s="7">
        <f t="shared" si="12"/>
        <v>0.50134999999999996</v>
      </c>
      <c r="AH13" s="7">
        <f t="shared" si="13"/>
        <v>0.32414172108359735</v>
      </c>
      <c r="AI13" s="7">
        <f t="shared" si="14"/>
        <v>1.2746999999999999</v>
      </c>
    </row>
    <row r="14" spans="1:35" s="3" customFormat="1" x14ac:dyDescent="0.25">
      <c r="E14" s="3" t="s">
        <v>21</v>
      </c>
      <c r="F14" s="3">
        <v>101</v>
      </c>
      <c r="G14" s="3">
        <v>158</v>
      </c>
      <c r="H14" s="3">
        <v>10</v>
      </c>
      <c r="I14" s="3">
        <v>67</v>
      </c>
      <c r="J14" s="9"/>
      <c r="K14" s="3">
        <f t="shared" ref="K14:K21" si="18">F14/168</f>
        <v>0.60119047619047616</v>
      </c>
      <c r="L14" s="3">
        <f t="shared" ref="L14:L21" si="19">H14/168</f>
        <v>5.9523809523809521E-2</v>
      </c>
      <c r="M14" s="9"/>
      <c r="N14" s="7">
        <f t="shared" si="2"/>
        <v>0.94047619047619047</v>
      </c>
      <c r="O14" s="7">
        <f t="shared" si="3"/>
        <v>0.39880952380952384</v>
      </c>
      <c r="P14" s="7">
        <f t="shared" si="4"/>
        <v>2</v>
      </c>
      <c r="Q14" s="7">
        <f t="shared" si="5"/>
        <v>336</v>
      </c>
      <c r="R14" s="9"/>
      <c r="S14" s="11">
        <f t="shared" si="6"/>
        <v>0.39880952380952384</v>
      </c>
      <c r="T14" s="3">
        <v>-0.25640000000000002</v>
      </c>
      <c r="U14" s="11">
        <f t="shared" ref="U14:U21" si="20">1-L14</f>
        <v>0.94047619047619047</v>
      </c>
      <c r="V14" s="3">
        <v>1.5581</v>
      </c>
      <c r="W14" s="3">
        <f t="shared" si="8"/>
        <v>1.8145</v>
      </c>
      <c r="X14" s="3">
        <v>0.25609999999999999</v>
      </c>
      <c r="Y14" s="3">
        <v>-1.5589</v>
      </c>
      <c r="Z14" s="3">
        <f t="shared" si="9"/>
        <v>1.8149999999999999</v>
      </c>
      <c r="AA14" s="3">
        <v>0.38700000000000001</v>
      </c>
      <c r="AB14" s="3">
        <v>0.11799999999999999</v>
      </c>
      <c r="AC14" s="7">
        <f t="shared" si="10"/>
        <v>3.2796610169491527</v>
      </c>
      <c r="AD14" s="10">
        <f t="shared" si="0"/>
        <v>0.36844528771080776</v>
      </c>
      <c r="AE14" s="10">
        <f t="shared" si="1"/>
        <v>0.25635648961352625</v>
      </c>
      <c r="AF14" s="7">
        <f t="shared" si="11"/>
        <v>1.4372379972368263</v>
      </c>
      <c r="AG14" s="7">
        <f t="shared" si="12"/>
        <v>0.65085000000000004</v>
      </c>
      <c r="AH14" s="7">
        <f t="shared" si="13"/>
        <v>0.35869385505648943</v>
      </c>
      <c r="AI14" s="7">
        <f t="shared" si="14"/>
        <v>1.5581</v>
      </c>
    </row>
    <row r="15" spans="1:35" s="7" customFormat="1" x14ac:dyDescent="0.25">
      <c r="C15" s="7" t="s">
        <v>22</v>
      </c>
      <c r="D15" s="7">
        <v>2</v>
      </c>
      <c r="E15" s="7" t="s">
        <v>20</v>
      </c>
      <c r="F15" s="7">
        <v>146</v>
      </c>
      <c r="G15" s="7">
        <v>154</v>
      </c>
      <c r="H15" s="7">
        <v>14</v>
      </c>
      <c r="I15" s="7">
        <v>22</v>
      </c>
      <c r="J15" s="9"/>
      <c r="K15" s="7">
        <f t="shared" si="18"/>
        <v>0.86904761904761907</v>
      </c>
      <c r="L15" s="7">
        <f t="shared" si="19"/>
        <v>8.3333333333333329E-2</v>
      </c>
      <c r="M15" s="9"/>
      <c r="N15" s="7">
        <f t="shared" si="2"/>
        <v>0.91666666666666663</v>
      </c>
      <c r="O15" s="7">
        <f t="shared" si="3"/>
        <v>0.13095238095238096</v>
      </c>
      <c r="P15" s="7">
        <f t="shared" si="4"/>
        <v>2</v>
      </c>
      <c r="Q15" s="7">
        <f t="shared" si="5"/>
        <v>336</v>
      </c>
      <c r="R15" s="9"/>
      <c r="S15" s="11">
        <f t="shared" si="6"/>
        <v>0.13095238095238093</v>
      </c>
      <c r="T15" s="7">
        <v>-1.1221000000000001</v>
      </c>
      <c r="U15" s="11">
        <f t="shared" si="20"/>
        <v>0.91666666666666663</v>
      </c>
      <c r="V15" s="7">
        <v>1.3825000000000001</v>
      </c>
      <c r="W15" s="7">
        <f t="shared" si="8"/>
        <v>2.5045999999999999</v>
      </c>
      <c r="X15" s="7">
        <v>1.1215999999999999</v>
      </c>
      <c r="Y15" s="7">
        <v>-1.3832</v>
      </c>
      <c r="Z15" s="7">
        <f t="shared" si="9"/>
        <v>2.5047999999999999</v>
      </c>
      <c r="AA15" s="7">
        <v>0.21099999999999999</v>
      </c>
      <c r="AB15" s="7">
        <v>0.14799999999999999</v>
      </c>
      <c r="AC15" s="7">
        <f t="shared" si="10"/>
        <v>1.4256756756756757</v>
      </c>
      <c r="AD15" s="10">
        <f t="shared" si="0"/>
        <v>0.39553626724533913</v>
      </c>
      <c r="AE15" s="10">
        <f t="shared" si="1"/>
        <v>0.26208735307830144</v>
      </c>
      <c r="AF15" s="7">
        <f t="shared" si="11"/>
        <v>1.509177236519186</v>
      </c>
      <c r="AG15" s="7">
        <f t="shared" si="12"/>
        <v>0.13019999999999998</v>
      </c>
      <c r="AH15" s="7">
        <f t="shared" si="13"/>
        <v>5.1984348798211288E-2</v>
      </c>
      <c r="AI15" s="7">
        <f t="shared" si="14"/>
        <v>1.3824999999999998</v>
      </c>
    </row>
    <row r="16" spans="1:35" s="8" customFormat="1" x14ac:dyDescent="0.25">
      <c r="E16" s="8" t="s">
        <v>21</v>
      </c>
      <c r="F16" s="8">
        <v>139</v>
      </c>
      <c r="G16" s="8">
        <v>153</v>
      </c>
      <c r="H16" s="8">
        <v>15</v>
      </c>
      <c r="I16" s="8">
        <v>29</v>
      </c>
      <c r="J16" s="9"/>
      <c r="K16" s="8">
        <f t="shared" si="18"/>
        <v>0.82738095238095233</v>
      </c>
      <c r="L16" s="8">
        <f t="shared" si="19"/>
        <v>8.9285714285714288E-2</v>
      </c>
      <c r="M16" s="9"/>
      <c r="N16" s="7">
        <f t="shared" si="2"/>
        <v>0.9107142857142857</v>
      </c>
      <c r="O16" s="7">
        <f t="shared" si="3"/>
        <v>0.17261904761904762</v>
      </c>
      <c r="P16" s="7">
        <f t="shared" si="4"/>
        <v>2</v>
      </c>
      <c r="Q16" s="7">
        <f t="shared" si="5"/>
        <v>336</v>
      </c>
      <c r="R16" s="9"/>
      <c r="S16" s="11">
        <f t="shared" si="6"/>
        <v>0.17261904761904767</v>
      </c>
      <c r="T16" s="8">
        <v>-0.94389999999999996</v>
      </c>
      <c r="U16" s="11">
        <f t="shared" si="20"/>
        <v>0.9107142857142857</v>
      </c>
      <c r="V16" s="8">
        <v>1.345</v>
      </c>
      <c r="W16" s="8">
        <f t="shared" si="8"/>
        <v>2.2888999999999999</v>
      </c>
      <c r="X16" s="8">
        <v>0.94350000000000001</v>
      </c>
      <c r="Y16" s="8">
        <v>-1.3455999999999999</v>
      </c>
      <c r="Z16" s="8">
        <f t="shared" si="9"/>
        <v>2.2890999999999999</v>
      </c>
      <c r="AA16" s="8">
        <v>0.254</v>
      </c>
      <c r="AB16" s="8">
        <v>0.16300000000000001</v>
      </c>
      <c r="AC16" s="7">
        <f t="shared" si="10"/>
        <v>1.5582822085889569</v>
      </c>
      <c r="AD16" s="10">
        <f t="shared" si="0"/>
        <v>0.3930426294922314</v>
      </c>
      <c r="AE16" s="10">
        <f t="shared" si="1"/>
        <v>0.26351663335483633</v>
      </c>
      <c r="AF16" s="7">
        <f t="shared" si="11"/>
        <v>1.4915287300402886</v>
      </c>
      <c r="AG16" s="7">
        <f t="shared" si="12"/>
        <v>0.20055000000000001</v>
      </c>
      <c r="AH16" s="7">
        <f t="shared" si="13"/>
        <v>8.7618506706278132E-2</v>
      </c>
      <c r="AI16" s="7">
        <f t="shared" si="14"/>
        <v>1.345</v>
      </c>
    </row>
    <row r="17" spans="1:35" s="1" customFormat="1" x14ac:dyDescent="0.25">
      <c r="K17" s="1">
        <f t="shared" si="18"/>
        <v>0</v>
      </c>
      <c r="L17" s="1">
        <f t="shared" si="19"/>
        <v>0</v>
      </c>
      <c r="N17" s="1">
        <f t="shared" si="2"/>
        <v>0</v>
      </c>
      <c r="O17" s="1">
        <f t="shared" si="3"/>
        <v>0</v>
      </c>
      <c r="P17" s="1">
        <f t="shared" si="4"/>
        <v>0</v>
      </c>
      <c r="Q17" s="1">
        <f t="shared" si="5"/>
        <v>0</v>
      </c>
      <c r="S17" s="1">
        <f t="shared" si="6"/>
        <v>1</v>
      </c>
      <c r="U17" s="1">
        <f t="shared" si="20"/>
        <v>1</v>
      </c>
      <c r="W17" s="1">
        <f t="shared" si="8"/>
        <v>0</v>
      </c>
      <c r="Z17" s="1">
        <f>X17-Y17</f>
        <v>0</v>
      </c>
      <c r="AC17" s="1" t="e">
        <f t="shared" si="10"/>
        <v>#DIV/0!</v>
      </c>
      <c r="AD17" s="1">
        <f t="shared" si="0"/>
        <v>0.24197072451914337</v>
      </c>
      <c r="AE17" s="1">
        <f t="shared" si="1"/>
        <v>0.24197072451914337</v>
      </c>
      <c r="AF17" s="1">
        <f t="shared" si="11"/>
        <v>1</v>
      </c>
      <c r="AG17" s="1">
        <f t="shared" si="12"/>
        <v>0</v>
      </c>
      <c r="AH17" s="1" t="e">
        <f t="shared" si="13"/>
        <v>#DIV/0!</v>
      </c>
      <c r="AI17" s="1">
        <f t="shared" si="14"/>
        <v>0</v>
      </c>
    </row>
    <row r="18" spans="1:35" s="5" customFormat="1" x14ac:dyDescent="0.25">
      <c r="A18" s="5">
        <v>4</v>
      </c>
      <c r="B18" s="5" t="s">
        <v>75</v>
      </c>
      <c r="C18" s="5" t="s">
        <v>19</v>
      </c>
      <c r="E18" s="5" t="s">
        <v>20</v>
      </c>
      <c r="F18" s="5">
        <v>101</v>
      </c>
      <c r="G18" s="5">
        <v>162</v>
      </c>
      <c r="H18" s="5">
        <v>6</v>
      </c>
      <c r="I18" s="5">
        <v>67</v>
      </c>
      <c r="J18" s="9"/>
      <c r="K18" s="5">
        <f t="shared" si="18"/>
        <v>0.60119047619047616</v>
      </c>
      <c r="L18" s="5">
        <f t="shared" si="19"/>
        <v>3.5714285714285712E-2</v>
      </c>
      <c r="N18" s="5">
        <f t="shared" si="2"/>
        <v>0.9642857142857143</v>
      </c>
      <c r="O18" s="5">
        <f t="shared" si="3"/>
        <v>0.39880952380952384</v>
      </c>
      <c r="P18" s="5">
        <f t="shared" si="4"/>
        <v>2</v>
      </c>
      <c r="Q18" s="5">
        <f t="shared" si="5"/>
        <v>336</v>
      </c>
      <c r="S18" s="5">
        <f t="shared" si="6"/>
        <v>0.39880952380952384</v>
      </c>
      <c r="T18" s="5">
        <v>-0.25640000000000002</v>
      </c>
      <c r="U18" s="5">
        <f t="shared" si="20"/>
        <v>0.9642857142857143</v>
      </c>
      <c r="V18" s="5">
        <v>1.8016000000000001</v>
      </c>
      <c r="W18" s="5">
        <f>V18-T18</f>
        <v>2.0580000000000003</v>
      </c>
      <c r="X18" s="5">
        <v>0.25609999999999999</v>
      </c>
      <c r="Y18" s="5">
        <v>-1.8028999999999999</v>
      </c>
      <c r="Z18" s="5">
        <f>X18-Y18</f>
        <v>2.0590000000000002</v>
      </c>
      <c r="AD18" s="10">
        <f t="shared" si="0"/>
        <v>0.36844528771080776</v>
      </c>
      <c r="AE18" s="10">
        <f t="shared" si="1"/>
        <v>0.25060882977784493</v>
      </c>
      <c r="AF18" s="7">
        <f t="shared" si="11"/>
        <v>1.4702007428765391</v>
      </c>
      <c r="AG18" s="7">
        <f t="shared" si="12"/>
        <v>0.77260000000000006</v>
      </c>
      <c r="AH18" s="7">
        <f t="shared" si="13"/>
        <v>0.37541302235179785</v>
      </c>
      <c r="AI18" s="7">
        <f t="shared" si="14"/>
        <v>1.8016000000000001</v>
      </c>
    </row>
    <row r="19" spans="1:35" s="3" customFormat="1" x14ac:dyDescent="0.25">
      <c r="E19" s="3" t="s">
        <v>21</v>
      </c>
      <c r="F19" s="3">
        <v>102</v>
      </c>
      <c r="G19" s="3">
        <v>163</v>
      </c>
      <c r="H19" s="3">
        <v>5</v>
      </c>
      <c r="I19" s="3">
        <v>66</v>
      </c>
      <c r="J19" s="9"/>
      <c r="K19" s="3">
        <f t="shared" si="18"/>
        <v>0.6071428571428571</v>
      </c>
      <c r="L19" s="3">
        <f t="shared" si="19"/>
        <v>2.976190476190476E-2</v>
      </c>
      <c r="N19" s="3">
        <f t="shared" si="2"/>
        <v>0.97023809523809523</v>
      </c>
      <c r="O19" s="3">
        <f t="shared" si="3"/>
        <v>0.39285714285714285</v>
      </c>
      <c r="P19" s="3">
        <f t="shared" si="4"/>
        <v>2</v>
      </c>
      <c r="Q19" s="3">
        <f t="shared" si="5"/>
        <v>336</v>
      </c>
      <c r="S19" s="3">
        <f t="shared" si="6"/>
        <v>0.3928571428571429</v>
      </c>
      <c r="T19" s="3">
        <v>-0.27200000000000002</v>
      </c>
      <c r="U19" s="3">
        <f t="shared" si="20"/>
        <v>0.97023809523809523</v>
      </c>
      <c r="V19" s="3">
        <v>1.8836999999999999</v>
      </c>
      <c r="W19" s="5">
        <f t="shared" ref="W19:W21" si="21">V19-T19</f>
        <v>2.1556999999999999</v>
      </c>
      <c r="X19" s="3">
        <v>0.2717</v>
      </c>
      <c r="Y19" s="3">
        <v>-1.8852</v>
      </c>
      <c r="Z19" s="5">
        <f t="shared" ref="Z19:Z21" si="22">X19-Y19</f>
        <v>2.1568999999999998</v>
      </c>
      <c r="AD19" s="10">
        <f t="shared" si="0"/>
        <v>0.36931442387371427</v>
      </c>
      <c r="AE19" s="10">
        <f t="shared" si="1"/>
        <v>0.24917009234694684</v>
      </c>
      <c r="AF19" s="7">
        <f t="shared" si="11"/>
        <v>1.4821779788863156</v>
      </c>
      <c r="AG19" s="7">
        <f t="shared" si="12"/>
        <v>0.80584999999999996</v>
      </c>
      <c r="AH19" s="7">
        <f t="shared" si="13"/>
        <v>0.37382288815697917</v>
      </c>
      <c r="AI19" s="7">
        <f t="shared" si="14"/>
        <v>1.8836999999999999</v>
      </c>
    </row>
    <row r="20" spans="1:35" s="7" customFormat="1" x14ac:dyDescent="0.25">
      <c r="C20" s="7" t="s">
        <v>22</v>
      </c>
      <c r="E20" s="7" t="s">
        <v>20</v>
      </c>
      <c r="F20" s="7">
        <v>120</v>
      </c>
      <c r="G20" s="7">
        <v>163</v>
      </c>
      <c r="H20" s="7">
        <v>5</v>
      </c>
      <c r="I20" s="7">
        <v>48</v>
      </c>
      <c r="J20" s="9"/>
      <c r="K20" s="7">
        <f t="shared" si="18"/>
        <v>0.7142857142857143</v>
      </c>
      <c r="L20" s="7">
        <f t="shared" si="19"/>
        <v>2.976190476190476E-2</v>
      </c>
      <c r="N20" s="7">
        <f t="shared" si="2"/>
        <v>0.97023809523809523</v>
      </c>
      <c r="O20" s="7">
        <f t="shared" si="3"/>
        <v>0.2857142857142857</v>
      </c>
      <c r="P20" s="7">
        <f t="shared" si="4"/>
        <v>2</v>
      </c>
      <c r="Q20" s="7">
        <f t="shared" si="5"/>
        <v>336</v>
      </c>
      <c r="S20" s="7">
        <f t="shared" si="6"/>
        <v>0.2857142857142857</v>
      </c>
      <c r="T20" s="7">
        <v>-0.56589999999999996</v>
      </c>
      <c r="U20" s="7">
        <f t="shared" si="20"/>
        <v>0.97023809523809523</v>
      </c>
      <c r="V20" s="7">
        <v>1.8836999999999999</v>
      </c>
      <c r="W20" s="5">
        <f t="shared" si="21"/>
        <v>2.4495999999999998</v>
      </c>
      <c r="X20" s="7">
        <v>0.56559999999999999</v>
      </c>
      <c r="Y20" s="7">
        <v>-1.8852</v>
      </c>
      <c r="Z20" s="5">
        <f t="shared" si="22"/>
        <v>2.4508000000000001</v>
      </c>
      <c r="AD20" s="10">
        <f t="shared" si="0"/>
        <v>0.38298675994421216</v>
      </c>
      <c r="AE20" s="10">
        <f t="shared" si="1"/>
        <v>0.24917009234694684</v>
      </c>
      <c r="AF20" s="7">
        <f t="shared" si="11"/>
        <v>1.5370494762707625</v>
      </c>
      <c r="AG20" s="7">
        <f t="shared" si="12"/>
        <v>0.65890000000000004</v>
      </c>
      <c r="AH20" s="7">
        <f t="shared" si="13"/>
        <v>0.26898269105160028</v>
      </c>
      <c r="AI20" s="7">
        <f t="shared" si="14"/>
        <v>1.8836999999999999</v>
      </c>
    </row>
    <row r="21" spans="1:35" s="4" customFormat="1" x14ac:dyDescent="0.25">
      <c r="E21" s="4" t="s">
        <v>21</v>
      </c>
      <c r="F21" s="4">
        <v>144</v>
      </c>
      <c r="G21" s="4">
        <v>166</v>
      </c>
      <c r="H21" s="4">
        <v>2</v>
      </c>
      <c r="I21" s="4">
        <v>24</v>
      </c>
      <c r="J21" s="9"/>
      <c r="K21" s="4">
        <f t="shared" si="18"/>
        <v>0.8571428571428571</v>
      </c>
      <c r="L21" s="4">
        <f t="shared" si="19"/>
        <v>1.1904761904761904E-2</v>
      </c>
      <c r="N21" s="4">
        <f t="shared" si="2"/>
        <v>0.98809523809523814</v>
      </c>
      <c r="O21" s="4">
        <f t="shared" si="3"/>
        <v>0.14285714285714285</v>
      </c>
      <c r="P21" s="4">
        <f t="shared" si="4"/>
        <v>2</v>
      </c>
      <c r="Q21" s="4">
        <f t="shared" si="5"/>
        <v>336</v>
      </c>
      <c r="S21" s="4">
        <f t="shared" si="6"/>
        <v>0.1428571428571429</v>
      </c>
      <c r="T21" s="4">
        <v>-1.0678000000000001</v>
      </c>
      <c r="U21" s="4">
        <f t="shared" si="20"/>
        <v>0.98809523809523814</v>
      </c>
      <c r="V21" s="4">
        <v>2.0727000000000002</v>
      </c>
      <c r="W21" s="5">
        <f t="shared" si="21"/>
        <v>3.1405000000000003</v>
      </c>
      <c r="X21" s="4">
        <v>1.0672999999999999</v>
      </c>
      <c r="Y21" s="4">
        <v>-2.2603</v>
      </c>
      <c r="Z21" s="5">
        <f t="shared" si="22"/>
        <v>3.3275999999999999</v>
      </c>
      <c r="AD21" s="10">
        <f t="shared" si="0"/>
        <v>0.39489213993026107</v>
      </c>
      <c r="AE21" s="10">
        <f t="shared" si="1"/>
        <v>0.24485119189741697</v>
      </c>
      <c r="AF21" s="7">
        <f t="shared" si="11"/>
        <v>1.6127842256765708</v>
      </c>
      <c r="AG21" s="7">
        <f t="shared" si="12"/>
        <v>0.50245000000000006</v>
      </c>
      <c r="AH21" s="7">
        <f t="shared" si="13"/>
        <v>0.1599904473809903</v>
      </c>
      <c r="AI21" s="7">
        <f t="shared" si="14"/>
        <v>2.0727000000000002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A14" sqref="A14"/>
    </sheetView>
  </sheetViews>
  <sheetFormatPr baseColWidth="10" defaultRowHeight="15" x14ac:dyDescent="0.25"/>
  <cols>
    <col min="1" max="1" width="5.7109375" customWidth="1"/>
    <col min="3" max="3" width="11.5703125" customWidth="1"/>
    <col min="4" max="4" width="5.28515625" customWidth="1"/>
    <col min="5" max="5" width="7.85546875" customWidth="1"/>
    <col min="8" max="8" width="11.42578125" customWidth="1"/>
    <col min="9" max="9" width="3.140625" style="9" customWidth="1"/>
    <col min="11" max="11" width="11.28515625" customWidth="1"/>
    <col min="12" max="12" width="2.5703125" style="9" customWidth="1"/>
    <col min="13" max="14" width="11.42578125" customWidth="1"/>
    <col min="15" max="15" width="5" customWidth="1"/>
    <col min="16" max="16" width="6.42578125" customWidth="1"/>
    <col min="17" max="17" width="2.140625" style="9" customWidth="1"/>
    <col min="22" max="22" width="9.7109375" customWidth="1"/>
    <col min="25" max="25" width="9.7109375" customWidth="1"/>
  </cols>
  <sheetData>
    <row r="1" spans="1:25" x14ac:dyDescent="0.25">
      <c r="A1" t="s">
        <v>27</v>
      </c>
      <c r="M1" t="s">
        <v>45</v>
      </c>
      <c r="R1" t="s">
        <v>53</v>
      </c>
      <c r="T1" t="s">
        <v>54</v>
      </c>
      <c r="V1" s="13" t="s">
        <v>55</v>
      </c>
      <c r="Y1" s="12" t="s">
        <v>43</v>
      </c>
    </row>
    <row r="2" spans="1:25" x14ac:dyDescent="0.25">
      <c r="A2" t="s">
        <v>17</v>
      </c>
      <c r="B2" t="s">
        <v>0</v>
      </c>
      <c r="C2" t="s">
        <v>13</v>
      </c>
      <c r="D2" t="s">
        <v>18</v>
      </c>
      <c r="E2" t="s">
        <v>2</v>
      </c>
      <c r="F2" t="s">
        <v>7</v>
      </c>
      <c r="G2" t="s">
        <v>8</v>
      </c>
      <c r="H2" t="s">
        <v>5</v>
      </c>
      <c r="J2" t="s">
        <v>14</v>
      </c>
      <c r="K2" t="s">
        <v>15</v>
      </c>
      <c r="M2" t="s">
        <v>46</v>
      </c>
      <c r="N2" t="s">
        <v>47</v>
      </c>
      <c r="O2">
        <v>2</v>
      </c>
      <c r="P2">
        <v>168</v>
      </c>
      <c r="R2" t="s">
        <v>33</v>
      </c>
      <c r="S2" t="s">
        <v>34</v>
      </c>
      <c r="T2" t="s">
        <v>37</v>
      </c>
      <c r="U2" t="s">
        <v>38</v>
      </c>
      <c r="V2" s="13" t="s">
        <v>39</v>
      </c>
      <c r="W2" t="s">
        <v>41</v>
      </c>
      <c r="X2" t="s">
        <v>56</v>
      </c>
      <c r="Y2" s="12" t="s">
        <v>57</v>
      </c>
    </row>
    <row r="3" spans="1:25" s="5" customFormat="1" x14ac:dyDescent="0.25">
      <c r="A3" s="5">
        <v>1</v>
      </c>
      <c r="B3" s="5" t="s">
        <v>16</v>
      </c>
      <c r="C3" s="5" t="s">
        <v>19</v>
      </c>
      <c r="D3" s="5" t="s">
        <v>20</v>
      </c>
      <c r="E3" s="5">
        <v>63</v>
      </c>
      <c r="F3" s="5">
        <v>68</v>
      </c>
      <c r="G3" s="5">
        <v>16</v>
      </c>
      <c r="H3" s="5">
        <v>21</v>
      </c>
      <c r="I3" s="9"/>
      <c r="J3" s="5">
        <f t="shared" ref="J3:J6" si="0">E3/84</f>
        <v>0.75</v>
      </c>
      <c r="K3" s="5">
        <f>G3/84</f>
        <v>0.19047619047619047</v>
      </c>
      <c r="L3" s="9"/>
      <c r="M3" s="5">
        <f>H3/84</f>
        <v>0.25</v>
      </c>
      <c r="N3" s="5">
        <f>F3/84</f>
        <v>0.80952380952380953</v>
      </c>
      <c r="O3" s="5">
        <f>J3+K3+M3+N3</f>
        <v>2</v>
      </c>
      <c r="P3" s="5">
        <f>E3+F3+G3+H3</f>
        <v>168</v>
      </c>
      <c r="Q3" s="9"/>
      <c r="R3" s="11">
        <f>1-J3</f>
        <v>0.25</v>
      </c>
      <c r="S3" s="5">
        <v>-0.6744</v>
      </c>
      <c r="T3" s="11">
        <f>1-K3</f>
        <v>0.80952380952380953</v>
      </c>
      <c r="U3" s="5">
        <v>0.876</v>
      </c>
      <c r="V3" s="5">
        <f>U3-S3</f>
        <v>1.5504</v>
      </c>
      <c r="W3" s="5">
        <v>0.6744</v>
      </c>
      <c r="X3" s="5">
        <v>-0.87639999999999996</v>
      </c>
      <c r="Y3" s="5">
        <f>W3-X3</f>
        <v>1.5508</v>
      </c>
    </row>
    <row r="4" spans="1:25" s="3" customFormat="1" x14ac:dyDescent="0.25">
      <c r="D4" s="3" t="s">
        <v>21</v>
      </c>
      <c r="E4" s="3">
        <v>63</v>
      </c>
      <c r="F4" s="3">
        <v>61</v>
      </c>
      <c r="G4" s="3">
        <v>23</v>
      </c>
      <c r="H4" s="3">
        <v>21</v>
      </c>
      <c r="I4" s="9"/>
      <c r="J4" s="3">
        <f t="shared" si="0"/>
        <v>0.75</v>
      </c>
      <c r="K4" s="3">
        <f t="shared" ref="K4:K9" si="1">G4/84</f>
        <v>0.27380952380952384</v>
      </c>
      <c r="L4" s="9"/>
      <c r="M4" s="5">
        <f t="shared" ref="M4:M22" si="2">H4/84</f>
        <v>0.25</v>
      </c>
      <c r="N4" s="5">
        <f t="shared" ref="N4:N22" si="3">F4/84</f>
        <v>0.72619047619047616</v>
      </c>
      <c r="O4" s="5">
        <f t="shared" ref="O4:O22" si="4">J4+K4+M4+N4</f>
        <v>2</v>
      </c>
      <c r="P4" s="5">
        <f t="shared" ref="P4:P22" si="5">E4+F4+G4+H4</f>
        <v>168</v>
      </c>
      <c r="Q4" s="9"/>
      <c r="R4" s="11">
        <f t="shared" ref="R4:R22" si="6">1-J4</f>
        <v>0.25</v>
      </c>
      <c r="S4" s="3">
        <v>-0.6744</v>
      </c>
      <c r="T4" s="11">
        <f t="shared" ref="T4:T22" si="7">1-K4</f>
        <v>0.72619047619047616</v>
      </c>
      <c r="U4" s="3">
        <v>0.60099999999999998</v>
      </c>
      <c r="V4" s="5">
        <f t="shared" ref="V4:V18" si="8">U4-S4</f>
        <v>1.2753999999999999</v>
      </c>
      <c r="W4" s="3">
        <v>0.6744</v>
      </c>
      <c r="X4" s="3">
        <v>-0.60129999999999995</v>
      </c>
      <c r="Y4" s="5">
        <f t="shared" ref="Y4:Y18" si="9">W4-X4</f>
        <v>1.2757000000000001</v>
      </c>
    </row>
    <row r="5" spans="1:25" s="6" customFormat="1" x14ac:dyDescent="0.25">
      <c r="A5" s="6" t="s">
        <v>23</v>
      </c>
      <c r="C5" s="6" t="s">
        <v>22</v>
      </c>
      <c r="D5" s="6" t="s">
        <v>20</v>
      </c>
      <c r="E5" s="6">
        <v>70</v>
      </c>
      <c r="F5" s="6">
        <v>78</v>
      </c>
      <c r="G5" s="6">
        <v>6</v>
      </c>
      <c r="H5" s="6">
        <v>14</v>
      </c>
      <c r="I5" s="9"/>
      <c r="J5" s="6">
        <f t="shared" si="0"/>
        <v>0.83333333333333337</v>
      </c>
      <c r="K5" s="6">
        <f t="shared" si="1"/>
        <v>7.1428571428571425E-2</v>
      </c>
      <c r="L5" s="9"/>
      <c r="M5" s="5">
        <f t="shared" si="2"/>
        <v>0.16666666666666666</v>
      </c>
      <c r="N5" s="5">
        <f t="shared" si="3"/>
        <v>0.9285714285714286</v>
      </c>
      <c r="O5" s="5">
        <f t="shared" si="4"/>
        <v>2</v>
      </c>
      <c r="P5" s="5">
        <f t="shared" si="5"/>
        <v>168</v>
      </c>
      <c r="Q5" s="9"/>
      <c r="R5" s="11">
        <f t="shared" si="6"/>
        <v>0.16666666666666663</v>
      </c>
      <c r="S5" s="6">
        <v>-0.96760000000000002</v>
      </c>
      <c r="T5" s="11">
        <f t="shared" si="7"/>
        <v>0.9285714285714286</v>
      </c>
      <c r="U5" s="6">
        <v>1.4646999999999999</v>
      </c>
      <c r="V5" s="5">
        <f t="shared" si="8"/>
        <v>2.4322999999999997</v>
      </c>
      <c r="W5" s="6">
        <v>0.96719999999999995</v>
      </c>
      <c r="X5" s="6">
        <v>-1.4654</v>
      </c>
      <c r="Y5" s="5">
        <f t="shared" si="9"/>
        <v>2.4325999999999999</v>
      </c>
    </row>
    <row r="6" spans="1:25" s="4" customFormat="1" x14ac:dyDescent="0.25">
      <c r="D6" s="4" t="s">
        <v>21</v>
      </c>
      <c r="E6" s="4">
        <v>70</v>
      </c>
      <c r="F6" s="4">
        <v>73</v>
      </c>
      <c r="G6" s="4">
        <v>11</v>
      </c>
      <c r="H6" s="4">
        <v>14</v>
      </c>
      <c r="I6" s="9"/>
      <c r="J6" s="4">
        <f t="shared" si="0"/>
        <v>0.83333333333333337</v>
      </c>
      <c r="K6" s="4">
        <f t="shared" si="1"/>
        <v>0.13095238095238096</v>
      </c>
      <c r="L6" s="9"/>
      <c r="M6" s="5">
        <f t="shared" si="2"/>
        <v>0.16666666666666666</v>
      </c>
      <c r="N6" s="5">
        <f t="shared" si="3"/>
        <v>0.86904761904761907</v>
      </c>
      <c r="O6" s="5">
        <f t="shared" si="4"/>
        <v>2</v>
      </c>
      <c r="P6" s="5">
        <f t="shared" si="5"/>
        <v>168</v>
      </c>
      <c r="Q6" s="9"/>
      <c r="R6" s="11">
        <f t="shared" si="6"/>
        <v>0.16666666666666663</v>
      </c>
      <c r="S6" s="4">
        <v>-0.96760000000000002</v>
      </c>
      <c r="T6" s="11">
        <f t="shared" si="7"/>
        <v>0.86904761904761907</v>
      </c>
      <c r="U6" s="4">
        <v>1.1215999999999999</v>
      </c>
      <c r="V6" s="5">
        <f t="shared" si="8"/>
        <v>2.0891999999999999</v>
      </c>
      <c r="W6" s="4">
        <v>0.96719999999999995</v>
      </c>
      <c r="X6" s="4">
        <v>-1.1221000000000001</v>
      </c>
      <c r="Y6" s="5">
        <f t="shared" si="9"/>
        <v>2.0893000000000002</v>
      </c>
    </row>
    <row r="7" spans="1:25" s="1" customFormat="1" x14ac:dyDescent="0.25">
      <c r="M7" s="1">
        <f t="shared" si="2"/>
        <v>0</v>
      </c>
      <c r="N7" s="1">
        <f t="shared" si="3"/>
        <v>0</v>
      </c>
      <c r="O7" s="1">
        <f t="shared" si="4"/>
        <v>0</v>
      </c>
      <c r="P7" s="1">
        <f t="shared" si="5"/>
        <v>0</v>
      </c>
      <c r="R7" s="1">
        <f t="shared" si="6"/>
        <v>1</v>
      </c>
      <c r="T7" s="1">
        <f t="shared" si="7"/>
        <v>1</v>
      </c>
      <c r="V7" s="1">
        <f t="shared" si="8"/>
        <v>0</v>
      </c>
      <c r="Y7" s="1">
        <f t="shared" si="9"/>
        <v>0</v>
      </c>
    </row>
    <row r="8" spans="1:25" s="5" customFormat="1" x14ac:dyDescent="0.25">
      <c r="A8" s="5">
        <v>2</v>
      </c>
      <c r="B8" s="5" t="s">
        <v>25</v>
      </c>
      <c r="C8" s="5" t="s">
        <v>19</v>
      </c>
      <c r="D8" s="5" t="s">
        <v>20</v>
      </c>
      <c r="E8" s="5">
        <v>78</v>
      </c>
      <c r="F8" s="5">
        <v>77</v>
      </c>
      <c r="G8" s="5">
        <v>7</v>
      </c>
      <c r="H8" s="5">
        <v>6</v>
      </c>
      <c r="I8" s="9"/>
      <c r="J8" s="5">
        <f>E8/84</f>
        <v>0.9285714285714286</v>
      </c>
      <c r="K8" s="5">
        <f t="shared" si="1"/>
        <v>8.3333333333333329E-2</v>
      </c>
      <c r="L8" s="9"/>
      <c r="M8" s="5">
        <f t="shared" si="2"/>
        <v>7.1428571428571425E-2</v>
      </c>
      <c r="N8" s="5">
        <f t="shared" si="3"/>
        <v>0.91666666666666663</v>
      </c>
      <c r="O8" s="5">
        <f t="shared" si="4"/>
        <v>2</v>
      </c>
      <c r="P8" s="5">
        <f t="shared" si="5"/>
        <v>168</v>
      </c>
      <c r="Q8" s="9"/>
      <c r="R8" s="11">
        <f t="shared" si="6"/>
        <v>7.1428571428571397E-2</v>
      </c>
      <c r="S8" s="5">
        <v>-1.4654</v>
      </c>
      <c r="T8" s="11">
        <f t="shared" si="7"/>
        <v>0.91666666666666663</v>
      </c>
      <c r="U8" s="5">
        <v>1.3825000000000001</v>
      </c>
      <c r="V8" s="5">
        <f t="shared" si="8"/>
        <v>2.8479000000000001</v>
      </c>
      <c r="W8" s="5">
        <v>1.4646999999999999</v>
      </c>
      <c r="X8" s="5">
        <v>-1.3832</v>
      </c>
      <c r="Y8" s="5">
        <f t="shared" si="9"/>
        <v>2.8479000000000001</v>
      </c>
    </row>
    <row r="9" spans="1:25" s="3" customFormat="1" x14ac:dyDescent="0.25">
      <c r="D9" s="3" t="s">
        <v>21</v>
      </c>
      <c r="E9" s="3">
        <v>79</v>
      </c>
      <c r="F9" s="3">
        <v>78</v>
      </c>
      <c r="G9" s="3">
        <v>6</v>
      </c>
      <c r="H9" s="3">
        <v>5</v>
      </c>
      <c r="I9" s="9"/>
      <c r="J9" s="3">
        <f>E9/84</f>
        <v>0.94047619047619047</v>
      </c>
      <c r="K9" s="3">
        <f t="shared" si="1"/>
        <v>7.1428571428571425E-2</v>
      </c>
      <c r="L9" s="9"/>
      <c r="M9" s="5">
        <f t="shared" si="2"/>
        <v>5.9523809523809521E-2</v>
      </c>
      <c r="N9" s="5">
        <f t="shared" si="3"/>
        <v>0.9285714285714286</v>
      </c>
      <c r="O9" s="5">
        <f t="shared" si="4"/>
        <v>2</v>
      </c>
      <c r="P9" s="5">
        <f t="shared" si="5"/>
        <v>168</v>
      </c>
      <c r="Q9" s="9"/>
      <c r="R9" s="11">
        <f t="shared" si="6"/>
        <v>5.9523809523809534E-2</v>
      </c>
      <c r="S9" s="3">
        <v>-1.5589</v>
      </c>
      <c r="T9" s="11">
        <f t="shared" si="7"/>
        <v>0.9285714285714286</v>
      </c>
      <c r="U9" s="3">
        <v>1.4646999999999999</v>
      </c>
      <c r="V9" s="5">
        <f t="shared" si="8"/>
        <v>3.0236000000000001</v>
      </c>
      <c r="W9" s="3">
        <v>1.5581</v>
      </c>
      <c r="X9" s="3">
        <v>-1.4654</v>
      </c>
      <c r="Y9" s="5">
        <f t="shared" si="9"/>
        <v>3.0235000000000003</v>
      </c>
    </row>
    <row r="10" spans="1:25" s="6" customFormat="1" x14ac:dyDescent="0.25">
      <c r="A10" s="6" t="s">
        <v>23</v>
      </c>
      <c r="C10" s="6" t="s">
        <v>22</v>
      </c>
      <c r="D10" s="6" t="s">
        <v>20</v>
      </c>
      <c r="E10" s="6">
        <v>79</v>
      </c>
      <c r="F10" s="6">
        <v>76</v>
      </c>
      <c r="G10" s="6">
        <v>8</v>
      </c>
      <c r="H10" s="6">
        <v>5</v>
      </c>
      <c r="I10" s="9"/>
      <c r="J10" s="6">
        <f>E10/84</f>
        <v>0.94047619047619047</v>
      </c>
      <c r="K10" s="6">
        <f>G10/84</f>
        <v>9.5238095238095233E-2</v>
      </c>
      <c r="L10" s="9"/>
      <c r="M10" s="5">
        <f t="shared" si="2"/>
        <v>5.9523809523809521E-2</v>
      </c>
      <c r="N10" s="5">
        <f t="shared" si="3"/>
        <v>0.90476190476190477</v>
      </c>
      <c r="O10" s="5">
        <f t="shared" si="4"/>
        <v>2</v>
      </c>
      <c r="P10" s="5">
        <f t="shared" si="5"/>
        <v>168</v>
      </c>
      <c r="Q10" s="9"/>
      <c r="R10" s="11">
        <f t="shared" si="6"/>
        <v>5.9523809523809534E-2</v>
      </c>
      <c r="S10" s="6">
        <v>-1.5589</v>
      </c>
      <c r="T10" s="11">
        <f t="shared" si="7"/>
        <v>0.90476190476190477</v>
      </c>
      <c r="U10" s="6">
        <v>1.3088</v>
      </c>
      <c r="V10" s="5">
        <f t="shared" si="8"/>
        <v>2.8677000000000001</v>
      </c>
      <c r="W10" s="6">
        <v>1.5581</v>
      </c>
      <c r="X10" s="6">
        <v>-1.3092999999999999</v>
      </c>
      <c r="Y10" s="5">
        <f t="shared" si="9"/>
        <v>2.8673999999999999</v>
      </c>
    </row>
    <row r="11" spans="1:25" s="4" customFormat="1" x14ac:dyDescent="0.25">
      <c r="D11" s="4" t="s">
        <v>21</v>
      </c>
      <c r="E11" s="4">
        <v>77</v>
      </c>
      <c r="F11" s="4">
        <v>81</v>
      </c>
      <c r="G11" s="4">
        <v>3</v>
      </c>
      <c r="H11" s="4">
        <v>7</v>
      </c>
      <c r="I11" s="9"/>
      <c r="J11" s="4">
        <f>E11/84</f>
        <v>0.91666666666666663</v>
      </c>
      <c r="K11" s="4">
        <f>G11/84</f>
        <v>3.5714285714285712E-2</v>
      </c>
      <c r="L11" s="9"/>
      <c r="M11" s="5">
        <f t="shared" si="2"/>
        <v>8.3333333333333329E-2</v>
      </c>
      <c r="N11" s="5">
        <f t="shared" si="3"/>
        <v>0.9642857142857143</v>
      </c>
      <c r="O11" s="5">
        <f t="shared" si="4"/>
        <v>2</v>
      </c>
      <c r="P11" s="5">
        <f t="shared" si="5"/>
        <v>168</v>
      </c>
      <c r="Q11" s="9"/>
      <c r="R11" s="11">
        <f t="shared" si="6"/>
        <v>8.333333333333337E-2</v>
      </c>
      <c r="S11" s="4">
        <v>-1.3832</v>
      </c>
      <c r="T11" s="11">
        <f t="shared" si="7"/>
        <v>0.9642857142857143</v>
      </c>
      <c r="U11" s="4">
        <v>1.8016000000000001</v>
      </c>
      <c r="V11" s="5">
        <f t="shared" si="8"/>
        <v>3.1848000000000001</v>
      </c>
      <c r="W11" s="4">
        <v>1.3825000000000001</v>
      </c>
      <c r="X11" s="4">
        <v>-1.8028999999999999</v>
      </c>
      <c r="Y11" s="5">
        <f t="shared" si="9"/>
        <v>3.1854</v>
      </c>
    </row>
    <row r="12" spans="1:25" s="1" customFormat="1" x14ac:dyDescent="0.25">
      <c r="J12" s="1">
        <f t="shared" ref="J12:J22" si="10">E12/84</f>
        <v>0</v>
      </c>
      <c r="K12" s="1">
        <f t="shared" ref="K12:K22" si="11">G12/84</f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">
        <f t="shared" si="5"/>
        <v>0</v>
      </c>
      <c r="R12" s="1">
        <f t="shared" si="6"/>
        <v>1</v>
      </c>
      <c r="T12" s="1">
        <f t="shared" si="7"/>
        <v>1</v>
      </c>
      <c r="V12" s="1">
        <f t="shared" si="8"/>
        <v>0</v>
      </c>
      <c r="Y12" s="1">
        <f t="shared" si="9"/>
        <v>0</v>
      </c>
    </row>
    <row r="13" spans="1:25" s="5" customFormat="1" x14ac:dyDescent="0.25">
      <c r="A13" s="5">
        <v>3</v>
      </c>
      <c r="B13" s="5" t="s">
        <v>24</v>
      </c>
      <c r="C13" s="5" t="s">
        <v>19</v>
      </c>
      <c r="D13" s="5" t="s">
        <v>20</v>
      </c>
      <c r="E13" s="5">
        <v>49</v>
      </c>
      <c r="F13" s="5">
        <v>59</v>
      </c>
      <c r="G13" s="5">
        <v>25</v>
      </c>
      <c r="H13" s="5">
        <v>35</v>
      </c>
      <c r="I13" s="9"/>
      <c r="J13" s="5">
        <f t="shared" si="10"/>
        <v>0.58333333333333337</v>
      </c>
      <c r="K13" s="5">
        <f t="shared" si="11"/>
        <v>0.29761904761904762</v>
      </c>
      <c r="L13" s="9"/>
      <c r="M13" s="5">
        <f t="shared" si="2"/>
        <v>0.41666666666666669</v>
      </c>
      <c r="N13" s="5">
        <f t="shared" si="3"/>
        <v>0.70238095238095233</v>
      </c>
      <c r="O13" s="5">
        <f t="shared" si="4"/>
        <v>2</v>
      </c>
      <c r="P13" s="5">
        <f t="shared" si="5"/>
        <v>168</v>
      </c>
      <c r="Q13" s="9"/>
      <c r="R13" s="11">
        <f t="shared" si="6"/>
        <v>0.41666666666666663</v>
      </c>
      <c r="S13" s="5">
        <v>-0.21049999999999999</v>
      </c>
      <c r="T13" s="11">
        <f t="shared" si="7"/>
        <v>0.70238095238095233</v>
      </c>
      <c r="U13" s="5">
        <v>0.53100000000000003</v>
      </c>
      <c r="V13" s="5">
        <f t="shared" si="8"/>
        <v>0.74150000000000005</v>
      </c>
      <c r="W13" s="5">
        <v>0.21029999999999999</v>
      </c>
      <c r="X13" s="5">
        <v>-0.53129999999999999</v>
      </c>
      <c r="Y13" s="5">
        <f t="shared" si="9"/>
        <v>0.74160000000000004</v>
      </c>
    </row>
    <row r="14" spans="1:25" s="3" customFormat="1" x14ac:dyDescent="0.25">
      <c r="D14" s="3" t="s">
        <v>21</v>
      </c>
      <c r="E14" s="3">
        <v>53</v>
      </c>
      <c r="F14" s="3">
        <v>62</v>
      </c>
      <c r="G14" s="3">
        <v>22</v>
      </c>
      <c r="H14" s="3">
        <v>31</v>
      </c>
      <c r="I14" s="9"/>
      <c r="J14" s="3">
        <f t="shared" si="10"/>
        <v>0.63095238095238093</v>
      </c>
      <c r="K14" s="3">
        <f t="shared" si="11"/>
        <v>0.26190476190476192</v>
      </c>
      <c r="L14" s="9"/>
      <c r="M14" s="5">
        <f t="shared" si="2"/>
        <v>0.36904761904761907</v>
      </c>
      <c r="N14" s="5">
        <f t="shared" si="3"/>
        <v>0.73809523809523814</v>
      </c>
      <c r="O14" s="5">
        <f t="shared" si="4"/>
        <v>2</v>
      </c>
      <c r="P14" s="5">
        <f t="shared" si="5"/>
        <v>168</v>
      </c>
      <c r="Q14" s="9"/>
      <c r="R14" s="11">
        <f t="shared" si="6"/>
        <v>0.36904761904761907</v>
      </c>
      <c r="S14" s="3">
        <v>-0.33450000000000002</v>
      </c>
      <c r="T14" s="11">
        <f t="shared" si="7"/>
        <v>0.73809523809523814</v>
      </c>
      <c r="U14" s="3">
        <v>0.6371</v>
      </c>
      <c r="V14" s="5">
        <f t="shared" si="8"/>
        <v>0.97160000000000002</v>
      </c>
      <c r="W14" s="3">
        <v>0.3342</v>
      </c>
      <c r="X14" s="3">
        <v>-0.63739999999999997</v>
      </c>
      <c r="Y14" s="5">
        <f t="shared" si="9"/>
        <v>0.97160000000000002</v>
      </c>
    </row>
    <row r="15" spans="1:25" s="6" customFormat="1" x14ac:dyDescent="0.25">
      <c r="C15" s="6" t="s">
        <v>22</v>
      </c>
      <c r="D15" s="6" t="s">
        <v>20</v>
      </c>
      <c r="E15" s="6">
        <v>71</v>
      </c>
      <c r="F15" s="6">
        <v>56</v>
      </c>
      <c r="G15" s="6">
        <v>28</v>
      </c>
      <c r="H15" s="6">
        <v>13</v>
      </c>
      <c r="I15" s="9"/>
      <c r="J15" s="6">
        <f t="shared" si="10"/>
        <v>0.84523809523809523</v>
      </c>
      <c r="K15" s="6">
        <f t="shared" si="11"/>
        <v>0.33333333333333331</v>
      </c>
      <c r="L15" s="9"/>
      <c r="M15" s="5">
        <f t="shared" si="2"/>
        <v>0.15476190476190477</v>
      </c>
      <c r="N15" s="5">
        <f t="shared" si="3"/>
        <v>0.66666666666666663</v>
      </c>
      <c r="O15" s="5">
        <f t="shared" si="4"/>
        <v>2</v>
      </c>
      <c r="P15" s="5">
        <f t="shared" si="5"/>
        <v>168</v>
      </c>
      <c r="Q15" s="9"/>
      <c r="R15" s="11">
        <f t="shared" si="6"/>
        <v>0.15476190476190477</v>
      </c>
      <c r="S15" s="6">
        <v>-1.0164</v>
      </c>
      <c r="T15" s="11">
        <f t="shared" si="7"/>
        <v>0.66666666666666674</v>
      </c>
      <c r="U15" s="6">
        <v>0.43049999999999999</v>
      </c>
      <c r="V15" s="5">
        <f t="shared" si="8"/>
        <v>1.4468999999999999</v>
      </c>
      <c r="W15" s="6">
        <v>1.016</v>
      </c>
      <c r="X15" s="6">
        <v>-0.43080000000000002</v>
      </c>
      <c r="Y15" s="5">
        <f t="shared" si="9"/>
        <v>1.4468000000000001</v>
      </c>
    </row>
    <row r="16" spans="1:25" s="4" customFormat="1" x14ac:dyDescent="0.25">
      <c r="D16" s="4" t="s">
        <v>21</v>
      </c>
      <c r="E16" s="4">
        <v>67</v>
      </c>
      <c r="F16" s="4">
        <v>73</v>
      </c>
      <c r="G16" s="4">
        <v>18</v>
      </c>
      <c r="H16" s="4">
        <v>10</v>
      </c>
      <c r="I16" s="9"/>
      <c r="J16" s="4">
        <f t="shared" si="10"/>
        <v>0.79761904761904767</v>
      </c>
      <c r="K16" s="4">
        <f t="shared" si="11"/>
        <v>0.21428571428571427</v>
      </c>
      <c r="L16" s="9"/>
      <c r="M16" s="5">
        <f t="shared" si="2"/>
        <v>0.11904761904761904</v>
      </c>
      <c r="N16" s="5">
        <f t="shared" si="3"/>
        <v>0.86904761904761907</v>
      </c>
      <c r="O16" s="5">
        <f t="shared" si="4"/>
        <v>2</v>
      </c>
      <c r="P16" s="5">
        <f t="shared" si="5"/>
        <v>168</v>
      </c>
      <c r="Q16" s="9"/>
      <c r="R16" s="11">
        <f t="shared" si="6"/>
        <v>0.20238095238095233</v>
      </c>
      <c r="S16" s="4">
        <v>-0.83340000000000003</v>
      </c>
      <c r="T16" s="11">
        <f t="shared" si="7"/>
        <v>0.7857142857142857</v>
      </c>
      <c r="U16" s="4">
        <v>0.79149999999999998</v>
      </c>
      <c r="V16" s="5">
        <f t="shared" si="8"/>
        <v>1.6249</v>
      </c>
      <c r="W16" s="4">
        <v>0.83299999999999996</v>
      </c>
      <c r="X16" s="4">
        <v>-0.79190000000000005</v>
      </c>
      <c r="Y16" s="5">
        <f t="shared" si="9"/>
        <v>1.6249</v>
      </c>
    </row>
    <row r="17" spans="1:25" s="2" customFormat="1" x14ac:dyDescent="0.25">
      <c r="A17" s="2" t="s">
        <v>26</v>
      </c>
    </row>
    <row r="18" spans="1:25" s="1" customFormat="1" x14ac:dyDescent="0.25">
      <c r="K18" s="1">
        <f t="shared" si="11"/>
        <v>0</v>
      </c>
      <c r="M18" s="1">
        <f t="shared" si="2"/>
        <v>0</v>
      </c>
      <c r="N18" s="1">
        <f t="shared" si="3"/>
        <v>0</v>
      </c>
      <c r="O18" s="1">
        <f t="shared" si="4"/>
        <v>0</v>
      </c>
      <c r="P18" s="1">
        <f t="shared" si="5"/>
        <v>0</v>
      </c>
      <c r="R18" s="1">
        <f t="shared" si="6"/>
        <v>1</v>
      </c>
      <c r="T18" s="1">
        <f t="shared" si="7"/>
        <v>1</v>
      </c>
      <c r="V18" s="1">
        <f t="shared" si="8"/>
        <v>0</v>
      </c>
      <c r="Y18" s="1">
        <f t="shared" si="9"/>
        <v>0</v>
      </c>
    </row>
    <row r="19" spans="1:25" s="5" customFormat="1" x14ac:dyDescent="0.25">
      <c r="A19" s="5">
        <v>4</v>
      </c>
      <c r="B19" s="5" t="s">
        <v>74</v>
      </c>
      <c r="C19" s="5" t="s">
        <v>19</v>
      </c>
      <c r="D19" s="5" t="s">
        <v>20</v>
      </c>
      <c r="E19" s="5">
        <v>60</v>
      </c>
      <c r="F19" s="5">
        <v>50</v>
      </c>
      <c r="G19" s="5">
        <v>34</v>
      </c>
      <c r="H19" s="5">
        <v>24</v>
      </c>
      <c r="J19" s="5">
        <f t="shared" si="10"/>
        <v>0.7142857142857143</v>
      </c>
      <c r="K19" s="5">
        <f t="shared" si="11"/>
        <v>0.40476190476190477</v>
      </c>
      <c r="M19" s="5">
        <f t="shared" si="2"/>
        <v>0.2857142857142857</v>
      </c>
      <c r="N19" s="5">
        <f t="shared" si="3"/>
        <v>0.59523809523809523</v>
      </c>
      <c r="O19" s="5">
        <f t="shared" si="4"/>
        <v>2</v>
      </c>
      <c r="P19" s="5">
        <f t="shared" si="5"/>
        <v>168</v>
      </c>
      <c r="R19" s="5">
        <f t="shared" si="6"/>
        <v>0.2857142857142857</v>
      </c>
      <c r="T19" s="5">
        <f t="shared" si="7"/>
        <v>0.59523809523809523</v>
      </c>
    </row>
    <row r="20" spans="1:25" s="3" customFormat="1" x14ac:dyDescent="0.25">
      <c r="E20" s="3">
        <v>50</v>
      </c>
      <c r="F20" s="3">
        <v>52</v>
      </c>
      <c r="G20" s="3">
        <v>32</v>
      </c>
      <c r="H20" s="3">
        <v>34</v>
      </c>
      <c r="J20" s="3">
        <f t="shared" si="10"/>
        <v>0.59523809523809523</v>
      </c>
      <c r="K20" s="3">
        <f t="shared" si="11"/>
        <v>0.38095238095238093</v>
      </c>
      <c r="M20" s="3">
        <f t="shared" si="2"/>
        <v>0.40476190476190477</v>
      </c>
      <c r="N20" s="3">
        <f t="shared" si="3"/>
        <v>0.61904761904761907</v>
      </c>
      <c r="O20" s="3">
        <f t="shared" si="4"/>
        <v>2</v>
      </c>
      <c r="P20" s="3">
        <f t="shared" si="5"/>
        <v>168</v>
      </c>
      <c r="R20" s="3">
        <f t="shared" si="6"/>
        <v>0.40476190476190477</v>
      </c>
      <c r="T20" s="3">
        <f t="shared" si="7"/>
        <v>0.61904761904761907</v>
      </c>
    </row>
    <row r="21" spans="1:25" s="6" customFormat="1" x14ac:dyDescent="0.25">
      <c r="C21" s="6" t="s">
        <v>22</v>
      </c>
      <c r="E21" s="6">
        <v>80</v>
      </c>
      <c r="F21" s="6">
        <v>54</v>
      </c>
      <c r="G21" s="6">
        <v>30</v>
      </c>
      <c r="H21" s="6">
        <v>4</v>
      </c>
      <c r="J21" s="6">
        <f t="shared" si="10"/>
        <v>0.95238095238095233</v>
      </c>
      <c r="K21" s="6">
        <f t="shared" si="11"/>
        <v>0.35714285714285715</v>
      </c>
      <c r="M21" s="6">
        <f t="shared" si="2"/>
        <v>4.7619047619047616E-2</v>
      </c>
      <c r="N21" s="6">
        <f t="shared" si="3"/>
        <v>0.6428571428571429</v>
      </c>
      <c r="O21" s="6">
        <f t="shared" si="4"/>
        <v>2</v>
      </c>
      <c r="P21" s="6">
        <f t="shared" si="5"/>
        <v>168</v>
      </c>
      <c r="R21" s="6">
        <f t="shared" si="6"/>
        <v>4.7619047619047672E-2</v>
      </c>
      <c r="T21" s="6">
        <f t="shared" si="7"/>
        <v>0.64285714285714279</v>
      </c>
    </row>
    <row r="22" spans="1:25" s="4" customFormat="1" x14ac:dyDescent="0.25">
      <c r="E22" s="4">
        <v>72</v>
      </c>
      <c r="F22" s="4">
        <v>63</v>
      </c>
      <c r="G22" s="4">
        <v>21</v>
      </c>
      <c r="H22" s="4">
        <v>12</v>
      </c>
      <c r="J22" s="4">
        <f t="shared" si="10"/>
        <v>0.8571428571428571</v>
      </c>
      <c r="K22" s="4">
        <f t="shared" si="11"/>
        <v>0.25</v>
      </c>
      <c r="M22" s="4">
        <f t="shared" si="2"/>
        <v>0.14285714285714285</v>
      </c>
      <c r="N22" s="4">
        <f t="shared" si="3"/>
        <v>0.75</v>
      </c>
      <c r="O22" s="4">
        <f t="shared" si="4"/>
        <v>2</v>
      </c>
      <c r="P22" s="4">
        <f t="shared" si="5"/>
        <v>168</v>
      </c>
      <c r="R22" s="4">
        <f t="shared" si="6"/>
        <v>0.1428571428571429</v>
      </c>
      <c r="T22" s="4">
        <f t="shared" si="7"/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12" sqref="B12"/>
    </sheetView>
  </sheetViews>
  <sheetFormatPr baseColWidth="10" defaultRowHeight="15" x14ac:dyDescent="0.25"/>
  <sheetData>
    <row r="1" spans="1:10" x14ac:dyDescent="0.25">
      <c r="A1" t="s">
        <v>4</v>
      </c>
      <c r="E1" t="s">
        <v>6</v>
      </c>
      <c r="I1" t="s">
        <v>11</v>
      </c>
    </row>
    <row r="2" spans="1:10" x14ac:dyDescent="0.25">
      <c r="A2" t="s">
        <v>3</v>
      </c>
      <c r="B2" t="s">
        <v>12</v>
      </c>
      <c r="C2" t="s">
        <v>1</v>
      </c>
      <c r="D2" t="s">
        <v>18</v>
      </c>
      <c r="E2" t="s">
        <v>2</v>
      </c>
      <c r="F2" t="s">
        <v>7</v>
      </c>
      <c r="G2" t="s">
        <v>8</v>
      </c>
      <c r="H2" t="s">
        <v>5</v>
      </c>
      <c r="I2" t="s">
        <v>9</v>
      </c>
      <c r="J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Conservador(FA)</vt:lpstr>
      <vt:lpstr>Mixto</vt:lpstr>
      <vt:lpstr>Liberal(OM)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Adrifelcha</dc:creator>
  <cp:lastModifiedBy>Adriana Chávez</cp:lastModifiedBy>
  <dcterms:created xsi:type="dcterms:W3CDTF">2015-10-30T16:32:10Z</dcterms:created>
  <dcterms:modified xsi:type="dcterms:W3CDTF">2015-11-04T18:09:49Z</dcterms:modified>
</cp:coreProperties>
</file>