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ropbox\Felixperimento\SINCA - Datos\"/>
    </mc:Choice>
  </mc:AlternateContent>
  <bookViews>
    <workbookView xWindow="600" yWindow="150" windowWidth="6915" windowHeight="1560"/>
  </bookViews>
  <sheets>
    <sheet name="Conservador(FA)" sheetId="1" r:id="rId1"/>
    <sheet name="Mixto" sheetId="2" r:id="rId2"/>
    <sheet name="Liberal(OM)" sheetId="3" r:id="rId3"/>
  </sheets>
  <calcPr calcId="152511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3" i="1"/>
  <c r="AF4" i="1"/>
  <c r="AF5" i="1"/>
  <c r="AF6" i="1"/>
  <c r="AF3" i="1"/>
  <c r="AE4" i="1"/>
  <c r="AE5" i="1"/>
  <c r="AE6" i="1"/>
  <c r="AE3" i="1"/>
  <c r="AD4" i="1"/>
  <c r="AD5" i="1"/>
  <c r="AD6" i="1"/>
  <c r="AD3" i="1"/>
  <c r="AC4" i="1"/>
  <c r="AC5" i="1"/>
  <c r="AC6" i="1"/>
  <c r="AC3" i="1"/>
  <c r="AL31" i="1"/>
  <c r="AL29" i="1"/>
  <c r="AL26" i="1"/>
  <c r="AL24" i="1"/>
  <c r="AL21" i="1"/>
  <c r="AL19" i="1"/>
  <c r="AL16" i="1"/>
  <c r="AL14" i="1"/>
  <c r="AL11" i="1"/>
  <c r="AL9" i="1"/>
  <c r="AL6" i="1"/>
  <c r="AL4" i="1"/>
  <c r="AK4" i="1"/>
  <c r="AK5" i="1"/>
  <c r="AK6" i="1"/>
  <c r="AK3" i="1"/>
  <c r="AJ4" i="1"/>
  <c r="AJ5" i="1"/>
  <c r="AJ6" i="1"/>
  <c r="AJ3" i="1"/>
  <c r="AH6" i="1"/>
  <c r="AH4" i="1"/>
  <c r="AG4" i="1"/>
  <c r="AG5" i="1"/>
  <c r="AG6" i="1"/>
  <c r="AG3" i="1"/>
  <c r="Z4" i="1"/>
  <c r="Z5" i="1"/>
  <c r="Z6" i="1"/>
  <c r="Z3" i="1"/>
  <c r="W4" i="1"/>
  <c r="W5" i="1"/>
  <c r="W6" i="1"/>
  <c r="W3" i="1"/>
  <c r="G6" i="1"/>
  <c r="H6" i="1"/>
  <c r="L6" i="1" s="1"/>
  <c r="U6" i="1" s="1"/>
  <c r="I6" i="1"/>
  <c r="F6" i="1"/>
  <c r="G5" i="1"/>
  <c r="H5" i="1"/>
  <c r="L5" i="1" s="1"/>
  <c r="U5" i="1" s="1"/>
  <c r="I5" i="1"/>
  <c r="F5" i="1"/>
  <c r="U4" i="1"/>
  <c r="U3" i="1"/>
  <c r="S4" i="1"/>
  <c r="S3" i="1"/>
  <c r="L4" i="1"/>
  <c r="K4" i="1"/>
  <c r="K5" i="1"/>
  <c r="S5" i="1" s="1"/>
  <c r="K6" i="1"/>
  <c r="S6" i="1" s="1"/>
  <c r="G4" i="1"/>
  <c r="H4" i="1"/>
  <c r="I4" i="1"/>
  <c r="F4" i="1"/>
  <c r="G3" i="1"/>
  <c r="H3" i="1"/>
  <c r="I3" i="1"/>
  <c r="L3" i="1"/>
  <c r="K3" i="1"/>
  <c r="F3" i="1"/>
  <c r="AG27" i="1"/>
  <c r="AG28" i="1"/>
  <c r="AH29" i="1" s="1"/>
  <c r="AG29" i="1"/>
  <c r="AG30" i="1"/>
  <c r="AG31" i="1"/>
  <c r="AG32" i="1"/>
  <c r="AG33" i="1"/>
  <c r="AG34" i="1"/>
  <c r="AH34" i="1" s="1"/>
  <c r="AG35" i="1"/>
  <c r="AG36" i="1"/>
  <c r="AH36" i="1" s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L27" i="1"/>
  <c r="U27" i="1" s="1"/>
  <c r="AE27" i="1" s="1"/>
  <c r="L28" i="1"/>
  <c r="U28" i="1" s="1"/>
  <c r="AE28" i="1" s="1"/>
  <c r="L29" i="1"/>
  <c r="U29" i="1" s="1"/>
  <c r="AE29" i="1" s="1"/>
  <c r="L30" i="1"/>
  <c r="U30" i="1" s="1"/>
  <c r="AE30" i="1" s="1"/>
  <c r="L31" i="1"/>
  <c r="U31" i="1" s="1"/>
  <c r="AE31" i="1" s="1"/>
  <c r="L32" i="1"/>
  <c r="U32" i="1" s="1"/>
  <c r="AE32" i="1" s="1"/>
  <c r="L33" i="1"/>
  <c r="U33" i="1" s="1"/>
  <c r="AE33" i="1" s="1"/>
  <c r="L34" i="1"/>
  <c r="U34" i="1" s="1"/>
  <c r="AE34" i="1" s="1"/>
  <c r="L35" i="1"/>
  <c r="U35" i="1" s="1"/>
  <c r="AE35" i="1" s="1"/>
  <c r="L36" i="1"/>
  <c r="U36" i="1" s="1"/>
  <c r="AE36" i="1" s="1"/>
  <c r="L37" i="1"/>
  <c r="U37" i="1" s="1"/>
  <c r="AE37" i="1" s="1"/>
  <c r="L38" i="1"/>
  <c r="U38" i="1" s="1"/>
  <c r="AE38" i="1" s="1"/>
  <c r="L39" i="1"/>
  <c r="U39" i="1" s="1"/>
  <c r="AE39" i="1" s="1"/>
  <c r="L40" i="1"/>
  <c r="U40" i="1" s="1"/>
  <c r="AE40" i="1" s="1"/>
  <c r="L41" i="1"/>
  <c r="U41" i="1" s="1"/>
  <c r="AE41" i="1" s="1"/>
  <c r="L42" i="1"/>
  <c r="U42" i="1" s="1"/>
  <c r="AE42" i="1" s="1"/>
  <c r="L43" i="1"/>
  <c r="U43" i="1" s="1"/>
  <c r="AE43" i="1" s="1"/>
  <c r="L44" i="1"/>
  <c r="U44" i="1" s="1"/>
  <c r="AE44" i="1" s="1"/>
  <c r="L45" i="1"/>
  <c r="U45" i="1" s="1"/>
  <c r="AE45" i="1" s="1"/>
  <c r="L46" i="1"/>
  <c r="U46" i="1" s="1"/>
  <c r="AE46" i="1" s="1"/>
  <c r="L47" i="1"/>
  <c r="U47" i="1" s="1"/>
  <c r="AE47" i="1" s="1"/>
  <c r="L48" i="1"/>
  <c r="U48" i="1" s="1"/>
  <c r="AE48" i="1" s="1"/>
  <c r="L49" i="1"/>
  <c r="U49" i="1" s="1"/>
  <c r="AE49" i="1" s="1"/>
  <c r="L50" i="1"/>
  <c r="U50" i="1" s="1"/>
  <c r="AE50" i="1" s="1"/>
  <c r="L51" i="1"/>
  <c r="U51" i="1" s="1"/>
  <c r="AE51" i="1" s="1"/>
  <c r="L52" i="1"/>
  <c r="U52" i="1" s="1"/>
  <c r="AE52" i="1" s="1"/>
  <c r="L53" i="1"/>
  <c r="U53" i="1" s="1"/>
  <c r="AE53" i="1" s="1"/>
  <c r="L54" i="1"/>
  <c r="U54" i="1" s="1"/>
  <c r="AE54" i="1" s="1"/>
  <c r="K27" i="1"/>
  <c r="S27" i="1" s="1"/>
  <c r="AD27" i="1" s="1"/>
  <c r="AF27" i="1" s="1"/>
  <c r="K28" i="1"/>
  <c r="S28" i="1" s="1"/>
  <c r="AD28" i="1" s="1"/>
  <c r="K29" i="1"/>
  <c r="S29" i="1" s="1"/>
  <c r="AD29" i="1" s="1"/>
  <c r="AF29" i="1" s="1"/>
  <c r="K30" i="1"/>
  <c r="S30" i="1" s="1"/>
  <c r="AD30" i="1" s="1"/>
  <c r="K31" i="1"/>
  <c r="P31" i="1" s="1"/>
  <c r="K32" i="1"/>
  <c r="P32" i="1" s="1"/>
  <c r="K33" i="1"/>
  <c r="S33" i="1" s="1"/>
  <c r="AD33" i="1" s="1"/>
  <c r="AF33" i="1" s="1"/>
  <c r="K34" i="1"/>
  <c r="S34" i="1" s="1"/>
  <c r="AD34" i="1" s="1"/>
  <c r="K35" i="1"/>
  <c r="S35" i="1" s="1"/>
  <c r="AD35" i="1" s="1"/>
  <c r="AF35" i="1" s="1"/>
  <c r="K36" i="1"/>
  <c r="P36" i="1" s="1"/>
  <c r="K37" i="1"/>
  <c r="S37" i="1" s="1"/>
  <c r="AD37" i="1" s="1"/>
  <c r="AF37" i="1" s="1"/>
  <c r="K38" i="1"/>
  <c r="S38" i="1" s="1"/>
  <c r="AD38" i="1" s="1"/>
  <c r="K39" i="1"/>
  <c r="S39" i="1" s="1"/>
  <c r="AD39" i="1" s="1"/>
  <c r="AF39" i="1" s="1"/>
  <c r="K40" i="1"/>
  <c r="P40" i="1" s="1"/>
  <c r="K41" i="1"/>
  <c r="S41" i="1" s="1"/>
  <c r="AD41" i="1" s="1"/>
  <c r="AF41" i="1" s="1"/>
  <c r="K42" i="1"/>
  <c r="S42" i="1" s="1"/>
  <c r="AD42" i="1" s="1"/>
  <c r="K43" i="1"/>
  <c r="S43" i="1" s="1"/>
  <c r="AD43" i="1" s="1"/>
  <c r="AF43" i="1" s="1"/>
  <c r="K44" i="1"/>
  <c r="S44" i="1" s="1"/>
  <c r="AD44" i="1" s="1"/>
  <c r="AF44" i="1" s="1"/>
  <c r="K45" i="1"/>
  <c r="S45" i="1" s="1"/>
  <c r="AD45" i="1" s="1"/>
  <c r="AF45" i="1" s="1"/>
  <c r="K46" i="1"/>
  <c r="S46" i="1" s="1"/>
  <c r="AD46" i="1" s="1"/>
  <c r="K47" i="1"/>
  <c r="P47" i="1" s="1"/>
  <c r="K48" i="1"/>
  <c r="S48" i="1" s="1"/>
  <c r="AD48" i="1" s="1"/>
  <c r="AF48" i="1" s="1"/>
  <c r="K49" i="1"/>
  <c r="S49" i="1" s="1"/>
  <c r="AD49" i="1" s="1"/>
  <c r="AF49" i="1" s="1"/>
  <c r="K50" i="1"/>
  <c r="S50" i="1" s="1"/>
  <c r="AD50" i="1" s="1"/>
  <c r="K51" i="1"/>
  <c r="S51" i="1" s="1"/>
  <c r="AD51" i="1" s="1"/>
  <c r="AF51" i="1" s="1"/>
  <c r="K52" i="1"/>
  <c r="S52" i="1" s="1"/>
  <c r="AD52" i="1" s="1"/>
  <c r="AF52" i="1" s="1"/>
  <c r="K53" i="1"/>
  <c r="P53" i="1" s="1"/>
  <c r="K54" i="1"/>
  <c r="S54" i="1" s="1"/>
  <c r="AD54" i="1" s="1"/>
  <c r="Y23" i="2"/>
  <c r="Y24" i="2"/>
  <c r="Y25" i="2"/>
  <c r="Y26" i="2"/>
  <c r="Y27" i="2"/>
  <c r="Y20" i="2"/>
  <c r="Y21" i="2"/>
  <c r="Y22" i="2"/>
  <c r="Y19" i="2"/>
  <c r="V17" i="2"/>
  <c r="V18" i="2"/>
  <c r="V19" i="2"/>
  <c r="V20" i="2"/>
  <c r="V21" i="2"/>
  <c r="V22" i="2"/>
  <c r="V23" i="2"/>
  <c r="V24" i="2"/>
  <c r="V25" i="2"/>
  <c r="V26" i="2"/>
  <c r="V27" i="2"/>
  <c r="T23" i="2"/>
  <c r="T24" i="2"/>
  <c r="T25" i="2"/>
  <c r="T26" i="2"/>
  <c r="T27" i="2"/>
  <c r="R23" i="2"/>
  <c r="R24" i="2"/>
  <c r="R25" i="2"/>
  <c r="R26" i="2"/>
  <c r="R27" i="2"/>
  <c r="P23" i="2"/>
  <c r="P24" i="2"/>
  <c r="P25" i="2"/>
  <c r="P26" i="2"/>
  <c r="P27" i="2"/>
  <c r="O23" i="2"/>
  <c r="O24" i="2"/>
  <c r="O26" i="2"/>
  <c r="N23" i="2"/>
  <c r="N24" i="2"/>
  <c r="N25" i="2"/>
  <c r="N26" i="2"/>
  <c r="N27" i="2"/>
  <c r="M23" i="2"/>
  <c r="M24" i="2"/>
  <c r="M25" i="2"/>
  <c r="M26" i="2"/>
  <c r="M27" i="2"/>
  <c r="K23" i="2"/>
  <c r="K24" i="2"/>
  <c r="K25" i="2"/>
  <c r="K26" i="2"/>
  <c r="K27" i="2"/>
  <c r="J23" i="2"/>
  <c r="J24" i="2"/>
  <c r="J25" i="2"/>
  <c r="O25" i="2" s="1"/>
  <c r="J26" i="2"/>
  <c r="J27" i="2"/>
  <c r="O27" i="2" s="1"/>
  <c r="AC22" i="1"/>
  <c r="AC23" i="1"/>
  <c r="AC24" i="1"/>
  <c r="AC25" i="1"/>
  <c r="AC26" i="1"/>
  <c r="AG22" i="1"/>
  <c r="AG23" i="1"/>
  <c r="AG24" i="1"/>
  <c r="AJ24" i="1" s="1"/>
  <c r="AG25" i="1"/>
  <c r="AG26" i="1"/>
  <c r="AJ26" i="1" s="1"/>
  <c r="Z24" i="1"/>
  <c r="Z25" i="1"/>
  <c r="Z26" i="1"/>
  <c r="Z23" i="1"/>
  <c r="W24" i="1"/>
  <c r="W25" i="1"/>
  <c r="W26" i="1"/>
  <c r="W23" i="1"/>
  <c r="Q22" i="1"/>
  <c r="Q23" i="1"/>
  <c r="Q24" i="1"/>
  <c r="Q25" i="1"/>
  <c r="Q26" i="1"/>
  <c r="L22" i="1"/>
  <c r="U22" i="1" s="1"/>
  <c r="AE22" i="1" s="1"/>
  <c r="L23" i="1"/>
  <c r="U23" i="1" s="1"/>
  <c r="AE23" i="1" s="1"/>
  <c r="L24" i="1"/>
  <c r="U24" i="1" s="1"/>
  <c r="AE24" i="1" s="1"/>
  <c r="L25" i="1"/>
  <c r="U25" i="1" s="1"/>
  <c r="AE25" i="1" s="1"/>
  <c r="L26" i="1"/>
  <c r="U26" i="1" s="1"/>
  <c r="AE26" i="1" s="1"/>
  <c r="K22" i="1"/>
  <c r="S22" i="1" s="1"/>
  <c r="AD22" i="1" s="1"/>
  <c r="K23" i="1"/>
  <c r="S23" i="1" s="1"/>
  <c r="AD23" i="1" s="1"/>
  <c r="AF23" i="1" s="1"/>
  <c r="K24" i="1"/>
  <c r="S24" i="1" s="1"/>
  <c r="AD24" i="1" s="1"/>
  <c r="K25" i="1"/>
  <c r="S25" i="1" s="1"/>
  <c r="AD25" i="1" s="1"/>
  <c r="AF25" i="1" s="1"/>
  <c r="K26" i="1"/>
  <c r="S26" i="1" s="1"/>
  <c r="AD26" i="1" s="1"/>
  <c r="O22" i="1"/>
  <c r="O23" i="1"/>
  <c r="O24" i="1"/>
  <c r="O25" i="1"/>
  <c r="O26" i="1"/>
  <c r="N22" i="1"/>
  <c r="N23" i="1"/>
  <c r="N24" i="1"/>
  <c r="N25" i="1"/>
  <c r="N26" i="1"/>
  <c r="T18" i="2"/>
  <c r="T19" i="2"/>
  <c r="T20" i="2"/>
  <c r="T21" i="2"/>
  <c r="T22" i="2"/>
  <c r="R18" i="2"/>
  <c r="R19" i="2"/>
  <c r="R20" i="2"/>
  <c r="R21" i="2"/>
  <c r="R22" i="2"/>
  <c r="P18" i="2"/>
  <c r="P19" i="2"/>
  <c r="P20" i="2"/>
  <c r="P21" i="2"/>
  <c r="P22" i="2"/>
  <c r="O18" i="2"/>
  <c r="O19" i="2"/>
  <c r="O20" i="2"/>
  <c r="O21" i="2"/>
  <c r="O22" i="2"/>
  <c r="N18" i="2"/>
  <c r="N19" i="2"/>
  <c r="N20" i="2"/>
  <c r="N21" i="2"/>
  <c r="N22" i="2"/>
  <c r="M18" i="2"/>
  <c r="M19" i="2"/>
  <c r="M20" i="2"/>
  <c r="M21" i="2"/>
  <c r="M22" i="2"/>
  <c r="K18" i="2"/>
  <c r="K19" i="2"/>
  <c r="K20" i="2"/>
  <c r="K21" i="2"/>
  <c r="K22" i="2"/>
  <c r="J19" i="2"/>
  <c r="J20" i="2"/>
  <c r="J21" i="2"/>
  <c r="J22" i="2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8" i="1"/>
  <c r="AF54" i="1" l="1"/>
  <c r="AF50" i="1"/>
  <c r="AF46" i="1"/>
  <c r="AF42" i="1"/>
  <c r="AF38" i="1"/>
  <c r="AF34" i="1"/>
  <c r="AF28" i="1"/>
  <c r="S40" i="1"/>
  <c r="AD40" i="1" s="1"/>
  <c r="AF40" i="1" s="1"/>
  <c r="S32" i="1"/>
  <c r="AD32" i="1" s="1"/>
  <c r="AK54" i="1"/>
  <c r="AK52" i="1"/>
  <c r="AK50" i="1"/>
  <c r="AK48" i="1"/>
  <c r="AK46" i="1"/>
  <c r="AK44" i="1"/>
  <c r="AK42" i="1"/>
  <c r="AK40" i="1"/>
  <c r="AK38" i="1"/>
  <c r="AK32" i="1"/>
  <c r="S36" i="1"/>
  <c r="AD36" i="1" s="1"/>
  <c r="AF36" i="1" s="1"/>
  <c r="AK53" i="1"/>
  <c r="AK51" i="1"/>
  <c r="AK49" i="1"/>
  <c r="AK47" i="1"/>
  <c r="AK45" i="1"/>
  <c r="AK43" i="1"/>
  <c r="AK41" i="1"/>
  <c r="AK39" i="1"/>
  <c r="AK37" i="1"/>
  <c r="AK35" i="1"/>
  <c r="AK33" i="1"/>
  <c r="AK27" i="1"/>
  <c r="AF32" i="1"/>
  <c r="P51" i="1"/>
  <c r="P49" i="1"/>
  <c r="P45" i="1"/>
  <c r="P43" i="1"/>
  <c r="P39" i="1"/>
  <c r="P37" i="1"/>
  <c r="P35" i="1"/>
  <c r="P33" i="1"/>
  <c r="P29" i="1"/>
  <c r="P27" i="1"/>
  <c r="S53" i="1"/>
  <c r="AD53" i="1" s="1"/>
  <c r="AF53" i="1" s="1"/>
  <c r="S47" i="1"/>
  <c r="AD47" i="1" s="1"/>
  <c r="AF47" i="1" s="1"/>
  <c r="AJ54" i="1"/>
  <c r="AJ50" i="1"/>
  <c r="AJ46" i="1"/>
  <c r="AJ42" i="1"/>
  <c r="AJ38" i="1"/>
  <c r="AJ34" i="1"/>
  <c r="AK34" i="1"/>
  <c r="P41" i="1"/>
  <c r="P54" i="1"/>
  <c r="P52" i="1"/>
  <c r="P50" i="1"/>
  <c r="P48" i="1"/>
  <c r="P46" i="1"/>
  <c r="P44" i="1"/>
  <c r="P42" i="1"/>
  <c r="P38" i="1"/>
  <c r="P34" i="1"/>
  <c r="P28" i="1"/>
  <c r="AJ52" i="1"/>
  <c r="AJ48" i="1"/>
  <c r="AJ44" i="1"/>
  <c r="AJ40" i="1"/>
  <c r="AJ36" i="1"/>
  <c r="AJ32" i="1"/>
  <c r="AK36" i="1"/>
  <c r="AK31" i="1"/>
  <c r="AJ53" i="1"/>
  <c r="AJ51" i="1"/>
  <c r="AJ49" i="1"/>
  <c r="AJ47" i="1"/>
  <c r="AJ45" i="1"/>
  <c r="AJ43" i="1"/>
  <c r="AJ41" i="1"/>
  <c r="AJ39" i="1"/>
  <c r="AJ37" i="1"/>
  <c r="AJ35" i="1"/>
  <c r="AJ33" i="1"/>
  <c r="AJ27" i="1"/>
  <c r="AK30" i="1"/>
  <c r="AH31" i="1"/>
  <c r="AJ31" i="1"/>
  <c r="AJ30" i="1"/>
  <c r="S31" i="1"/>
  <c r="AD31" i="1" s="1"/>
  <c r="AF31" i="1" s="1"/>
  <c r="AF30" i="1"/>
  <c r="P30" i="1"/>
  <c r="AJ29" i="1"/>
  <c r="AK29" i="1"/>
  <c r="AK28" i="1"/>
  <c r="AJ28" i="1"/>
  <c r="AF26" i="1"/>
  <c r="AF24" i="1"/>
  <c r="AF22" i="1"/>
  <c r="P26" i="1"/>
  <c r="P24" i="1"/>
  <c r="P22" i="1"/>
  <c r="AH9" i="1"/>
  <c r="AH14" i="1"/>
  <c r="AH19" i="1"/>
  <c r="AH24" i="1"/>
  <c r="P25" i="1"/>
  <c r="P23" i="1"/>
  <c r="AK25" i="1"/>
  <c r="AK23" i="1"/>
  <c r="AH11" i="1"/>
  <c r="AH16" i="1"/>
  <c r="AH21" i="1"/>
  <c r="AH26" i="1"/>
  <c r="AJ25" i="1"/>
  <c r="AJ23" i="1"/>
  <c r="AK26" i="1"/>
  <c r="AK24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8" i="1"/>
  <c r="AE12" i="1"/>
  <c r="AE17" i="1"/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8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T7" i="2" l="1"/>
  <c r="R7" i="2"/>
  <c r="Z22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" i="1"/>
  <c r="N9" i="1"/>
  <c r="N10" i="1"/>
  <c r="N11" i="1"/>
  <c r="N12" i="1"/>
  <c r="P12" i="1" s="1"/>
  <c r="N13" i="1"/>
  <c r="N14" i="1"/>
  <c r="N15" i="1"/>
  <c r="N16" i="1"/>
  <c r="N17" i="1"/>
  <c r="P17" i="1" s="1"/>
  <c r="N18" i="1"/>
  <c r="N19" i="1"/>
  <c r="N20" i="1"/>
  <c r="N21" i="1"/>
  <c r="N8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3" i="2"/>
  <c r="AJ22" i="1" l="1"/>
  <c r="AK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21" i="1"/>
  <c r="AJ21" i="1"/>
  <c r="AJ19" i="1"/>
  <c r="AK19" i="1"/>
  <c r="AK17" i="1"/>
  <c r="AJ17" i="1"/>
  <c r="AJ15" i="1"/>
  <c r="AK15" i="1"/>
  <c r="AK13" i="1"/>
  <c r="AJ13" i="1"/>
  <c r="AJ11" i="1"/>
  <c r="AK11" i="1"/>
  <c r="AK9" i="1"/>
  <c r="AJ9" i="1"/>
  <c r="Z8" i="1"/>
  <c r="W8" i="1"/>
  <c r="AK8" i="1" l="1"/>
  <c r="AJ8" i="1"/>
  <c r="S12" i="1"/>
  <c r="AD12" i="1" s="1"/>
  <c r="AF12" i="1" s="1"/>
  <c r="S17" i="1"/>
  <c r="AD17" i="1" s="1"/>
  <c r="AF17" i="1" s="1"/>
  <c r="L19" i="1" l="1"/>
  <c r="U19" i="1" s="1"/>
  <c r="AE19" i="1" s="1"/>
  <c r="L20" i="1"/>
  <c r="U20" i="1" s="1"/>
  <c r="AE20" i="1" s="1"/>
  <c r="L21" i="1"/>
  <c r="U21" i="1" s="1"/>
  <c r="AE21" i="1" s="1"/>
  <c r="L18" i="1"/>
  <c r="U18" i="1" s="1"/>
  <c r="AE18" i="1" s="1"/>
  <c r="K19" i="1"/>
  <c r="K20" i="1"/>
  <c r="K21" i="1"/>
  <c r="K18" i="1"/>
  <c r="L14" i="1"/>
  <c r="U14" i="1" s="1"/>
  <c r="AE14" i="1" s="1"/>
  <c r="L15" i="1"/>
  <c r="U15" i="1" s="1"/>
  <c r="AE15" i="1" s="1"/>
  <c r="L16" i="1"/>
  <c r="U16" i="1" s="1"/>
  <c r="AE16" i="1" s="1"/>
  <c r="L13" i="1"/>
  <c r="U13" i="1" s="1"/>
  <c r="AE13" i="1" s="1"/>
  <c r="K14" i="1"/>
  <c r="K15" i="1"/>
  <c r="K16" i="1"/>
  <c r="K13" i="1"/>
  <c r="L9" i="1"/>
  <c r="U9" i="1" s="1"/>
  <c r="AE9" i="1" s="1"/>
  <c r="L8" i="1"/>
  <c r="U8" i="1" s="1"/>
  <c r="AE8" i="1" s="1"/>
  <c r="K9" i="1"/>
  <c r="K8" i="1"/>
  <c r="L11" i="1"/>
  <c r="U11" i="1" s="1"/>
  <c r="AE11" i="1" s="1"/>
  <c r="K11" i="1"/>
  <c r="L10" i="1"/>
  <c r="U10" i="1" s="1"/>
  <c r="AE10" i="1" s="1"/>
  <c r="K10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" i="2"/>
  <c r="M4" i="2"/>
  <c r="M5" i="2"/>
  <c r="M6" i="2"/>
  <c r="M7" i="2"/>
  <c r="O7" i="2" s="1"/>
  <c r="M8" i="2"/>
  <c r="M9" i="2"/>
  <c r="M10" i="2"/>
  <c r="M11" i="2"/>
  <c r="M12" i="2"/>
  <c r="M13" i="2"/>
  <c r="M14" i="2"/>
  <c r="M15" i="2"/>
  <c r="M16" i="2"/>
  <c r="M3" i="2"/>
  <c r="K12" i="2"/>
  <c r="T12" i="2" s="1"/>
  <c r="K13" i="2"/>
  <c r="T13" i="2" s="1"/>
  <c r="K14" i="2"/>
  <c r="T14" i="2" s="1"/>
  <c r="K15" i="2"/>
  <c r="K16" i="2"/>
  <c r="T16" i="2" s="1"/>
  <c r="J12" i="2"/>
  <c r="R12" i="2" s="1"/>
  <c r="J13" i="2"/>
  <c r="R13" i="2" s="1"/>
  <c r="J14" i="2"/>
  <c r="R14" i="2" s="1"/>
  <c r="J15" i="2"/>
  <c r="R15" i="2" s="1"/>
  <c r="J16" i="2"/>
  <c r="R16" i="2" s="1"/>
  <c r="O16" i="2" l="1"/>
  <c r="O13" i="2"/>
  <c r="P10" i="1"/>
  <c r="S10" i="1"/>
  <c r="AD10" i="1" s="1"/>
  <c r="AF10" i="1" s="1"/>
  <c r="P11" i="1"/>
  <c r="S11" i="1"/>
  <c r="AD11" i="1" s="1"/>
  <c r="AF11" i="1" s="1"/>
  <c r="P8" i="1"/>
  <c r="S8" i="1"/>
  <c r="AD8" i="1" s="1"/>
  <c r="AF8" i="1" s="1"/>
  <c r="P13" i="1"/>
  <c r="S13" i="1"/>
  <c r="AD13" i="1" s="1"/>
  <c r="AF13" i="1" s="1"/>
  <c r="P15" i="1"/>
  <c r="S15" i="1"/>
  <c r="AD15" i="1" s="1"/>
  <c r="AF15" i="1" s="1"/>
  <c r="P18" i="1"/>
  <c r="S18" i="1"/>
  <c r="AD18" i="1" s="1"/>
  <c r="AF18" i="1" s="1"/>
  <c r="P20" i="1"/>
  <c r="S20" i="1"/>
  <c r="AD20" i="1" s="1"/>
  <c r="AF20" i="1" s="1"/>
  <c r="O15" i="2"/>
  <c r="T15" i="2"/>
  <c r="O14" i="2"/>
  <c r="O12" i="2"/>
  <c r="P9" i="1"/>
  <c r="S9" i="1"/>
  <c r="AD9" i="1" s="1"/>
  <c r="AF9" i="1" s="1"/>
  <c r="P16" i="1"/>
  <c r="S16" i="1"/>
  <c r="AD16" i="1" s="1"/>
  <c r="AF16" i="1" s="1"/>
  <c r="P14" i="1"/>
  <c r="S14" i="1"/>
  <c r="AD14" i="1" s="1"/>
  <c r="AF14" i="1" s="1"/>
  <c r="P21" i="1"/>
  <c r="S21" i="1"/>
  <c r="AD21" i="1" s="1"/>
  <c r="AF21" i="1" s="1"/>
  <c r="P19" i="1"/>
  <c r="S19" i="1"/>
  <c r="AD19" i="1" s="1"/>
  <c r="AF19" i="1" s="1"/>
  <c r="K11" i="2"/>
  <c r="T11" i="2" s="1"/>
  <c r="J11" i="2"/>
  <c r="K9" i="2"/>
  <c r="T9" i="2" s="1"/>
  <c r="J9" i="2"/>
  <c r="J10" i="2"/>
  <c r="K10" i="2"/>
  <c r="T10" i="2" s="1"/>
  <c r="K4" i="2"/>
  <c r="T4" i="2" s="1"/>
  <c r="K5" i="2"/>
  <c r="T5" i="2" s="1"/>
  <c r="K6" i="2"/>
  <c r="T6" i="2" s="1"/>
  <c r="K8" i="2"/>
  <c r="T8" i="2" s="1"/>
  <c r="K3" i="2"/>
  <c r="T3" i="2" s="1"/>
  <c r="J3" i="2"/>
  <c r="J4" i="2"/>
  <c r="J5" i="2"/>
  <c r="J6" i="2"/>
  <c r="J8" i="2"/>
  <c r="R8" i="2" l="1"/>
  <c r="O8" i="2"/>
  <c r="R5" i="2"/>
  <c r="O5" i="2"/>
  <c r="R3" i="2"/>
  <c r="O3" i="2"/>
  <c r="R9" i="2"/>
  <c r="O9" i="2"/>
  <c r="R11" i="2"/>
  <c r="O11" i="2"/>
  <c r="R6" i="2"/>
  <c r="O6" i="2"/>
  <c r="R4" i="2"/>
  <c r="O4" i="2"/>
  <c r="R10" i="2"/>
  <c r="O10" i="2"/>
</calcChain>
</file>

<file path=xl/sharedStrings.xml><?xml version="1.0" encoding="utf-8"?>
<sst xmlns="http://schemas.openxmlformats.org/spreadsheetml/2006/main" count="170" uniqueCount="86">
  <si>
    <t>Sujeto</t>
  </si>
  <si>
    <t>Sesion</t>
  </si>
  <si>
    <t>Hits</t>
  </si>
  <si>
    <t>Sujetos</t>
  </si>
  <si>
    <t xml:space="preserve"> </t>
  </si>
  <si>
    <t>Omisiones</t>
  </si>
  <si>
    <t xml:space="preserve">                                Puntajes Crudos                           -</t>
  </si>
  <si>
    <t>Rechazos</t>
  </si>
  <si>
    <t>FalsasAlarm</t>
  </si>
  <si>
    <t>H.rate</t>
  </si>
  <si>
    <t>F.A.rate</t>
  </si>
  <si>
    <t xml:space="preserve">                      Tasas                .</t>
  </si>
  <si>
    <t>Dificultad</t>
  </si>
  <si>
    <t>Estimulos</t>
  </si>
  <si>
    <t>H. Rate</t>
  </si>
  <si>
    <t>F.A. Rate</t>
  </si>
  <si>
    <t>Enana</t>
  </si>
  <si>
    <t>Num</t>
  </si>
  <si>
    <t>Fase</t>
  </si>
  <si>
    <t>Muchos</t>
  </si>
  <si>
    <t>B</t>
  </si>
  <si>
    <t>T</t>
  </si>
  <si>
    <t>Pocos</t>
  </si>
  <si>
    <t>FA</t>
  </si>
  <si>
    <t>Fabiola</t>
  </si>
  <si>
    <t>Jazmin Past</t>
  </si>
  <si>
    <t>NOTA: Los primeros 3 sujetos tenían un error en la definición de Right (Los estímulos 6 son RUIDO y el 42 ES señal)</t>
  </si>
  <si>
    <t xml:space="preserve">           Ficha</t>
  </si>
  <si>
    <t>No</t>
  </si>
  <si>
    <t>Israel</t>
  </si>
  <si>
    <t>S</t>
  </si>
  <si>
    <t>Jaz Chamú</t>
  </si>
  <si>
    <t>Roxana</t>
  </si>
  <si>
    <t>(1-H)</t>
  </si>
  <si>
    <t>ZSN</t>
  </si>
  <si>
    <t xml:space="preserve">       Calculando Z SN</t>
  </si>
  <si>
    <t xml:space="preserve">       Calculando Z N</t>
  </si>
  <si>
    <t>(1-FA)</t>
  </si>
  <si>
    <t>ZN</t>
  </si>
  <si>
    <t>ZN - ZSN</t>
  </si>
  <si>
    <t>d'   1</t>
  </si>
  <si>
    <t>Zhit</t>
  </si>
  <si>
    <t>Zfalse alarm</t>
  </si>
  <si>
    <t>d'   2</t>
  </si>
  <si>
    <t>Zhit- ZF.a</t>
  </si>
  <si>
    <t xml:space="preserve">      Comprobando Registro de Datos</t>
  </si>
  <si>
    <t>Miss.Rate</t>
  </si>
  <si>
    <t>Rejection.R</t>
  </si>
  <si>
    <t>Rejection R.</t>
  </si>
  <si>
    <t>Miss R.</t>
  </si>
  <si>
    <t>Suma de p</t>
  </si>
  <si>
    <t>Estim Total</t>
  </si>
  <si>
    <t xml:space="preserve">                Comprobando el Registro de Datos</t>
  </si>
  <si>
    <t xml:space="preserve">      Calculando ZSN</t>
  </si>
  <si>
    <t xml:space="preserve">         Calculando ZN</t>
  </si>
  <si>
    <t>d'  1</t>
  </si>
  <si>
    <t>Zfalsa alarma</t>
  </si>
  <si>
    <t>Zhit - Zfa</t>
  </si>
  <si>
    <t>DISTR.NORM(x,0,1,0)</t>
  </si>
  <si>
    <t>Beta 1</t>
  </si>
  <si>
    <t>Beta 2</t>
  </si>
  <si>
    <t>O (1-H)</t>
  </si>
  <si>
    <t>O (1-FA)</t>
  </si>
  <si>
    <t>Tablas Libro</t>
  </si>
  <si>
    <t>O(1-H)/O(1-FA)</t>
  </si>
  <si>
    <t>D (1-H)</t>
  </si>
  <si>
    <t>D (1-F)</t>
  </si>
  <si>
    <t>D(1-H)/D(1-FA)</t>
  </si>
  <si>
    <t>Centro</t>
  </si>
  <si>
    <t>0.5(ZSN+ZN)</t>
  </si>
  <si>
    <t>C' (prima)</t>
  </si>
  <si>
    <t>C/d'</t>
  </si>
  <si>
    <t>Criterio</t>
  </si>
  <si>
    <t>C+(D'/2)</t>
  </si>
  <si>
    <t>Jose Enrique</t>
  </si>
  <si>
    <t>Cindy</t>
  </si>
  <si>
    <t>Diferencia</t>
  </si>
  <si>
    <t>Angie Rox</t>
  </si>
  <si>
    <t>Test-Baseline</t>
  </si>
  <si>
    <t>AnaLau Hdz</t>
  </si>
  <si>
    <t>x</t>
  </si>
  <si>
    <t>PROMEDIO</t>
  </si>
  <si>
    <t>Z(1-FA)</t>
  </si>
  <si>
    <t>Criterio  2</t>
  </si>
  <si>
    <t>Centro 2</t>
  </si>
  <si>
    <t>K-(D'/2)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</si>
</sst>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7DCC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1" xfId="0" applyFill="1" applyBorder="1"/>
    <xf numFmtId="0" fontId="0" fillId="20" borderId="0" xfId="0" applyFill="1"/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7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abSelected="1" topLeftCell="AB1" workbookViewId="0">
      <selection activeCell="AI3" sqref="AI3"/>
    </sheetView>
  </sheetViews>
  <sheetFormatPr baseColWidth="10" defaultRowHeight="15" x14ac:dyDescent="0.25"/>
  <cols>
    <col min="1" max="1" width="4.42578125" customWidth="1"/>
    <col min="4" max="4" width="1.7109375" customWidth="1"/>
    <col min="5" max="5" width="5.5703125" customWidth="1"/>
    <col min="6" max="6" width="9.28515625" customWidth="1"/>
    <col min="7" max="7" width="10.28515625" customWidth="1"/>
    <col min="10" max="10" width="3" style="9" customWidth="1"/>
    <col min="12" max="12" width="11.42578125" customWidth="1"/>
    <col min="13" max="13" width="2.5703125" style="9" customWidth="1"/>
    <col min="14" max="17" width="11.42578125" hidden="1" customWidth="1"/>
    <col min="18" max="18" width="3.140625" style="9" hidden="1" customWidth="1"/>
    <col min="19" max="21" width="11.42578125" customWidth="1"/>
    <col min="29" max="29" width="13.85546875" customWidth="1"/>
    <col min="30" max="30" width="11.85546875" bestFit="1" customWidth="1"/>
    <col min="32" max="32" width="13.85546875" customWidth="1"/>
  </cols>
  <sheetData>
    <row r="1" spans="1:39" x14ac:dyDescent="0.25">
      <c r="N1" t="s">
        <v>52</v>
      </c>
      <c r="S1" t="s">
        <v>35</v>
      </c>
      <c r="U1" t="s">
        <v>36</v>
      </c>
      <c r="W1" s="12" t="s">
        <v>40</v>
      </c>
      <c r="Z1" s="11" t="s">
        <v>43</v>
      </c>
      <c r="AA1" t="s">
        <v>63</v>
      </c>
      <c r="AC1" s="14" t="s">
        <v>59</v>
      </c>
      <c r="AD1" t="s">
        <v>58</v>
      </c>
      <c r="AF1" s="13" t="s">
        <v>60</v>
      </c>
      <c r="AG1" s="15" t="s">
        <v>68</v>
      </c>
      <c r="AH1" s="17" t="s">
        <v>78</v>
      </c>
      <c r="AI1" s="17" t="s">
        <v>84</v>
      </c>
      <c r="AJ1" s="16" t="s">
        <v>70</v>
      </c>
      <c r="AK1" t="s">
        <v>72</v>
      </c>
      <c r="AM1" t="s">
        <v>83</v>
      </c>
    </row>
    <row r="2" spans="1:39" x14ac:dyDescent="0.25">
      <c r="A2" t="s">
        <v>28</v>
      </c>
      <c r="B2" t="s">
        <v>3</v>
      </c>
      <c r="C2" t="s">
        <v>12</v>
      </c>
      <c r="D2" t="s">
        <v>30</v>
      </c>
      <c r="E2" t="s">
        <v>18</v>
      </c>
      <c r="F2" t="s">
        <v>2</v>
      </c>
      <c r="G2" t="s">
        <v>7</v>
      </c>
      <c r="H2" t="s">
        <v>8</v>
      </c>
      <c r="I2" t="s">
        <v>5</v>
      </c>
      <c r="K2" t="s">
        <v>9</v>
      </c>
      <c r="L2" t="s">
        <v>10</v>
      </c>
      <c r="N2" t="s">
        <v>48</v>
      </c>
      <c r="O2" t="s">
        <v>49</v>
      </c>
      <c r="P2" t="s">
        <v>50</v>
      </c>
      <c r="Q2" t="s">
        <v>51</v>
      </c>
      <c r="S2" t="s">
        <v>33</v>
      </c>
      <c r="T2" t="s">
        <v>34</v>
      </c>
      <c r="U2" t="s">
        <v>37</v>
      </c>
      <c r="V2" t="s">
        <v>38</v>
      </c>
      <c r="W2" s="12" t="s">
        <v>39</v>
      </c>
      <c r="X2" t="s">
        <v>41</v>
      </c>
      <c r="Y2" t="s">
        <v>42</v>
      </c>
      <c r="Z2" s="11" t="s">
        <v>44</v>
      </c>
      <c r="AA2" t="s">
        <v>61</v>
      </c>
      <c r="AB2" t="s">
        <v>62</v>
      </c>
      <c r="AC2" s="14" t="s">
        <v>64</v>
      </c>
      <c r="AD2" t="s">
        <v>65</v>
      </c>
      <c r="AE2" t="s">
        <v>66</v>
      </c>
      <c r="AF2" s="13" t="s">
        <v>67</v>
      </c>
      <c r="AG2" s="15" t="s">
        <v>69</v>
      </c>
      <c r="AH2" s="17" t="s">
        <v>76</v>
      </c>
      <c r="AI2" s="17" t="s">
        <v>85</v>
      </c>
      <c r="AJ2" s="16" t="s">
        <v>71</v>
      </c>
      <c r="AK2" t="s">
        <v>73</v>
      </c>
      <c r="AM2" t="s">
        <v>82</v>
      </c>
    </row>
    <row r="3" spans="1:39" s="20" customFormat="1" x14ac:dyDescent="0.25">
      <c r="C3" s="20" t="s">
        <v>22</v>
      </c>
      <c r="D3" s="20" t="s">
        <v>80</v>
      </c>
      <c r="E3" s="20" t="s">
        <v>20</v>
      </c>
      <c r="F3" s="20">
        <f>AVERAGE(F8,F15,F20,F25,F28)</f>
        <v>135.19999999999999</v>
      </c>
      <c r="G3" s="20">
        <f t="shared" ref="G3:I3" si="0">AVERAGE(G8,G15,G20,G25,G28)</f>
        <v>151.4</v>
      </c>
      <c r="H3" s="20">
        <f t="shared" si="0"/>
        <v>16.600000000000001</v>
      </c>
      <c r="I3" s="20">
        <f t="shared" si="0"/>
        <v>32.799999999999997</v>
      </c>
      <c r="J3" s="9"/>
      <c r="K3" s="20">
        <f>F3/168</f>
        <v>0.80476190476190468</v>
      </c>
      <c r="L3" s="20">
        <f>H3/168</f>
        <v>9.8809523809523819E-2</v>
      </c>
      <c r="S3" s="20">
        <f>1-K3</f>
        <v>0.19523809523809532</v>
      </c>
      <c r="T3" s="20">
        <v>-0.85880000000000001</v>
      </c>
      <c r="U3" s="20">
        <f>1-L3</f>
        <v>0.90119047619047621</v>
      </c>
      <c r="V3" s="20">
        <v>1.2878000000000001</v>
      </c>
      <c r="W3" s="20">
        <f>V3-T3</f>
        <v>2.1466000000000003</v>
      </c>
      <c r="X3" s="20">
        <v>0.85850000000000004</v>
      </c>
      <c r="Y3" s="20">
        <v>-1.2884</v>
      </c>
      <c r="Z3" s="20">
        <f>X3-Y3</f>
        <v>2.1469</v>
      </c>
      <c r="AA3" s="20">
        <v>0.28000000000000003</v>
      </c>
      <c r="AB3" s="20">
        <v>0.17599999999999999</v>
      </c>
      <c r="AC3" s="20">
        <f>AA3/AB3</f>
        <v>1.5909090909090911</v>
      </c>
      <c r="AD3" s="20">
        <f>NORMDIST(S3,0,1,0)</f>
        <v>0.39141085519874858</v>
      </c>
      <c r="AE3" s="20">
        <f>NORMDIST(U3,0,1,0)</f>
        <v>0.26580012288205584</v>
      </c>
      <c r="AF3" s="20">
        <f>AD3/AE3</f>
        <v>1.4725759000962926</v>
      </c>
      <c r="AG3" s="20">
        <f>0.5*(V3+T3)</f>
        <v>0.21450000000000002</v>
      </c>
      <c r="AI3" s="4">
        <f>AM3-(W3/2)</f>
        <v>0.21449999999999991</v>
      </c>
      <c r="AJ3" s="20">
        <f>AG3/W3</f>
        <v>9.9925463523711913E-2</v>
      </c>
      <c r="AK3" s="20">
        <f>AG3+(W3/2)</f>
        <v>1.2878000000000003</v>
      </c>
      <c r="AM3" s="4">
        <f>V3</f>
        <v>1.2878000000000001</v>
      </c>
    </row>
    <row r="4" spans="1:39" s="4" customFormat="1" x14ac:dyDescent="0.25">
      <c r="B4" s="4" t="s">
        <v>81</v>
      </c>
      <c r="E4" s="4" t="s">
        <v>21</v>
      </c>
      <c r="F4" s="4">
        <f>AVERAGE(F9,F16,F21,F26,F29,)</f>
        <v>115</v>
      </c>
      <c r="G4" s="4">
        <f t="shared" ref="G4:I4" si="1">AVERAGE(G9,G16,G21,G26,G29,)</f>
        <v>132.66666666666666</v>
      </c>
      <c r="H4" s="4">
        <f t="shared" si="1"/>
        <v>7.333333333333333</v>
      </c>
      <c r="I4" s="4">
        <f t="shared" si="1"/>
        <v>25</v>
      </c>
      <c r="K4" s="4">
        <f t="shared" ref="K4:K6" si="2">F4/168</f>
        <v>0.68452380952380953</v>
      </c>
      <c r="L4" s="4">
        <f t="shared" ref="L4:L6" si="3">H4/168</f>
        <v>4.3650793650793648E-2</v>
      </c>
      <c r="S4" s="4">
        <f t="shared" ref="S4:S6" si="4">1-K4</f>
        <v>0.31547619047619047</v>
      </c>
      <c r="T4" s="4">
        <v>-0.4526</v>
      </c>
      <c r="U4" s="4">
        <f t="shared" ref="U4:U6" si="5">1-L4</f>
        <v>0.95634920634920639</v>
      </c>
      <c r="V4" s="4">
        <v>1.7092000000000001</v>
      </c>
      <c r="W4" s="4">
        <f t="shared" ref="W4:W6" si="6">V4-T4</f>
        <v>2.1617999999999999</v>
      </c>
      <c r="X4" s="4">
        <v>0.4803</v>
      </c>
      <c r="Y4" s="4">
        <v>-1.7102999999999999</v>
      </c>
      <c r="Z4" s="4">
        <f t="shared" ref="Z4:Z6" si="7">X4-Y4</f>
        <v>2.1905999999999999</v>
      </c>
      <c r="AA4" s="4">
        <v>0.35699999999999998</v>
      </c>
      <c r="AB4" s="4">
        <v>8.5999999999999993E-2</v>
      </c>
      <c r="AC4" s="4">
        <f t="shared" ref="AC4:AC6" si="8">AA4/AB4</f>
        <v>4.1511627906976747</v>
      </c>
      <c r="AD4" s="4">
        <f t="shared" ref="AD4:AD6" si="9">NORMDIST(S4,0,1,0)</f>
        <v>0.3795757313014872</v>
      </c>
      <c r="AE4" s="4">
        <f t="shared" ref="AE4:AE6" si="10">NORMDIST(U4,0,1,0)</f>
        <v>0.2525261590469145</v>
      </c>
      <c r="AF4" s="4">
        <f t="shared" ref="AF4:AF6" si="11">AD4/AE4</f>
        <v>1.5031145000347046</v>
      </c>
      <c r="AG4" s="4">
        <f t="shared" ref="AG4:AG6" si="12">0.5*(V4+T4)</f>
        <v>0.62830000000000008</v>
      </c>
      <c r="AH4" s="4">
        <f>AG4-AG3</f>
        <v>0.41380000000000006</v>
      </c>
      <c r="AI4" s="4">
        <f t="shared" ref="AI4:AI54" si="13">AM4-(W4/2)</f>
        <v>0.62830000000000008</v>
      </c>
      <c r="AJ4" s="4">
        <f t="shared" ref="AJ4:AJ6" si="14">AG4/W4</f>
        <v>0.29063743176982149</v>
      </c>
      <c r="AK4" s="4">
        <f t="shared" ref="AK4:AK6" si="15">AG4+(W4/2)</f>
        <v>1.7092000000000001</v>
      </c>
      <c r="AL4" s="4">
        <f>AK4-AK3</f>
        <v>0.42139999999999977</v>
      </c>
      <c r="AM4" s="4">
        <f t="shared" ref="AM4:AM54" si="16">V4</f>
        <v>1.7092000000000001</v>
      </c>
    </row>
    <row r="5" spans="1:39" s="21" customFormat="1" x14ac:dyDescent="0.25">
      <c r="C5" s="21" t="s">
        <v>19</v>
      </c>
      <c r="D5" s="21" t="s">
        <v>80</v>
      </c>
      <c r="E5" s="21" t="s">
        <v>20</v>
      </c>
      <c r="F5" s="21">
        <f>AVERAGE(F10,F13,F18,F23,F30)</f>
        <v>122.8</v>
      </c>
      <c r="G5" s="21">
        <f t="shared" ref="G5:I5" si="17">AVERAGE(G10,G13,G18,G23,G30)</f>
        <v>148</v>
      </c>
      <c r="H5" s="21">
        <f t="shared" si="17"/>
        <v>20</v>
      </c>
      <c r="I5" s="21">
        <f t="shared" si="17"/>
        <v>45.2</v>
      </c>
      <c r="K5" s="21">
        <f t="shared" si="2"/>
        <v>0.73095238095238091</v>
      </c>
      <c r="L5" s="21">
        <f t="shared" si="3"/>
        <v>0.11904761904761904</v>
      </c>
      <c r="S5" s="21">
        <f t="shared" si="4"/>
        <v>0.26904761904761909</v>
      </c>
      <c r="T5" s="21">
        <v>-0.61580000000000001</v>
      </c>
      <c r="U5" s="21">
        <f t="shared" si="5"/>
        <v>0.88095238095238093</v>
      </c>
      <c r="V5" s="21">
        <v>1.1794</v>
      </c>
      <c r="W5" s="21">
        <f t="shared" si="6"/>
        <v>1.7951999999999999</v>
      </c>
      <c r="X5" s="21">
        <v>0.61550000000000005</v>
      </c>
      <c r="Y5" s="21">
        <v>-1.1798999999999999</v>
      </c>
      <c r="Z5" s="21">
        <f t="shared" si="7"/>
        <v>1.7953999999999999</v>
      </c>
      <c r="AA5" s="21">
        <v>0.33100000000000002</v>
      </c>
      <c r="AB5" s="21">
        <v>0.19900000000000001</v>
      </c>
      <c r="AC5" s="21">
        <f t="shared" si="8"/>
        <v>1.6633165829145728</v>
      </c>
      <c r="AD5" s="21">
        <f t="shared" si="9"/>
        <v>0.38476141277800274</v>
      </c>
      <c r="AE5" s="21">
        <f t="shared" si="10"/>
        <v>0.27063693435688413</v>
      </c>
      <c r="AF5" s="21">
        <f t="shared" si="11"/>
        <v>1.4216884834744126</v>
      </c>
      <c r="AG5" s="21">
        <f t="shared" si="12"/>
        <v>0.28179999999999999</v>
      </c>
      <c r="AI5" s="4">
        <f t="shared" si="13"/>
        <v>0.28180000000000005</v>
      </c>
      <c r="AJ5" s="21">
        <f t="shared" si="14"/>
        <v>0.15697415329768272</v>
      </c>
      <c r="AK5" s="21">
        <f t="shared" si="15"/>
        <v>1.1794</v>
      </c>
      <c r="AM5" s="4">
        <f t="shared" si="16"/>
        <v>1.1794</v>
      </c>
    </row>
    <row r="6" spans="1:39" s="3" customFormat="1" x14ac:dyDescent="0.25">
      <c r="E6" s="3" t="s">
        <v>21</v>
      </c>
      <c r="F6" s="3">
        <f>AVERAGE(F11,F14,F19,F24,F31)</f>
        <v>110.4</v>
      </c>
      <c r="G6" s="3">
        <f t="shared" ref="G6:I6" si="18">AVERAGE(G11,G14,G19,G24,G31)</f>
        <v>156.6</v>
      </c>
      <c r="H6" s="3">
        <f t="shared" si="18"/>
        <v>11.4</v>
      </c>
      <c r="I6" s="3">
        <f t="shared" si="18"/>
        <v>57.6</v>
      </c>
      <c r="K6" s="3">
        <f t="shared" si="2"/>
        <v>0.65714285714285714</v>
      </c>
      <c r="L6" s="3">
        <f t="shared" si="3"/>
        <v>6.7857142857142866E-2</v>
      </c>
      <c r="S6" s="3">
        <f t="shared" si="4"/>
        <v>0.34285714285714286</v>
      </c>
      <c r="T6" s="3">
        <v>-0.40479999999999999</v>
      </c>
      <c r="U6" s="3">
        <f t="shared" si="5"/>
        <v>0.93214285714285716</v>
      </c>
      <c r="V6" s="3">
        <v>1.4916</v>
      </c>
      <c r="W6" s="3">
        <f t="shared" si="6"/>
        <v>1.8964000000000001</v>
      </c>
      <c r="X6" s="3">
        <v>0.40450000000000003</v>
      </c>
      <c r="Y6" s="3">
        <v>-1.4923</v>
      </c>
      <c r="Z6" s="3">
        <f t="shared" si="7"/>
        <v>1.8968</v>
      </c>
      <c r="AA6" s="3">
        <v>0.36699999999999999</v>
      </c>
      <c r="AB6" s="3">
        <v>0.13300000000000001</v>
      </c>
      <c r="AC6" s="3">
        <f t="shared" si="8"/>
        <v>2.7593984962406015</v>
      </c>
      <c r="AD6" s="3">
        <f t="shared" si="9"/>
        <v>0.37617002509160308</v>
      </c>
      <c r="AE6" s="3">
        <f t="shared" si="10"/>
        <v>0.25836455532792502</v>
      </c>
      <c r="AF6" s="3">
        <f t="shared" si="11"/>
        <v>1.455966065523792</v>
      </c>
      <c r="AG6" s="3">
        <f t="shared" si="12"/>
        <v>0.54339999999999999</v>
      </c>
      <c r="AH6" s="3">
        <f>AG6-AG5</f>
        <v>0.2616</v>
      </c>
      <c r="AI6" s="4">
        <f t="shared" si="13"/>
        <v>0.54339999999999999</v>
      </c>
      <c r="AJ6" s="3">
        <f t="shared" si="14"/>
        <v>0.28654292343387472</v>
      </c>
      <c r="AK6" s="3">
        <f t="shared" si="15"/>
        <v>1.4916</v>
      </c>
      <c r="AL6" s="3">
        <f>AK6-AK5</f>
        <v>0.31220000000000003</v>
      </c>
      <c r="AM6" s="4">
        <f t="shared" si="16"/>
        <v>1.4916</v>
      </c>
    </row>
    <row r="7" spans="1:39" s="1" customFormat="1" x14ac:dyDescent="0.25">
      <c r="J7" s="9"/>
      <c r="AI7" s="4">
        <f t="shared" si="13"/>
        <v>0</v>
      </c>
      <c r="AM7" s="4">
        <f t="shared" si="16"/>
        <v>0</v>
      </c>
    </row>
    <row r="8" spans="1:39" s="7" customFormat="1" x14ac:dyDescent="0.25">
      <c r="A8" s="7">
        <v>1</v>
      </c>
      <c r="B8" s="7" t="s">
        <v>29</v>
      </c>
      <c r="C8" s="7" t="s">
        <v>22</v>
      </c>
      <c r="D8" s="7">
        <v>1</v>
      </c>
      <c r="E8" s="7" t="s">
        <v>20</v>
      </c>
      <c r="F8" s="7">
        <v>141</v>
      </c>
      <c r="G8" s="7">
        <v>139</v>
      </c>
      <c r="H8" s="7">
        <v>29</v>
      </c>
      <c r="I8" s="7">
        <v>27</v>
      </c>
      <c r="J8" s="9"/>
      <c r="K8" s="7">
        <f>F8/168</f>
        <v>0.8392857142857143</v>
      </c>
      <c r="L8" s="7">
        <f>H8/168</f>
        <v>0.17261904761904762</v>
      </c>
      <c r="N8" s="7">
        <f>G8/168</f>
        <v>0.82738095238095233</v>
      </c>
      <c r="O8" s="7">
        <f>I8/168</f>
        <v>0.16071428571428573</v>
      </c>
      <c r="P8" s="7">
        <f>K8+L8+N8+O8</f>
        <v>2</v>
      </c>
      <c r="Q8" s="7">
        <f>F8+G8+H8+I8</f>
        <v>336</v>
      </c>
      <c r="S8" s="7">
        <f>1-K8</f>
        <v>0.1607142857142857</v>
      </c>
      <c r="T8" s="7">
        <v>-0.99150000000000005</v>
      </c>
      <c r="U8" s="7">
        <f>1-L8</f>
        <v>0.82738095238095233</v>
      </c>
      <c r="V8" s="7">
        <v>0.94350000000000001</v>
      </c>
      <c r="W8" s="7">
        <f>V8-T8</f>
        <v>1.9350000000000001</v>
      </c>
      <c r="X8" s="7">
        <v>0.99109999999999998</v>
      </c>
      <c r="Y8" s="7">
        <v>-0.94389999999999996</v>
      </c>
      <c r="Z8" s="19">
        <f>X8-Y8</f>
        <v>1.9350000000000001</v>
      </c>
      <c r="AA8" s="7">
        <v>0.24399999999999999</v>
      </c>
      <c r="AB8" s="7">
        <v>0.254</v>
      </c>
      <c r="AC8" s="7">
        <f>AA8/AB8</f>
        <v>0.96062992125984248</v>
      </c>
      <c r="AD8" s="7">
        <f t="shared" ref="AD8:AD54" si="19">NORMDIST(S8,0,1,0)</f>
        <v>0.39382325014848035</v>
      </c>
      <c r="AE8" s="7">
        <f t="shared" ref="AE8:AE54" si="20">NORMDIST(U8,0,1,0)</f>
        <v>0.28330870275825948</v>
      </c>
      <c r="AF8" s="7">
        <f>AD8/AE8</f>
        <v>1.3900852544036399</v>
      </c>
      <c r="AG8" s="7">
        <f>0.5*(T8+V8)</f>
        <v>-2.4000000000000021E-2</v>
      </c>
      <c r="AI8" s="4">
        <f t="shared" si="13"/>
        <v>-2.4000000000000021E-2</v>
      </c>
      <c r="AJ8" s="7">
        <f>AG8/W8</f>
        <v>-1.2403100775193809E-2</v>
      </c>
      <c r="AK8" s="7">
        <f>AG8+(W8/2)</f>
        <v>0.94350000000000001</v>
      </c>
      <c r="AM8" s="4">
        <f t="shared" si="16"/>
        <v>0.94350000000000001</v>
      </c>
    </row>
    <row r="9" spans="1:39" s="8" customFormat="1" x14ac:dyDescent="0.25">
      <c r="E9" s="8" t="s">
        <v>21</v>
      </c>
      <c r="F9" s="8">
        <v>92</v>
      </c>
      <c r="G9" s="8">
        <v>160</v>
      </c>
      <c r="H9" s="8">
        <v>8</v>
      </c>
      <c r="I9" s="8">
        <v>76</v>
      </c>
      <c r="J9" s="9"/>
      <c r="K9" s="8">
        <f>F9/168</f>
        <v>0.54761904761904767</v>
      </c>
      <c r="L9" s="8">
        <f>H9/168</f>
        <v>4.7619047619047616E-2</v>
      </c>
      <c r="N9" s="8">
        <f t="shared" ref="N9:N54" si="21">G9/168</f>
        <v>0.95238095238095233</v>
      </c>
      <c r="O9" s="8">
        <f t="shared" ref="O9:O54" si="22">I9/168</f>
        <v>0.45238095238095238</v>
      </c>
      <c r="P9" s="8">
        <f t="shared" ref="P9:P54" si="23">K9+L9+N9+O9</f>
        <v>2</v>
      </c>
      <c r="Q9" s="8">
        <f t="shared" ref="Q9:Q54" si="24">F9+G9+H9+I9</f>
        <v>336</v>
      </c>
      <c r="S9" s="8">
        <f t="shared" ref="S9:S54" si="25">1-K9</f>
        <v>0.45238095238095233</v>
      </c>
      <c r="T9" s="8">
        <v>-0.1198</v>
      </c>
      <c r="U9" s="8">
        <f t="shared" ref="U9:U11" si="26">1-L9</f>
        <v>0.95238095238095233</v>
      </c>
      <c r="V9" s="8">
        <v>1.6675</v>
      </c>
      <c r="W9" s="8">
        <f t="shared" ref="W9:W22" si="27">V9-T9</f>
        <v>1.7872999999999999</v>
      </c>
      <c r="X9" s="8">
        <v>0.1196</v>
      </c>
      <c r="Y9" s="8">
        <v>-1.6685000000000001</v>
      </c>
      <c r="Z9" s="8">
        <f t="shared" ref="Z9:Z21" si="28">X9-Y9</f>
        <v>1.7881</v>
      </c>
      <c r="AA9" s="8">
        <v>0.39600000000000002</v>
      </c>
      <c r="AB9" s="8">
        <v>0.10199999999999999</v>
      </c>
      <c r="AC9" s="8">
        <f t="shared" ref="AC9:AC54" si="29">AA9/AB9</f>
        <v>3.882352941176471</v>
      </c>
      <c r="AD9" s="8">
        <f t="shared" si="19"/>
        <v>0.3601398696284635</v>
      </c>
      <c r="AE9" s="8">
        <f t="shared" si="20"/>
        <v>0.25348433000594756</v>
      </c>
      <c r="AF9" s="8">
        <f t="shared" ref="AF9:AF54" si="30">AD9/AE9</f>
        <v>1.4207579206967684</v>
      </c>
      <c r="AG9" s="8">
        <f t="shared" ref="AG9:AG54" si="31">0.5*(T9+V9)</f>
        <v>0.77385000000000004</v>
      </c>
      <c r="AH9" s="8">
        <f>AG9-AG8</f>
        <v>0.79785000000000006</v>
      </c>
      <c r="AI9" s="4">
        <f t="shared" si="13"/>
        <v>0.77385000000000004</v>
      </c>
      <c r="AJ9" s="8">
        <f>AG9/W9</f>
        <v>0.43297152128909533</v>
      </c>
      <c r="AK9" s="8">
        <f>AG9+(W9/2)</f>
        <v>1.6675</v>
      </c>
      <c r="AL9" s="8">
        <f>AK9-AK8</f>
        <v>0.72399999999999998</v>
      </c>
      <c r="AM9" s="4">
        <f t="shared" si="16"/>
        <v>1.6675</v>
      </c>
    </row>
    <row r="10" spans="1:39" s="5" customFormat="1" x14ac:dyDescent="0.25">
      <c r="C10" s="5" t="s">
        <v>19</v>
      </c>
      <c r="D10" s="5">
        <v>2</v>
      </c>
      <c r="E10" s="5" t="s">
        <v>20</v>
      </c>
      <c r="F10" s="5">
        <v>119</v>
      </c>
      <c r="G10" s="5">
        <v>129</v>
      </c>
      <c r="H10" s="5">
        <v>39</v>
      </c>
      <c r="I10" s="5">
        <v>49</v>
      </c>
      <c r="J10" s="9"/>
      <c r="K10" s="5">
        <f>F10/168</f>
        <v>0.70833333333333337</v>
      </c>
      <c r="L10" s="5">
        <f>H10/168</f>
        <v>0.23214285714285715</v>
      </c>
      <c r="N10" s="5">
        <f t="shared" si="21"/>
        <v>0.7678571428571429</v>
      </c>
      <c r="O10" s="5">
        <f t="shared" si="22"/>
        <v>0.29166666666666669</v>
      </c>
      <c r="P10" s="5">
        <f t="shared" si="23"/>
        <v>2</v>
      </c>
      <c r="Q10" s="5">
        <f t="shared" si="24"/>
        <v>336</v>
      </c>
      <c r="S10" s="5">
        <f t="shared" si="25"/>
        <v>0.29166666666666663</v>
      </c>
      <c r="T10" s="5">
        <v>-0.54869999999999997</v>
      </c>
      <c r="U10" s="5">
        <f t="shared" si="26"/>
        <v>0.76785714285714279</v>
      </c>
      <c r="V10" s="5">
        <v>0.73160000000000003</v>
      </c>
      <c r="W10" s="5">
        <f t="shared" si="27"/>
        <v>1.2803</v>
      </c>
      <c r="X10" s="5">
        <v>0.5484</v>
      </c>
      <c r="Y10" s="5">
        <v>-0.7319</v>
      </c>
      <c r="Z10" s="5">
        <f t="shared" si="28"/>
        <v>1.2803</v>
      </c>
      <c r="AA10" s="5">
        <v>0.34300000000000003</v>
      </c>
      <c r="AB10" s="5">
        <v>0.30299999999999999</v>
      </c>
      <c r="AC10" s="5">
        <f t="shared" si="29"/>
        <v>1.1320132013201321</v>
      </c>
      <c r="AD10" s="5">
        <f t="shared" si="19"/>
        <v>0.38232920227991662</v>
      </c>
      <c r="AE10" s="5">
        <f t="shared" si="20"/>
        <v>0.29708385822024441</v>
      </c>
      <c r="AF10" s="5">
        <f t="shared" si="30"/>
        <v>1.2869403426034518</v>
      </c>
      <c r="AG10" s="5">
        <f t="shared" si="31"/>
        <v>9.1450000000000031E-2</v>
      </c>
      <c r="AI10" s="4">
        <f t="shared" si="13"/>
        <v>9.1450000000000031E-2</v>
      </c>
      <c r="AJ10" s="5">
        <f>AG10/W10</f>
        <v>7.1428571428571452E-2</v>
      </c>
      <c r="AK10" s="5">
        <f>AG10+(W10/2)</f>
        <v>0.73160000000000003</v>
      </c>
      <c r="AM10" s="4">
        <f t="shared" si="16"/>
        <v>0.73160000000000003</v>
      </c>
    </row>
    <row r="11" spans="1:39" s="3" customFormat="1" x14ac:dyDescent="0.25">
      <c r="E11" s="3" t="s">
        <v>21</v>
      </c>
      <c r="F11" s="3">
        <v>81</v>
      </c>
      <c r="G11" s="3">
        <v>139</v>
      </c>
      <c r="H11" s="3">
        <v>29</v>
      </c>
      <c r="I11" s="3">
        <v>87</v>
      </c>
      <c r="J11" s="9"/>
      <c r="K11" s="3">
        <f>F11/168</f>
        <v>0.48214285714285715</v>
      </c>
      <c r="L11" s="3">
        <f>H11/168</f>
        <v>0.17261904761904762</v>
      </c>
      <c r="N11" s="3">
        <f t="shared" si="21"/>
        <v>0.82738095238095233</v>
      </c>
      <c r="O11" s="3">
        <f t="shared" si="22"/>
        <v>0.5178571428571429</v>
      </c>
      <c r="P11" s="3">
        <f t="shared" si="23"/>
        <v>2</v>
      </c>
      <c r="Q11" s="3">
        <f t="shared" si="24"/>
        <v>336</v>
      </c>
      <c r="S11" s="3">
        <f t="shared" si="25"/>
        <v>0.51785714285714279</v>
      </c>
      <c r="T11" s="3">
        <v>4.4600000000000001E-2</v>
      </c>
      <c r="U11" s="3">
        <f t="shared" si="26"/>
        <v>0.82738095238095233</v>
      </c>
      <c r="V11" s="3">
        <v>0.94350000000000001</v>
      </c>
      <c r="W11" s="3">
        <f t="shared" si="27"/>
        <v>0.89890000000000003</v>
      </c>
      <c r="X11" s="3">
        <v>-4.48E-2</v>
      </c>
      <c r="Y11" s="3">
        <v>-0.94389999999999996</v>
      </c>
      <c r="Z11" s="3">
        <f t="shared" si="28"/>
        <v>0.89910000000000001</v>
      </c>
      <c r="AA11" s="3">
        <v>0.39800000000000002</v>
      </c>
      <c r="AB11" s="3">
        <v>0.254</v>
      </c>
      <c r="AC11" s="3">
        <f t="shared" si="29"/>
        <v>1.5669291338582678</v>
      </c>
      <c r="AD11" s="3">
        <f t="shared" si="19"/>
        <v>0.34888024841621001</v>
      </c>
      <c r="AE11" s="3">
        <f t="shared" si="20"/>
        <v>0.28330870275825948</v>
      </c>
      <c r="AF11" s="3">
        <f t="shared" si="30"/>
        <v>1.231449104879426</v>
      </c>
      <c r="AG11" s="3">
        <f t="shared" si="31"/>
        <v>0.49404999999999999</v>
      </c>
      <c r="AH11" s="3">
        <f>AG11-AG10</f>
        <v>0.40259999999999996</v>
      </c>
      <c r="AI11" s="4">
        <f t="shared" si="13"/>
        <v>0.49404999999999999</v>
      </c>
      <c r="AJ11" s="3">
        <f>AG11/W11</f>
        <v>0.54961619757481361</v>
      </c>
      <c r="AK11" s="3">
        <f>AG11+(W11/2)</f>
        <v>0.94350000000000001</v>
      </c>
      <c r="AL11" s="3">
        <f>AK11-AK10</f>
        <v>0.21189999999999998</v>
      </c>
      <c r="AM11" s="4">
        <f t="shared" si="16"/>
        <v>0.94350000000000001</v>
      </c>
    </row>
    <row r="12" spans="1:39" s="1" customFormat="1" x14ac:dyDescent="0.25">
      <c r="J12" s="9"/>
      <c r="N12" s="1">
        <f t="shared" si="21"/>
        <v>0</v>
      </c>
      <c r="O12" s="1">
        <f t="shared" si="22"/>
        <v>0</v>
      </c>
      <c r="P12" s="1">
        <f t="shared" si="23"/>
        <v>0</v>
      </c>
      <c r="Q12" s="1">
        <f t="shared" si="24"/>
        <v>0</v>
      </c>
      <c r="S12" s="1">
        <f t="shared" si="25"/>
        <v>1</v>
      </c>
      <c r="W12" s="1">
        <f t="shared" si="27"/>
        <v>0</v>
      </c>
      <c r="Z12" s="1">
        <f t="shared" si="28"/>
        <v>0</v>
      </c>
      <c r="AC12" s="1" t="e">
        <f t="shared" si="29"/>
        <v>#DIV/0!</v>
      </c>
      <c r="AD12" s="1">
        <f t="shared" si="19"/>
        <v>0.24197072451914337</v>
      </c>
      <c r="AE12" s="1">
        <f t="shared" si="20"/>
        <v>0.3989422804014327</v>
      </c>
      <c r="AF12" s="1">
        <f t="shared" si="30"/>
        <v>0.60653065971263342</v>
      </c>
      <c r="AG12" s="1">
        <f t="shared" si="31"/>
        <v>0</v>
      </c>
      <c r="AI12" s="4">
        <f t="shared" si="13"/>
        <v>0</v>
      </c>
      <c r="AJ12" s="1" t="e">
        <f>AG12/W12</f>
        <v>#DIV/0!</v>
      </c>
      <c r="AK12" s="1">
        <f>AG12+(W12/2)</f>
        <v>0</v>
      </c>
      <c r="AM12" s="4">
        <f t="shared" si="16"/>
        <v>0</v>
      </c>
    </row>
    <row r="13" spans="1:39" s="5" customFormat="1" x14ac:dyDescent="0.25">
      <c r="A13" s="5">
        <v>2</v>
      </c>
      <c r="B13" s="5" t="s">
        <v>31</v>
      </c>
      <c r="C13" s="5" t="s">
        <v>19</v>
      </c>
      <c r="D13" s="5">
        <v>1</v>
      </c>
      <c r="E13" s="5" t="s">
        <v>20</v>
      </c>
      <c r="F13" s="5">
        <v>141</v>
      </c>
      <c r="G13" s="5">
        <v>158</v>
      </c>
      <c r="H13" s="5">
        <v>10</v>
      </c>
      <c r="I13" s="5">
        <v>27</v>
      </c>
      <c r="J13" s="9"/>
      <c r="K13" s="5">
        <f>F13/168</f>
        <v>0.8392857142857143</v>
      </c>
      <c r="L13" s="5">
        <f>H13/168</f>
        <v>5.9523809523809521E-2</v>
      </c>
      <c r="N13" s="5">
        <f t="shared" si="21"/>
        <v>0.94047619047619047</v>
      </c>
      <c r="O13" s="5">
        <f t="shared" si="22"/>
        <v>0.16071428571428573</v>
      </c>
      <c r="P13" s="5">
        <f t="shared" si="23"/>
        <v>2</v>
      </c>
      <c r="Q13" s="5">
        <f t="shared" si="24"/>
        <v>336</v>
      </c>
      <c r="S13" s="5">
        <f t="shared" si="25"/>
        <v>0.1607142857142857</v>
      </c>
      <c r="T13" s="5">
        <v>-0.99150000000000005</v>
      </c>
      <c r="U13" s="5">
        <f>1-L13</f>
        <v>0.94047619047619047</v>
      </c>
      <c r="V13" s="5">
        <v>1.5581</v>
      </c>
      <c r="W13" s="5">
        <f t="shared" si="27"/>
        <v>2.5495999999999999</v>
      </c>
      <c r="X13" s="5">
        <v>0.99109999999999998</v>
      </c>
      <c r="Y13" s="5">
        <v>-1.5589</v>
      </c>
      <c r="Z13" s="5">
        <f t="shared" si="28"/>
        <v>2.5499999999999998</v>
      </c>
      <c r="AA13" s="5">
        <v>0.24399999999999999</v>
      </c>
      <c r="AB13" s="5">
        <v>0.11799999999999999</v>
      </c>
      <c r="AC13" s="5">
        <f t="shared" si="29"/>
        <v>2.0677966101694918</v>
      </c>
      <c r="AD13" s="5">
        <f t="shared" si="19"/>
        <v>0.39382325014848035</v>
      </c>
      <c r="AE13" s="5">
        <f t="shared" si="20"/>
        <v>0.25635648961352625</v>
      </c>
      <c r="AF13" s="5">
        <f t="shared" si="30"/>
        <v>1.5362328090160464</v>
      </c>
      <c r="AG13" s="5">
        <f t="shared" si="31"/>
        <v>0.2833</v>
      </c>
      <c r="AI13" s="4">
        <f t="shared" si="13"/>
        <v>0.28330000000000011</v>
      </c>
      <c r="AJ13" s="5">
        <f>AG13/W13</f>
        <v>0.11111546909319109</v>
      </c>
      <c r="AK13" s="5">
        <f>AG13+(W13/2)</f>
        <v>1.5581</v>
      </c>
      <c r="AM13" s="4">
        <f t="shared" si="16"/>
        <v>1.5581</v>
      </c>
    </row>
    <row r="14" spans="1:39" s="3" customFormat="1" x14ac:dyDescent="0.25">
      <c r="E14" s="3" t="s">
        <v>21</v>
      </c>
      <c r="F14" s="3">
        <v>140</v>
      </c>
      <c r="G14" s="3">
        <v>165</v>
      </c>
      <c r="H14" s="3">
        <v>3</v>
      </c>
      <c r="I14" s="3">
        <v>28</v>
      </c>
      <c r="J14" s="9"/>
      <c r="K14" s="3">
        <f t="shared" ref="K14:K16" si="32">F14/168</f>
        <v>0.83333333333333337</v>
      </c>
      <c r="L14" s="3">
        <f t="shared" ref="L14:L16" si="33">H14/168</f>
        <v>1.7857142857142856E-2</v>
      </c>
      <c r="N14" s="3">
        <f t="shared" si="21"/>
        <v>0.9821428571428571</v>
      </c>
      <c r="O14" s="3">
        <f t="shared" si="22"/>
        <v>0.16666666666666666</v>
      </c>
      <c r="P14" s="3">
        <f t="shared" si="23"/>
        <v>2</v>
      </c>
      <c r="Q14" s="3">
        <f t="shared" si="24"/>
        <v>336</v>
      </c>
      <c r="S14" s="3">
        <f t="shared" si="25"/>
        <v>0.16666666666666663</v>
      </c>
      <c r="T14" s="3">
        <v>-0.96760000000000002</v>
      </c>
      <c r="U14" s="3">
        <f t="shared" ref="U14:U16" si="34">1-L14</f>
        <v>0.9821428571428571</v>
      </c>
      <c r="V14" s="3">
        <v>2.0991</v>
      </c>
      <c r="W14" s="3">
        <f t="shared" si="27"/>
        <v>3.0667</v>
      </c>
      <c r="X14" s="3">
        <v>0.96719999999999995</v>
      </c>
      <c r="Y14" s="3">
        <v>-2.1013999999999999</v>
      </c>
      <c r="Z14" s="3">
        <f t="shared" si="28"/>
        <v>3.0686</v>
      </c>
      <c r="AA14" s="3">
        <v>0.254</v>
      </c>
      <c r="AB14" s="3">
        <v>4.9000000000000002E-2</v>
      </c>
      <c r="AC14" s="3">
        <f t="shared" si="29"/>
        <v>5.1836734693877551</v>
      </c>
      <c r="AD14" s="3">
        <f t="shared" si="19"/>
        <v>0.3934397161019399</v>
      </c>
      <c r="AE14" s="3">
        <f t="shared" si="20"/>
        <v>0.24629116900596032</v>
      </c>
      <c r="AF14" s="3">
        <f t="shared" si="30"/>
        <v>1.5974576664274087</v>
      </c>
      <c r="AG14" s="3">
        <f t="shared" si="31"/>
        <v>0.56574999999999998</v>
      </c>
      <c r="AH14" s="3">
        <f>AG14-AG13</f>
        <v>0.28244999999999998</v>
      </c>
      <c r="AI14" s="4">
        <f t="shared" si="13"/>
        <v>0.56574999999999998</v>
      </c>
      <c r="AJ14" s="3">
        <f>AG14/W14</f>
        <v>0.18448169041640852</v>
      </c>
      <c r="AK14" s="3">
        <f>AG14+(W14/2)</f>
        <v>2.0991</v>
      </c>
      <c r="AL14" s="3">
        <f>AK14-AK13</f>
        <v>0.54099999999999993</v>
      </c>
      <c r="AM14" s="4">
        <f t="shared" si="16"/>
        <v>2.0991</v>
      </c>
    </row>
    <row r="15" spans="1:39" s="7" customFormat="1" x14ac:dyDescent="0.25">
      <c r="D15" s="7">
        <v>2</v>
      </c>
      <c r="E15" s="7" t="s">
        <v>20</v>
      </c>
      <c r="F15" s="7">
        <v>153</v>
      </c>
      <c r="G15" s="7">
        <v>152</v>
      </c>
      <c r="H15" s="7">
        <v>16</v>
      </c>
      <c r="I15" s="7">
        <v>15</v>
      </c>
      <c r="J15" s="9"/>
      <c r="K15" s="7">
        <f t="shared" si="32"/>
        <v>0.9107142857142857</v>
      </c>
      <c r="L15" s="7">
        <f t="shared" si="33"/>
        <v>9.5238095238095233E-2</v>
      </c>
      <c r="N15" s="7">
        <f t="shared" si="21"/>
        <v>0.90476190476190477</v>
      </c>
      <c r="O15" s="7">
        <f t="shared" si="22"/>
        <v>8.9285714285714288E-2</v>
      </c>
      <c r="P15" s="7">
        <f t="shared" si="23"/>
        <v>1.9999999999999998</v>
      </c>
      <c r="Q15" s="7">
        <f t="shared" si="24"/>
        <v>336</v>
      </c>
      <c r="S15" s="7">
        <f t="shared" si="25"/>
        <v>8.9285714285714302E-2</v>
      </c>
      <c r="T15" s="7">
        <v>-1.3455999999999999</v>
      </c>
      <c r="U15" s="7">
        <f t="shared" si="34"/>
        <v>0.90476190476190477</v>
      </c>
      <c r="V15" s="7">
        <v>1.3088</v>
      </c>
      <c r="W15" s="7">
        <f t="shared" si="27"/>
        <v>2.6543999999999999</v>
      </c>
      <c r="X15" s="7">
        <v>1.345</v>
      </c>
      <c r="Y15" s="7">
        <v>-1.3092999999999999</v>
      </c>
      <c r="Z15" s="7">
        <f t="shared" si="28"/>
        <v>2.6543000000000001</v>
      </c>
      <c r="AA15" s="7">
        <v>0.16300000000000001</v>
      </c>
      <c r="AB15" s="7">
        <v>0.17599999999999999</v>
      </c>
      <c r="AC15" s="7">
        <f t="shared" si="29"/>
        <v>0.92613636363636376</v>
      </c>
      <c r="AD15" s="7">
        <f t="shared" si="19"/>
        <v>0.39735527366559498</v>
      </c>
      <c r="AE15" s="7">
        <f t="shared" si="20"/>
        <v>0.26494432077402602</v>
      </c>
      <c r="AF15" s="7">
        <f t="shared" si="30"/>
        <v>1.4997689797793543</v>
      </c>
      <c r="AG15" s="7">
        <f t="shared" si="31"/>
        <v>-1.8399999999999972E-2</v>
      </c>
      <c r="AI15" s="4">
        <f t="shared" si="13"/>
        <v>-1.8399999999999972E-2</v>
      </c>
      <c r="AJ15" s="7">
        <f>AG15/W15</f>
        <v>-6.9318866787221115E-3</v>
      </c>
      <c r="AK15" s="7">
        <f>AG15+(W15/2)</f>
        <v>1.3088</v>
      </c>
      <c r="AM15" s="4">
        <f t="shared" si="16"/>
        <v>1.3088</v>
      </c>
    </row>
    <row r="16" spans="1:39" s="8" customFormat="1" x14ac:dyDescent="0.25">
      <c r="E16" s="8" t="s">
        <v>21</v>
      </c>
      <c r="F16" s="8">
        <v>162</v>
      </c>
      <c r="G16" s="8">
        <v>155</v>
      </c>
      <c r="H16" s="8">
        <v>13</v>
      </c>
      <c r="I16" s="8">
        <v>6</v>
      </c>
      <c r="J16" s="9"/>
      <c r="K16" s="8">
        <f t="shared" si="32"/>
        <v>0.9642857142857143</v>
      </c>
      <c r="L16" s="8">
        <f t="shared" si="33"/>
        <v>7.7380952380952384E-2</v>
      </c>
      <c r="N16" s="8">
        <f t="shared" si="21"/>
        <v>0.92261904761904767</v>
      </c>
      <c r="O16" s="8">
        <f t="shared" si="22"/>
        <v>3.5714285714285712E-2</v>
      </c>
      <c r="P16" s="8">
        <f t="shared" si="23"/>
        <v>2</v>
      </c>
      <c r="Q16" s="8">
        <f t="shared" si="24"/>
        <v>336</v>
      </c>
      <c r="S16" s="8">
        <f t="shared" si="25"/>
        <v>3.5714285714285698E-2</v>
      </c>
      <c r="T16" s="8">
        <v>-1.8028999999999999</v>
      </c>
      <c r="U16" s="8">
        <f t="shared" si="34"/>
        <v>0.92261904761904767</v>
      </c>
      <c r="V16" s="8">
        <v>1.4227000000000001</v>
      </c>
      <c r="W16" s="8">
        <f t="shared" si="27"/>
        <v>3.2256</v>
      </c>
      <c r="X16" s="8">
        <v>1.8016000000000001</v>
      </c>
      <c r="Y16" s="8">
        <v>-1.4234</v>
      </c>
      <c r="Z16" s="8">
        <f t="shared" si="28"/>
        <v>3.2250000000000001</v>
      </c>
      <c r="AA16" s="8">
        <v>6.8000000000000005E-2</v>
      </c>
      <c r="AB16" s="8">
        <v>0.14799999999999999</v>
      </c>
      <c r="AC16" s="8">
        <f t="shared" si="29"/>
        <v>0.45945945945945954</v>
      </c>
      <c r="AD16" s="8">
        <f t="shared" si="19"/>
        <v>0.39868793404065245</v>
      </c>
      <c r="AE16" s="8">
        <f t="shared" si="20"/>
        <v>0.26065658958861576</v>
      </c>
      <c r="AF16" s="8">
        <f t="shared" si="30"/>
        <v>1.5295524838634857</v>
      </c>
      <c r="AG16" s="8">
        <f t="shared" si="31"/>
        <v>-0.19009999999999994</v>
      </c>
      <c r="AH16" s="8">
        <f>AG16-AG15</f>
        <v>-0.17169999999999996</v>
      </c>
      <c r="AI16" s="4">
        <f t="shared" si="13"/>
        <v>-0.19009999999999994</v>
      </c>
      <c r="AJ16" s="8">
        <f>AG16/W16</f>
        <v>-5.8934771825396803E-2</v>
      </c>
      <c r="AK16" s="8">
        <f>AG16+(W16/2)</f>
        <v>1.4227000000000001</v>
      </c>
      <c r="AL16" s="8">
        <f>AK16-AK15</f>
        <v>0.11390000000000011</v>
      </c>
      <c r="AM16" s="4">
        <f t="shared" si="16"/>
        <v>1.4227000000000001</v>
      </c>
    </row>
    <row r="17" spans="1:39" s="1" customFormat="1" x14ac:dyDescent="0.25">
      <c r="J17" s="9"/>
      <c r="N17" s="1">
        <f t="shared" si="21"/>
        <v>0</v>
      </c>
      <c r="O17" s="1">
        <f t="shared" si="22"/>
        <v>0</v>
      </c>
      <c r="P17" s="1">
        <f t="shared" si="23"/>
        <v>0</v>
      </c>
      <c r="Q17" s="1">
        <f t="shared" si="24"/>
        <v>0</v>
      </c>
      <c r="S17" s="1">
        <f t="shared" si="25"/>
        <v>1</v>
      </c>
      <c r="W17" s="1">
        <f t="shared" si="27"/>
        <v>0</v>
      </c>
      <c r="Z17" s="1">
        <f t="shared" si="28"/>
        <v>0</v>
      </c>
      <c r="AC17" s="1" t="e">
        <f t="shared" si="29"/>
        <v>#DIV/0!</v>
      </c>
      <c r="AD17" s="1">
        <f t="shared" si="19"/>
        <v>0.24197072451914337</v>
      </c>
      <c r="AE17" s="1">
        <f t="shared" si="20"/>
        <v>0.3989422804014327</v>
      </c>
      <c r="AF17" s="1">
        <f t="shared" si="30"/>
        <v>0.60653065971263342</v>
      </c>
      <c r="AG17" s="1">
        <f t="shared" si="31"/>
        <v>0</v>
      </c>
      <c r="AI17" s="4">
        <f t="shared" si="13"/>
        <v>0</v>
      </c>
      <c r="AJ17" s="1" t="e">
        <f>AG17/W17</f>
        <v>#DIV/0!</v>
      </c>
      <c r="AK17" s="1">
        <f>AG17+(W17/2)</f>
        <v>0</v>
      </c>
      <c r="AM17" s="4">
        <f t="shared" si="16"/>
        <v>0</v>
      </c>
    </row>
    <row r="18" spans="1:39" s="5" customFormat="1" x14ac:dyDescent="0.25">
      <c r="A18" s="2">
        <v>3</v>
      </c>
      <c r="B18" s="5" t="s">
        <v>32</v>
      </c>
      <c r="C18" s="5" t="s">
        <v>19</v>
      </c>
      <c r="D18" s="5">
        <v>1</v>
      </c>
      <c r="E18" s="5" t="s">
        <v>20</v>
      </c>
      <c r="F18" s="5">
        <v>102</v>
      </c>
      <c r="G18" s="5">
        <v>151</v>
      </c>
      <c r="H18" s="5">
        <v>17</v>
      </c>
      <c r="I18" s="5">
        <v>66</v>
      </c>
      <c r="J18" s="9"/>
      <c r="K18" s="5">
        <f>F18/168</f>
        <v>0.6071428571428571</v>
      </c>
      <c r="L18" s="5">
        <f>H18/168</f>
        <v>0.10119047619047619</v>
      </c>
      <c r="N18" s="5">
        <f t="shared" si="21"/>
        <v>0.89880952380952384</v>
      </c>
      <c r="O18" s="5">
        <f t="shared" si="22"/>
        <v>0.39285714285714285</v>
      </c>
      <c r="P18" s="5">
        <f t="shared" si="23"/>
        <v>2</v>
      </c>
      <c r="Q18" s="5">
        <f t="shared" si="24"/>
        <v>336</v>
      </c>
      <c r="S18" s="5">
        <f t="shared" si="25"/>
        <v>0.3928571428571429</v>
      </c>
      <c r="T18" s="5">
        <v>-0.27200000000000002</v>
      </c>
      <c r="U18" s="5">
        <f>1-L18</f>
        <v>0.89880952380952384</v>
      </c>
      <c r="V18" s="5">
        <v>1.2746999999999999</v>
      </c>
      <c r="W18" s="5">
        <f t="shared" si="27"/>
        <v>1.5467</v>
      </c>
      <c r="X18" s="5">
        <v>0.2717</v>
      </c>
      <c r="Y18" s="5">
        <v>-1.2753000000000001</v>
      </c>
      <c r="Z18" s="5">
        <f t="shared" si="28"/>
        <v>1.5470000000000002</v>
      </c>
      <c r="AA18" s="5">
        <v>0.38400000000000001</v>
      </c>
      <c r="AB18" s="5">
        <v>0.17599999999999999</v>
      </c>
      <c r="AC18" s="5">
        <f t="shared" si="29"/>
        <v>2.1818181818181821</v>
      </c>
      <c r="AD18" s="5">
        <f t="shared" si="19"/>
        <v>0.36931442387371427</v>
      </c>
      <c r="AE18" s="5">
        <f t="shared" si="20"/>
        <v>0.26637030526546046</v>
      </c>
      <c r="AF18" s="5">
        <f t="shared" si="30"/>
        <v>1.3864699501908118</v>
      </c>
      <c r="AG18" s="5">
        <f t="shared" si="31"/>
        <v>0.50134999999999996</v>
      </c>
      <c r="AI18" s="4">
        <f t="shared" si="13"/>
        <v>0.50134999999999996</v>
      </c>
      <c r="AJ18" s="5">
        <f>AG18/W18</f>
        <v>0.32414172108359735</v>
      </c>
      <c r="AK18" s="5">
        <f>AG18+(W18/2)</f>
        <v>1.2746999999999999</v>
      </c>
      <c r="AM18" s="4">
        <f t="shared" si="16"/>
        <v>1.2746999999999999</v>
      </c>
    </row>
    <row r="19" spans="1:39" s="3" customFormat="1" x14ac:dyDescent="0.25">
      <c r="E19" s="3" t="s">
        <v>21</v>
      </c>
      <c r="F19" s="3">
        <v>101</v>
      </c>
      <c r="G19" s="3">
        <v>158</v>
      </c>
      <c r="H19" s="3">
        <v>10</v>
      </c>
      <c r="I19" s="3">
        <v>67</v>
      </c>
      <c r="J19" s="9"/>
      <c r="K19" s="3">
        <f t="shared" ref="K19:K54" si="35">F19/168</f>
        <v>0.60119047619047616</v>
      </c>
      <c r="L19" s="3">
        <f t="shared" ref="L19:L54" si="36">H19/168</f>
        <v>5.9523809523809521E-2</v>
      </c>
      <c r="N19" s="3">
        <f t="shared" si="21"/>
        <v>0.94047619047619047</v>
      </c>
      <c r="O19" s="3">
        <f t="shared" si="22"/>
        <v>0.39880952380952384</v>
      </c>
      <c r="P19" s="3">
        <f t="shared" si="23"/>
        <v>2</v>
      </c>
      <c r="Q19" s="3">
        <f t="shared" si="24"/>
        <v>336</v>
      </c>
      <c r="S19" s="3">
        <f t="shared" si="25"/>
        <v>0.39880952380952384</v>
      </c>
      <c r="T19" s="3">
        <v>-0.25640000000000002</v>
      </c>
      <c r="U19" s="3">
        <f t="shared" ref="U19:U54" si="37">1-L19</f>
        <v>0.94047619047619047</v>
      </c>
      <c r="V19" s="3">
        <v>1.5581</v>
      </c>
      <c r="W19" s="3">
        <f t="shared" si="27"/>
        <v>1.8145</v>
      </c>
      <c r="X19" s="3">
        <v>0.25609999999999999</v>
      </c>
      <c r="Y19" s="3">
        <v>-1.5589</v>
      </c>
      <c r="Z19" s="3">
        <f t="shared" si="28"/>
        <v>1.8149999999999999</v>
      </c>
      <c r="AA19" s="3">
        <v>0.38700000000000001</v>
      </c>
      <c r="AB19" s="3">
        <v>0.11799999999999999</v>
      </c>
      <c r="AC19" s="3">
        <f t="shared" si="29"/>
        <v>3.2796610169491527</v>
      </c>
      <c r="AD19" s="3">
        <f t="shared" si="19"/>
        <v>0.36844528771080776</v>
      </c>
      <c r="AE19" s="3">
        <f t="shared" si="20"/>
        <v>0.25635648961352625</v>
      </c>
      <c r="AF19" s="3">
        <f t="shared" si="30"/>
        <v>1.4372379972368263</v>
      </c>
      <c r="AG19" s="3">
        <f t="shared" si="31"/>
        <v>0.65085000000000004</v>
      </c>
      <c r="AH19" s="3">
        <f>AG19-AG18</f>
        <v>0.14950000000000008</v>
      </c>
      <c r="AI19" s="4">
        <f t="shared" si="13"/>
        <v>0.65085000000000004</v>
      </c>
      <c r="AJ19" s="3">
        <f>AG19/W19</f>
        <v>0.35869385505648943</v>
      </c>
      <c r="AK19" s="3">
        <f>AG19+(W19/2)</f>
        <v>1.5581</v>
      </c>
      <c r="AL19" s="3">
        <f>AK19-AK18</f>
        <v>0.2834000000000001</v>
      </c>
      <c r="AM19" s="4">
        <f t="shared" si="16"/>
        <v>1.5581</v>
      </c>
    </row>
    <row r="20" spans="1:39" s="7" customFormat="1" x14ac:dyDescent="0.25">
      <c r="C20" s="7" t="s">
        <v>22</v>
      </c>
      <c r="D20" s="7">
        <v>2</v>
      </c>
      <c r="E20" s="7" t="s">
        <v>20</v>
      </c>
      <c r="F20" s="7">
        <v>146</v>
      </c>
      <c r="G20" s="7">
        <v>154</v>
      </c>
      <c r="H20" s="7">
        <v>14</v>
      </c>
      <c r="I20" s="7">
        <v>22</v>
      </c>
      <c r="J20" s="9"/>
      <c r="K20" s="7">
        <f t="shared" si="35"/>
        <v>0.86904761904761907</v>
      </c>
      <c r="L20" s="7">
        <f t="shared" si="36"/>
        <v>8.3333333333333329E-2</v>
      </c>
      <c r="N20" s="7">
        <f t="shared" si="21"/>
        <v>0.91666666666666663</v>
      </c>
      <c r="O20" s="7">
        <f t="shared" si="22"/>
        <v>0.13095238095238096</v>
      </c>
      <c r="P20" s="7">
        <f t="shared" si="23"/>
        <v>2</v>
      </c>
      <c r="Q20" s="7">
        <f t="shared" si="24"/>
        <v>336</v>
      </c>
      <c r="S20" s="7">
        <f t="shared" si="25"/>
        <v>0.13095238095238093</v>
      </c>
      <c r="T20" s="7">
        <v>-1.1221000000000001</v>
      </c>
      <c r="U20" s="7">
        <f t="shared" si="37"/>
        <v>0.91666666666666663</v>
      </c>
      <c r="V20" s="7">
        <v>1.3825000000000001</v>
      </c>
      <c r="W20" s="7">
        <f t="shared" si="27"/>
        <v>2.5045999999999999</v>
      </c>
      <c r="X20" s="7">
        <v>1.1215999999999999</v>
      </c>
      <c r="Y20" s="7">
        <v>-1.3832</v>
      </c>
      <c r="Z20" s="7">
        <f t="shared" si="28"/>
        <v>2.5047999999999999</v>
      </c>
      <c r="AA20" s="7">
        <v>0.21099999999999999</v>
      </c>
      <c r="AB20" s="7">
        <v>0.14799999999999999</v>
      </c>
      <c r="AC20" s="7">
        <f t="shared" si="29"/>
        <v>1.4256756756756757</v>
      </c>
      <c r="AD20" s="7">
        <f t="shared" si="19"/>
        <v>0.39553626724533913</v>
      </c>
      <c r="AE20" s="7">
        <f t="shared" si="20"/>
        <v>0.26208735307830144</v>
      </c>
      <c r="AF20" s="7">
        <f t="shared" si="30"/>
        <v>1.509177236519186</v>
      </c>
      <c r="AG20" s="7">
        <f t="shared" si="31"/>
        <v>0.13019999999999998</v>
      </c>
      <c r="AI20" s="4">
        <f t="shared" si="13"/>
        <v>0.13020000000000009</v>
      </c>
      <c r="AJ20" s="7">
        <f>AG20/W20</f>
        <v>5.1984348798211288E-2</v>
      </c>
      <c r="AK20" s="7">
        <f>AG20+(W20/2)</f>
        <v>1.3824999999999998</v>
      </c>
      <c r="AM20" s="4">
        <f t="shared" si="16"/>
        <v>1.3825000000000001</v>
      </c>
    </row>
    <row r="21" spans="1:39" s="8" customFormat="1" x14ac:dyDescent="0.25">
      <c r="E21" s="8" t="s">
        <v>21</v>
      </c>
      <c r="F21" s="8">
        <v>139</v>
      </c>
      <c r="G21" s="8">
        <v>153</v>
      </c>
      <c r="H21" s="8">
        <v>15</v>
      </c>
      <c r="I21" s="8">
        <v>29</v>
      </c>
      <c r="J21" s="9"/>
      <c r="K21" s="8">
        <f t="shared" si="35"/>
        <v>0.82738095238095233</v>
      </c>
      <c r="L21" s="8">
        <f t="shared" si="36"/>
        <v>8.9285714285714288E-2</v>
      </c>
      <c r="N21" s="8">
        <f t="shared" si="21"/>
        <v>0.9107142857142857</v>
      </c>
      <c r="O21" s="8">
        <f t="shared" si="22"/>
        <v>0.17261904761904762</v>
      </c>
      <c r="P21" s="8">
        <f t="shared" si="23"/>
        <v>2</v>
      </c>
      <c r="Q21" s="8">
        <f t="shared" si="24"/>
        <v>336</v>
      </c>
      <c r="S21" s="8">
        <f t="shared" si="25"/>
        <v>0.17261904761904767</v>
      </c>
      <c r="T21" s="8">
        <v>-0.94389999999999996</v>
      </c>
      <c r="U21" s="8">
        <f t="shared" si="37"/>
        <v>0.9107142857142857</v>
      </c>
      <c r="V21" s="8">
        <v>1.345</v>
      </c>
      <c r="W21" s="8">
        <f t="shared" si="27"/>
        <v>2.2888999999999999</v>
      </c>
      <c r="X21" s="8">
        <v>0.94350000000000001</v>
      </c>
      <c r="Y21" s="8">
        <v>-1.3455999999999999</v>
      </c>
      <c r="Z21" s="8">
        <f t="shared" si="28"/>
        <v>2.2890999999999999</v>
      </c>
      <c r="AA21" s="8">
        <v>0.254</v>
      </c>
      <c r="AB21" s="8">
        <v>0.16300000000000001</v>
      </c>
      <c r="AC21" s="8">
        <f t="shared" si="29"/>
        <v>1.5582822085889569</v>
      </c>
      <c r="AD21" s="8">
        <f t="shared" si="19"/>
        <v>0.3930426294922314</v>
      </c>
      <c r="AE21" s="8">
        <f t="shared" si="20"/>
        <v>0.26351663335483633</v>
      </c>
      <c r="AF21" s="8">
        <f t="shared" si="30"/>
        <v>1.4915287300402886</v>
      </c>
      <c r="AG21" s="8">
        <f t="shared" si="31"/>
        <v>0.20055000000000001</v>
      </c>
      <c r="AH21" s="8">
        <f>AG21-AG20</f>
        <v>7.0350000000000024E-2</v>
      </c>
      <c r="AI21" s="4">
        <f t="shared" si="13"/>
        <v>0.20055000000000001</v>
      </c>
      <c r="AJ21" s="8">
        <f>AG21/W21</f>
        <v>8.7618506706278132E-2</v>
      </c>
      <c r="AK21" s="8">
        <f>AG21+(W21/2)</f>
        <v>1.345</v>
      </c>
      <c r="AL21" s="8">
        <f>AK21-AK20</f>
        <v>-3.7499999999999867E-2</v>
      </c>
      <c r="AM21" s="4">
        <f t="shared" si="16"/>
        <v>1.345</v>
      </c>
    </row>
    <row r="22" spans="1:39" s="1" customFormat="1" x14ac:dyDescent="0.25">
      <c r="J22" s="9"/>
      <c r="K22" s="1">
        <f t="shared" si="35"/>
        <v>0</v>
      </c>
      <c r="L22" s="1">
        <f t="shared" si="36"/>
        <v>0</v>
      </c>
      <c r="N22" s="1">
        <f t="shared" si="21"/>
        <v>0</v>
      </c>
      <c r="O22" s="1">
        <f t="shared" si="22"/>
        <v>0</v>
      </c>
      <c r="P22" s="1">
        <f t="shared" si="23"/>
        <v>0</v>
      </c>
      <c r="Q22" s="1">
        <f t="shared" si="24"/>
        <v>0</v>
      </c>
      <c r="S22" s="1">
        <f t="shared" si="25"/>
        <v>1</v>
      </c>
      <c r="U22" s="1">
        <f t="shared" si="37"/>
        <v>1</v>
      </c>
      <c r="W22" s="1">
        <f t="shared" si="27"/>
        <v>0</v>
      </c>
      <c r="Z22" s="1">
        <f>X22-Y22</f>
        <v>0</v>
      </c>
      <c r="AC22" s="1" t="e">
        <f t="shared" si="29"/>
        <v>#DIV/0!</v>
      </c>
      <c r="AD22" s="1">
        <f t="shared" si="19"/>
        <v>0.24197072451914337</v>
      </c>
      <c r="AE22" s="1">
        <f t="shared" si="20"/>
        <v>0.24197072451914337</v>
      </c>
      <c r="AF22" s="1">
        <f t="shared" si="30"/>
        <v>1</v>
      </c>
      <c r="AG22" s="1">
        <f t="shared" si="31"/>
        <v>0</v>
      </c>
      <c r="AI22" s="4">
        <f t="shared" si="13"/>
        <v>0</v>
      </c>
      <c r="AJ22" s="1" t="e">
        <f>AG22/W22</f>
        <v>#DIV/0!</v>
      </c>
      <c r="AK22" s="1">
        <f>AG22+(W22/2)</f>
        <v>0</v>
      </c>
      <c r="AM22" s="4">
        <f t="shared" si="16"/>
        <v>0</v>
      </c>
    </row>
    <row r="23" spans="1:39" s="5" customFormat="1" x14ac:dyDescent="0.25">
      <c r="A23" s="5">
        <v>4</v>
      </c>
      <c r="B23" s="5" t="s">
        <v>75</v>
      </c>
      <c r="C23" s="5" t="s">
        <v>19</v>
      </c>
      <c r="D23" s="5">
        <v>1</v>
      </c>
      <c r="E23" s="5" t="s">
        <v>20</v>
      </c>
      <c r="F23" s="5">
        <v>101</v>
      </c>
      <c r="G23" s="5">
        <v>162</v>
      </c>
      <c r="H23" s="5">
        <v>6</v>
      </c>
      <c r="I23" s="5">
        <v>67</v>
      </c>
      <c r="J23" s="9"/>
      <c r="K23" s="5">
        <f t="shared" si="35"/>
        <v>0.60119047619047616</v>
      </c>
      <c r="L23" s="5">
        <f t="shared" si="36"/>
        <v>3.5714285714285712E-2</v>
      </c>
      <c r="N23" s="5">
        <f t="shared" si="21"/>
        <v>0.9642857142857143</v>
      </c>
      <c r="O23" s="5">
        <f t="shared" si="22"/>
        <v>0.39880952380952384</v>
      </c>
      <c r="P23" s="5">
        <f t="shared" si="23"/>
        <v>2</v>
      </c>
      <c r="Q23" s="5">
        <f t="shared" si="24"/>
        <v>336</v>
      </c>
      <c r="S23" s="5">
        <f t="shared" si="25"/>
        <v>0.39880952380952384</v>
      </c>
      <c r="T23" s="5">
        <v>-0.25640000000000002</v>
      </c>
      <c r="U23" s="5">
        <f t="shared" si="37"/>
        <v>0.9642857142857143</v>
      </c>
      <c r="V23" s="5">
        <v>1.8016000000000001</v>
      </c>
      <c r="W23" s="5">
        <f>V23-T23</f>
        <v>2.0580000000000003</v>
      </c>
      <c r="X23" s="5">
        <v>0.25609999999999999</v>
      </c>
      <c r="Y23" s="5">
        <v>-1.8028999999999999</v>
      </c>
      <c r="Z23" s="5">
        <f>X23-Y23</f>
        <v>2.0590000000000002</v>
      </c>
      <c r="AA23" s="5">
        <v>0.38700000000000001</v>
      </c>
      <c r="AB23" s="5">
        <v>8.5999999999999993E-2</v>
      </c>
      <c r="AC23" s="5">
        <f t="shared" si="29"/>
        <v>4.5000000000000009</v>
      </c>
      <c r="AD23" s="5">
        <f t="shared" si="19"/>
        <v>0.36844528771080776</v>
      </c>
      <c r="AE23" s="5">
        <f t="shared" si="20"/>
        <v>0.25060882977784493</v>
      </c>
      <c r="AF23" s="5">
        <f t="shared" si="30"/>
        <v>1.4702007428765391</v>
      </c>
      <c r="AG23" s="5">
        <f t="shared" si="31"/>
        <v>0.77260000000000006</v>
      </c>
      <c r="AI23" s="4">
        <f t="shared" si="13"/>
        <v>0.77259999999999995</v>
      </c>
      <c r="AJ23" s="5">
        <f>AG23/W23</f>
        <v>0.37541302235179785</v>
      </c>
      <c r="AK23" s="5">
        <f>AG23+(W23/2)</f>
        <v>1.8016000000000001</v>
      </c>
      <c r="AM23" s="4">
        <f t="shared" si="16"/>
        <v>1.8016000000000001</v>
      </c>
    </row>
    <row r="24" spans="1:39" s="3" customFormat="1" x14ac:dyDescent="0.25">
      <c r="E24" s="3" t="s">
        <v>21</v>
      </c>
      <c r="F24" s="3">
        <v>102</v>
      </c>
      <c r="G24" s="3">
        <v>163</v>
      </c>
      <c r="H24" s="3">
        <v>5</v>
      </c>
      <c r="I24" s="3">
        <v>66</v>
      </c>
      <c r="J24" s="9"/>
      <c r="K24" s="3">
        <f t="shared" si="35"/>
        <v>0.6071428571428571</v>
      </c>
      <c r="L24" s="3">
        <f t="shared" si="36"/>
        <v>2.976190476190476E-2</v>
      </c>
      <c r="N24" s="3">
        <f t="shared" si="21"/>
        <v>0.97023809523809523</v>
      </c>
      <c r="O24" s="3">
        <f t="shared" si="22"/>
        <v>0.39285714285714285</v>
      </c>
      <c r="P24" s="3">
        <f t="shared" si="23"/>
        <v>2</v>
      </c>
      <c r="Q24" s="3">
        <f t="shared" si="24"/>
        <v>336</v>
      </c>
      <c r="S24" s="3">
        <f t="shared" si="25"/>
        <v>0.3928571428571429</v>
      </c>
      <c r="T24" s="3">
        <v>-0.27200000000000002</v>
      </c>
      <c r="U24" s="3">
        <f t="shared" si="37"/>
        <v>0.97023809523809523</v>
      </c>
      <c r="V24" s="3">
        <v>1.8836999999999999</v>
      </c>
      <c r="W24" s="3">
        <f t="shared" ref="W24:W54" si="38">V24-T24</f>
        <v>2.1556999999999999</v>
      </c>
      <c r="X24" s="3">
        <v>0.2717</v>
      </c>
      <c r="Y24" s="3">
        <v>-1.8852</v>
      </c>
      <c r="Z24" s="3">
        <f t="shared" ref="Z24:Z54" si="39">X24-Y24</f>
        <v>2.1568999999999998</v>
      </c>
      <c r="AA24" s="3">
        <v>0.38400000000000001</v>
      </c>
      <c r="AB24" s="3">
        <v>6.8000000000000005E-2</v>
      </c>
      <c r="AC24" s="3">
        <f t="shared" si="29"/>
        <v>5.6470588235294112</v>
      </c>
      <c r="AD24" s="3">
        <f t="shared" si="19"/>
        <v>0.36931442387371427</v>
      </c>
      <c r="AE24" s="3">
        <f t="shared" si="20"/>
        <v>0.24917009234694684</v>
      </c>
      <c r="AF24" s="3">
        <f t="shared" si="30"/>
        <v>1.4821779788863156</v>
      </c>
      <c r="AG24" s="3">
        <f t="shared" si="31"/>
        <v>0.80584999999999996</v>
      </c>
      <c r="AH24" s="3">
        <f>AG24-AG23</f>
        <v>3.3249999999999891E-2</v>
      </c>
      <c r="AI24" s="4">
        <f t="shared" si="13"/>
        <v>0.80584999999999996</v>
      </c>
      <c r="AJ24" s="3">
        <f>AG24/W24</f>
        <v>0.37382288815697917</v>
      </c>
      <c r="AK24" s="3">
        <f>AG24+(W24/2)</f>
        <v>1.8836999999999999</v>
      </c>
      <c r="AL24" s="3">
        <f>AK24-AK23</f>
        <v>8.209999999999984E-2</v>
      </c>
      <c r="AM24" s="4">
        <f t="shared" si="16"/>
        <v>1.8836999999999999</v>
      </c>
    </row>
    <row r="25" spans="1:39" s="7" customFormat="1" x14ac:dyDescent="0.25">
      <c r="C25" s="7" t="s">
        <v>22</v>
      </c>
      <c r="D25" s="7">
        <v>2</v>
      </c>
      <c r="E25" s="7" t="s">
        <v>20</v>
      </c>
      <c r="F25" s="7">
        <v>120</v>
      </c>
      <c r="G25" s="7">
        <v>163</v>
      </c>
      <c r="H25" s="7">
        <v>5</v>
      </c>
      <c r="I25" s="7">
        <v>48</v>
      </c>
      <c r="J25" s="9"/>
      <c r="K25" s="7">
        <f t="shared" si="35"/>
        <v>0.7142857142857143</v>
      </c>
      <c r="L25" s="7">
        <f t="shared" si="36"/>
        <v>2.976190476190476E-2</v>
      </c>
      <c r="N25" s="7">
        <f t="shared" si="21"/>
        <v>0.97023809523809523</v>
      </c>
      <c r="O25" s="7">
        <f t="shared" si="22"/>
        <v>0.2857142857142857</v>
      </c>
      <c r="P25" s="7">
        <f t="shared" si="23"/>
        <v>2</v>
      </c>
      <c r="Q25" s="7">
        <f t="shared" si="24"/>
        <v>336</v>
      </c>
      <c r="S25" s="7">
        <f t="shared" si="25"/>
        <v>0.2857142857142857</v>
      </c>
      <c r="T25" s="7">
        <v>-0.56589999999999996</v>
      </c>
      <c r="U25" s="7">
        <f t="shared" si="37"/>
        <v>0.97023809523809523</v>
      </c>
      <c r="V25" s="7">
        <v>1.8836999999999999</v>
      </c>
      <c r="W25" s="7">
        <f t="shared" si="38"/>
        <v>2.4495999999999998</v>
      </c>
      <c r="X25" s="7">
        <v>0.56559999999999999</v>
      </c>
      <c r="Y25" s="7">
        <v>-1.8852</v>
      </c>
      <c r="Z25" s="7">
        <f t="shared" si="39"/>
        <v>2.4508000000000001</v>
      </c>
      <c r="AA25" s="7">
        <v>0.33700000000000002</v>
      </c>
      <c r="AB25" s="7">
        <v>6.8000000000000005E-2</v>
      </c>
      <c r="AC25" s="7">
        <f t="shared" si="29"/>
        <v>4.9558823529411766</v>
      </c>
      <c r="AD25" s="7">
        <f t="shared" si="19"/>
        <v>0.38298675994421216</v>
      </c>
      <c r="AE25" s="7">
        <f t="shared" si="20"/>
        <v>0.24917009234694684</v>
      </c>
      <c r="AF25" s="7">
        <f t="shared" si="30"/>
        <v>1.5370494762707625</v>
      </c>
      <c r="AG25" s="7">
        <f t="shared" si="31"/>
        <v>0.65890000000000004</v>
      </c>
      <c r="AI25" s="4">
        <f t="shared" si="13"/>
        <v>0.65890000000000004</v>
      </c>
      <c r="AJ25" s="7">
        <f>AG25/W25</f>
        <v>0.26898269105160028</v>
      </c>
      <c r="AK25" s="7">
        <f>AG25+(W25/2)</f>
        <v>1.8836999999999999</v>
      </c>
      <c r="AM25" s="4">
        <f t="shared" si="16"/>
        <v>1.8836999999999999</v>
      </c>
    </row>
    <row r="26" spans="1:39" s="8" customFormat="1" x14ac:dyDescent="0.25">
      <c r="E26" s="8" t="s">
        <v>21</v>
      </c>
      <c r="F26" s="8">
        <v>144</v>
      </c>
      <c r="G26" s="8">
        <v>166</v>
      </c>
      <c r="H26" s="8">
        <v>2</v>
      </c>
      <c r="I26" s="8">
        <v>24</v>
      </c>
      <c r="J26" s="9"/>
      <c r="K26" s="8">
        <f t="shared" si="35"/>
        <v>0.8571428571428571</v>
      </c>
      <c r="L26" s="8">
        <f t="shared" si="36"/>
        <v>1.1904761904761904E-2</v>
      </c>
      <c r="N26" s="8">
        <f t="shared" si="21"/>
        <v>0.98809523809523814</v>
      </c>
      <c r="O26" s="8">
        <f t="shared" si="22"/>
        <v>0.14285714285714285</v>
      </c>
      <c r="P26" s="8">
        <f t="shared" si="23"/>
        <v>2</v>
      </c>
      <c r="Q26" s="8">
        <f t="shared" si="24"/>
        <v>336</v>
      </c>
      <c r="S26" s="8">
        <f t="shared" si="25"/>
        <v>0.1428571428571429</v>
      </c>
      <c r="T26" s="8">
        <v>-1.0678000000000001</v>
      </c>
      <c r="U26" s="8">
        <f t="shared" si="37"/>
        <v>0.98809523809523814</v>
      </c>
      <c r="V26" s="8">
        <v>2.0727000000000002</v>
      </c>
      <c r="W26" s="8">
        <f t="shared" si="38"/>
        <v>3.1405000000000003</v>
      </c>
      <c r="X26" s="8">
        <v>1.0672999999999999</v>
      </c>
      <c r="Y26" s="8">
        <v>-2.2603</v>
      </c>
      <c r="Z26" s="8">
        <f t="shared" si="39"/>
        <v>3.3275999999999999</v>
      </c>
      <c r="AA26" s="8">
        <v>0.223</v>
      </c>
      <c r="AB26" s="8">
        <v>2.5999999999999999E-2</v>
      </c>
      <c r="AC26" s="8">
        <f t="shared" si="29"/>
        <v>8.5769230769230766</v>
      </c>
      <c r="AD26" s="8">
        <f t="shared" si="19"/>
        <v>0.39489213993026107</v>
      </c>
      <c r="AE26" s="8">
        <f t="shared" si="20"/>
        <v>0.24485119189741697</v>
      </c>
      <c r="AF26" s="8">
        <f t="shared" si="30"/>
        <v>1.6127842256765708</v>
      </c>
      <c r="AG26" s="8">
        <f t="shared" si="31"/>
        <v>0.50245000000000006</v>
      </c>
      <c r="AH26" s="8">
        <f>AG26-AG25</f>
        <v>-0.15644999999999998</v>
      </c>
      <c r="AI26" s="4">
        <f t="shared" si="13"/>
        <v>0.50245000000000006</v>
      </c>
      <c r="AJ26" s="8">
        <f>AG26/W26</f>
        <v>0.1599904473809903</v>
      </c>
      <c r="AK26" s="8">
        <f>AG26+(W26/2)</f>
        <v>2.0727000000000002</v>
      </c>
      <c r="AL26" s="8">
        <f>AK26-AK25</f>
        <v>0.18900000000000028</v>
      </c>
      <c r="AM26" s="4">
        <f t="shared" si="16"/>
        <v>2.0727000000000002</v>
      </c>
    </row>
    <row r="27" spans="1:39" s="1" customFormat="1" x14ac:dyDescent="0.25">
      <c r="J27" s="9"/>
      <c r="K27" s="1">
        <f t="shared" si="35"/>
        <v>0</v>
      </c>
      <c r="L27" s="1">
        <f t="shared" si="36"/>
        <v>0</v>
      </c>
      <c r="N27" s="1">
        <f t="shared" si="21"/>
        <v>0</v>
      </c>
      <c r="O27" s="1">
        <f t="shared" si="22"/>
        <v>0</v>
      </c>
      <c r="P27" s="1">
        <f t="shared" si="23"/>
        <v>0</v>
      </c>
      <c r="Q27" s="1">
        <f t="shared" si="24"/>
        <v>0</v>
      </c>
      <c r="S27" s="1">
        <f t="shared" si="25"/>
        <v>1</v>
      </c>
      <c r="U27" s="1">
        <f t="shared" si="37"/>
        <v>1</v>
      </c>
      <c r="W27" s="1">
        <f t="shared" si="38"/>
        <v>0</v>
      </c>
      <c r="Z27" s="1">
        <f t="shared" si="39"/>
        <v>0</v>
      </c>
      <c r="AC27" s="1" t="e">
        <f t="shared" si="29"/>
        <v>#DIV/0!</v>
      </c>
      <c r="AD27" s="1">
        <f t="shared" si="19"/>
        <v>0.24197072451914337</v>
      </c>
      <c r="AE27" s="1">
        <f t="shared" si="20"/>
        <v>0.24197072451914337</v>
      </c>
      <c r="AF27" s="1">
        <f t="shared" si="30"/>
        <v>1</v>
      </c>
      <c r="AG27" s="1">
        <f t="shared" si="31"/>
        <v>0</v>
      </c>
      <c r="AI27" s="4">
        <f t="shared" si="13"/>
        <v>0</v>
      </c>
      <c r="AJ27" s="1" t="e">
        <f t="shared" ref="AJ27:AJ54" si="40">AG27/W27</f>
        <v>#DIV/0!</v>
      </c>
      <c r="AK27" s="1">
        <f t="shared" ref="AK27:AK54" si="41">AG27+(W27/2)</f>
        <v>0</v>
      </c>
      <c r="AM27" s="4">
        <f t="shared" si="16"/>
        <v>0</v>
      </c>
    </row>
    <row r="28" spans="1:39" s="7" customFormat="1" x14ac:dyDescent="0.25">
      <c r="A28" s="18">
        <v>5</v>
      </c>
      <c r="B28" s="7" t="s">
        <v>79</v>
      </c>
      <c r="C28" s="7" t="s">
        <v>22</v>
      </c>
      <c r="D28" s="7">
        <v>1</v>
      </c>
      <c r="E28" s="7" t="s">
        <v>20</v>
      </c>
      <c r="F28" s="7">
        <v>116</v>
      </c>
      <c r="G28" s="7">
        <v>149</v>
      </c>
      <c r="H28" s="7">
        <v>19</v>
      </c>
      <c r="I28" s="7">
        <v>52</v>
      </c>
      <c r="J28" s="9"/>
      <c r="K28" s="7">
        <f t="shared" si="35"/>
        <v>0.69047619047619047</v>
      </c>
      <c r="L28" s="7">
        <f t="shared" si="36"/>
        <v>0.1130952380952381</v>
      </c>
      <c r="N28" s="7">
        <f t="shared" si="21"/>
        <v>0.88690476190476186</v>
      </c>
      <c r="O28" s="7">
        <f t="shared" si="22"/>
        <v>0.30952380952380953</v>
      </c>
      <c r="P28" s="7">
        <f t="shared" si="23"/>
        <v>2</v>
      </c>
      <c r="Q28" s="7">
        <f t="shared" si="24"/>
        <v>336</v>
      </c>
      <c r="S28" s="7">
        <f t="shared" si="25"/>
        <v>0.30952380952380953</v>
      </c>
      <c r="T28" s="7">
        <v>-0.49719999999999998</v>
      </c>
      <c r="U28" s="7">
        <f t="shared" si="37"/>
        <v>0.88690476190476186</v>
      </c>
      <c r="V28" s="7">
        <v>1.2101999999999999</v>
      </c>
      <c r="W28" s="7">
        <f t="shared" si="38"/>
        <v>1.7073999999999998</v>
      </c>
      <c r="X28" s="7">
        <v>0.49690000000000001</v>
      </c>
      <c r="Y28" s="7">
        <v>-1.2107000000000001</v>
      </c>
      <c r="Z28" s="7">
        <f t="shared" si="39"/>
        <v>1.7076000000000002</v>
      </c>
      <c r="AA28" s="7">
        <v>0.35199999999999998</v>
      </c>
      <c r="AB28" s="7">
        <v>0.187</v>
      </c>
      <c r="AC28" s="7">
        <f t="shared" si="29"/>
        <v>1.8823529411764706</v>
      </c>
      <c r="AD28" s="8">
        <f t="shared" si="19"/>
        <v>0.38028244443080006</v>
      </c>
      <c r="AE28" s="8">
        <f t="shared" si="20"/>
        <v>0.26921672313248202</v>
      </c>
      <c r="AF28" s="7">
        <f t="shared" si="30"/>
        <v>1.4125513452730885</v>
      </c>
      <c r="AG28" s="7">
        <f t="shared" si="31"/>
        <v>0.35649999999999998</v>
      </c>
      <c r="AI28" s="4">
        <f t="shared" si="13"/>
        <v>0.35650000000000004</v>
      </c>
      <c r="AJ28" s="7">
        <f t="shared" si="40"/>
        <v>0.20879700128850887</v>
      </c>
      <c r="AK28" s="7">
        <f t="shared" si="41"/>
        <v>1.2101999999999999</v>
      </c>
      <c r="AM28" s="4">
        <f t="shared" si="16"/>
        <v>1.2101999999999999</v>
      </c>
    </row>
    <row r="29" spans="1:39" s="8" customFormat="1" x14ac:dyDescent="0.25">
      <c r="E29" s="8" t="s">
        <v>21</v>
      </c>
      <c r="F29" s="8">
        <v>153</v>
      </c>
      <c r="G29" s="8">
        <v>162</v>
      </c>
      <c r="H29" s="8">
        <v>6</v>
      </c>
      <c r="I29" s="8">
        <v>15</v>
      </c>
      <c r="J29" s="9"/>
      <c r="K29" s="8">
        <f t="shared" si="35"/>
        <v>0.9107142857142857</v>
      </c>
      <c r="L29" s="8">
        <f t="shared" si="36"/>
        <v>3.5714285714285712E-2</v>
      </c>
      <c r="N29" s="8">
        <f t="shared" si="21"/>
        <v>0.9642857142857143</v>
      </c>
      <c r="O29" s="8">
        <f t="shared" si="22"/>
        <v>8.9285714285714288E-2</v>
      </c>
      <c r="P29" s="8">
        <f t="shared" si="23"/>
        <v>1.9999999999999998</v>
      </c>
      <c r="Q29" s="8">
        <f t="shared" si="24"/>
        <v>336</v>
      </c>
      <c r="S29" s="8">
        <f t="shared" si="25"/>
        <v>8.9285714285714302E-2</v>
      </c>
      <c r="T29" s="8">
        <v>-1.3455999999999999</v>
      </c>
      <c r="U29" s="8">
        <f t="shared" si="37"/>
        <v>0.9642857142857143</v>
      </c>
      <c r="V29" s="8">
        <v>1.8016000000000001</v>
      </c>
      <c r="W29" s="8">
        <f t="shared" si="38"/>
        <v>3.1471999999999998</v>
      </c>
      <c r="X29" s="8">
        <v>1.345</v>
      </c>
      <c r="Y29" s="8">
        <v>-1.8028999999999999</v>
      </c>
      <c r="Z29" s="8">
        <f t="shared" si="39"/>
        <v>3.1478999999999999</v>
      </c>
      <c r="AA29" s="8">
        <v>0.16300000000000001</v>
      </c>
      <c r="AB29" s="8">
        <v>8.5999999999999993E-2</v>
      </c>
      <c r="AC29" s="8">
        <f t="shared" si="29"/>
        <v>1.8953488372093026</v>
      </c>
      <c r="AD29" s="8">
        <f t="shared" si="19"/>
        <v>0.39735527366559498</v>
      </c>
      <c r="AE29" s="8">
        <f t="shared" si="20"/>
        <v>0.25060882977784493</v>
      </c>
      <c r="AF29" s="8">
        <f t="shared" si="30"/>
        <v>1.5855597506992676</v>
      </c>
      <c r="AG29" s="8">
        <f t="shared" si="31"/>
        <v>0.22800000000000009</v>
      </c>
      <c r="AH29" s="8">
        <f>AG29-AG28</f>
        <v>-0.12849999999999989</v>
      </c>
      <c r="AI29" s="4">
        <f t="shared" si="13"/>
        <v>0.2280000000000002</v>
      </c>
      <c r="AJ29" s="8">
        <f t="shared" si="40"/>
        <v>7.2445348246060026E-2</v>
      </c>
      <c r="AK29" s="8">
        <f t="shared" si="41"/>
        <v>1.8016000000000001</v>
      </c>
      <c r="AL29" s="8">
        <f>AK29-AK28</f>
        <v>0.59140000000000015</v>
      </c>
      <c r="AM29" s="4">
        <f t="shared" si="16"/>
        <v>1.8016000000000001</v>
      </c>
    </row>
    <row r="30" spans="1:39" s="5" customFormat="1" x14ac:dyDescent="0.25">
      <c r="C30" s="5" t="s">
        <v>19</v>
      </c>
      <c r="D30" s="5">
        <v>2</v>
      </c>
      <c r="E30" s="5" t="s">
        <v>20</v>
      </c>
      <c r="F30" s="5">
        <v>151</v>
      </c>
      <c r="G30" s="5">
        <v>140</v>
      </c>
      <c r="H30" s="5">
        <v>28</v>
      </c>
      <c r="I30" s="5">
        <v>17</v>
      </c>
      <c r="J30" s="9"/>
      <c r="K30" s="5">
        <f t="shared" si="35"/>
        <v>0.89880952380952384</v>
      </c>
      <c r="L30" s="5">
        <f t="shared" si="36"/>
        <v>0.16666666666666666</v>
      </c>
      <c r="N30" s="5">
        <f t="shared" si="21"/>
        <v>0.83333333333333337</v>
      </c>
      <c r="O30" s="5">
        <f t="shared" si="22"/>
        <v>0.10119047619047619</v>
      </c>
      <c r="P30" s="5">
        <f t="shared" si="23"/>
        <v>2</v>
      </c>
      <c r="Q30" s="5">
        <f t="shared" si="24"/>
        <v>336</v>
      </c>
      <c r="S30" s="5">
        <f t="shared" si="25"/>
        <v>0.10119047619047616</v>
      </c>
      <c r="T30" s="5">
        <v>-1.2753000000000001</v>
      </c>
      <c r="U30" s="5">
        <f t="shared" si="37"/>
        <v>0.83333333333333337</v>
      </c>
      <c r="V30" s="5">
        <v>0.96719999999999995</v>
      </c>
      <c r="W30" s="5">
        <f t="shared" si="38"/>
        <v>2.2425000000000002</v>
      </c>
      <c r="X30" s="5">
        <v>1.2702</v>
      </c>
      <c r="Y30" s="5">
        <v>-0.96760000000000002</v>
      </c>
      <c r="Z30" s="5">
        <f t="shared" si="39"/>
        <v>2.2378</v>
      </c>
      <c r="AA30" s="5">
        <v>0.17599999999999999</v>
      </c>
      <c r="AB30" s="5">
        <v>0.254</v>
      </c>
      <c r="AC30" s="5">
        <f t="shared" si="29"/>
        <v>0.69291338582677164</v>
      </c>
      <c r="AD30" s="5">
        <f t="shared" si="19"/>
        <v>0.39690501278046875</v>
      </c>
      <c r="AE30" s="5">
        <f t="shared" si="20"/>
        <v>0.28191187541030255</v>
      </c>
      <c r="AF30" s="5">
        <f t="shared" si="30"/>
        <v>1.4079045524520808</v>
      </c>
      <c r="AG30" s="5">
        <f t="shared" si="31"/>
        <v>-0.15405000000000008</v>
      </c>
      <c r="AI30" s="4">
        <f t="shared" si="13"/>
        <v>-0.15405000000000013</v>
      </c>
      <c r="AJ30" s="5">
        <f t="shared" si="40"/>
        <v>-6.8695652173913074E-2</v>
      </c>
      <c r="AK30" s="5">
        <f t="shared" si="41"/>
        <v>0.96720000000000006</v>
      </c>
      <c r="AM30" s="4">
        <f t="shared" si="16"/>
        <v>0.96719999999999995</v>
      </c>
    </row>
    <row r="31" spans="1:39" s="3" customFormat="1" x14ac:dyDescent="0.25">
      <c r="E31" s="3" t="s">
        <v>21</v>
      </c>
      <c r="F31" s="3">
        <v>128</v>
      </c>
      <c r="G31" s="3">
        <v>158</v>
      </c>
      <c r="H31" s="3">
        <v>10</v>
      </c>
      <c r="I31" s="3">
        <v>40</v>
      </c>
      <c r="J31" s="9"/>
      <c r="K31" s="3">
        <f t="shared" si="35"/>
        <v>0.76190476190476186</v>
      </c>
      <c r="L31" s="3">
        <f t="shared" si="36"/>
        <v>5.9523809523809521E-2</v>
      </c>
      <c r="N31" s="3">
        <f t="shared" si="21"/>
        <v>0.94047619047619047</v>
      </c>
      <c r="O31" s="3">
        <f t="shared" si="22"/>
        <v>0.23809523809523808</v>
      </c>
      <c r="P31" s="3">
        <f t="shared" si="23"/>
        <v>2</v>
      </c>
      <c r="Q31" s="3">
        <f t="shared" si="24"/>
        <v>336</v>
      </c>
      <c r="S31" s="3">
        <f t="shared" si="25"/>
        <v>0.23809523809523814</v>
      </c>
      <c r="T31" s="3">
        <v>-0.7127</v>
      </c>
      <c r="U31" s="3">
        <f t="shared" si="37"/>
        <v>0.94047619047619047</v>
      </c>
      <c r="V31" s="3">
        <v>1.5581</v>
      </c>
      <c r="W31" s="3">
        <f t="shared" si="38"/>
        <v>2.2707999999999999</v>
      </c>
      <c r="X31" s="3">
        <v>0.71240000000000003</v>
      </c>
      <c r="Y31" s="3">
        <v>-1.5589</v>
      </c>
      <c r="Z31" s="3">
        <f t="shared" si="39"/>
        <v>2.2713000000000001</v>
      </c>
      <c r="AA31" s="3">
        <v>0.31</v>
      </c>
      <c r="AB31" s="3">
        <v>0.11799999999999999</v>
      </c>
      <c r="AC31" s="3">
        <f t="shared" si="29"/>
        <v>2.6271186440677967</v>
      </c>
      <c r="AD31" s="3">
        <f t="shared" si="19"/>
        <v>0.38779314831980966</v>
      </c>
      <c r="AE31" s="3">
        <f t="shared" si="20"/>
        <v>0.25635648961352625</v>
      </c>
      <c r="AF31" s="3">
        <f t="shared" si="30"/>
        <v>1.5127104794750175</v>
      </c>
      <c r="AG31" s="3">
        <f t="shared" si="31"/>
        <v>0.42270000000000002</v>
      </c>
      <c r="AH31" s="3">
        <f>AG31-AG30</f>
        <v>0.5767500000000001</v>
      </c>
      <c r="AI31" s="4">
        <f t="shared" si="13"/>
        <v>0.42270000000000008</v>
      </c>
      <c r="AJ31" s="3">
        <f t="shared" si="40"/>
        <v>0.18614585168222655</v>
      </c>
      <c r="AK31" s="3">
        <f t="shared" si="41"/>
        <v>1.5581</v>
      </c>
      <c r="AL31" s="3">
        <f>AK31-AK30</f>
        <v>0.59089999999999998</v>
      </c>
      <c r="AM31" s="4">
        <f t="shared" si="16"/>
        <v>1.5581</v>
      </c>
    </row>
    <row r="32" spans="1:39" s="1" customFormat="1" x14ac:dyDescent="0.25">
      <c r="J32" s="9"/>
      <c r="K32" s="1">
        <f t="shared" si="35"/>
        <v>0</v>
      </c>
      <c r="L32" s="1">
        <f t="shared" si="36"/>
        <v>0</v>
      </c>
      <c r="N32" s="1">
        <f t="shared" si="21"/>
        <v>0</v>
      </c>
      <c r="O32" s="1">
        <f t="shared" si="22"/>
        <v>0</v>
      </c>
      <c r="P32" s="1">
        <f t="shared" si="23"/>
        <v>0</v>
      </c>
      <c r="Q32" s="1">
        <f t="shared" si="24"/>
        <v>0</v>
      </c>
      <c r="S32" s="1">
        <f t="shared" si="25"/>
        <v>1</v>
      </c>
      <c r="U32" s="1">
        <f t="shared" si="37"/>
        <v>1</v>
      </c>
      <c r="W32" s="1">
        <f t="shared" si="38"/>
        <v>0</v>
      </c>
      <c r="Z32" s="1">
        <f t="shared" si="39"/>
        <v>0</v>
      </c>
      <c r="AC32" s="1" t="e">
        <f t="shared" si="29"/>
        <v>#DIV/0!</v>
      </c>
      <c r="AD32" s="1">
        <f t="shared" si="19"/>
        <v>0.24197072451914337</v>
      </c>
      <c r="AE32" s="1">
        <f t="shared" si="20"/>
        <v>0.24197072451914337</v>
      </c>
      <c r="AF32" s="1">
        <f t="shared" si="30"/>
        <v>1</v>
      </c>
      <c r="AG32" s="1">
        <f t="shared" si="31"/>
        <v>0</v>
      </c>
      <c r="AI32" s="4">
        <f t="shared" si="13"/>
        <v>0</v>
      </c>
      <c r="AJ32" s="1" t="e">
        <f t="shared" si="40"/>
        <v>#DIV/0!</v>
      </c>
      <c r="AK32" s="1">
        <f t="shared" si="41"/>
        <v>0</v>
      </c>
      <c r="AM32" s="4">
        <f t="shared" si="16"/>
        <v>0</v>
      </c>
    </row>
    <row r="33" spans="10:39" x14ac:dyDescent="0.25">
      <c r="K33" s="8">
        <f t="shared" si="35"/>
        <v>0</v>
      </c>
      <c r="L33" s="8">
        <f t="shared" si="36"/>
        <v>0</v>
      </c>
      <c r="N33" s="8">
        <f t="shared" si="21"/>
        <v>0</v>
      </c>
      <c r="O33" s="8">
        <f t="shared" si="22"/>
        <v>0</v>
      </c>
      <c r="P33" s="8">
        <f t="shared" si="23"/>
        <v>0</v>
      </c>
      <c r="Q33" s="8">
        <f t="shared" si="24"/>
        <v>0</v>
      </c>
      <c r="S33" s="8">
        <f t="shared" si="25"/>
        <v>1</v>
      </c>
      <c r="U33" s="8">
        <f t="shared" si="37"/>
        <v>1</v>
      </c>
      <c r="W33" s="8">
        <f t="shared" si="38"/>
        <v>0</v>
      </c>
      <c r="Z33" s="8">
        <f t="shared" si="39"/>
        <v>0</v>
      </c>
      <c r="AC33" s="8" t="e">
        <f t="shared" si="29"/>
        <v>#DIV/0!</v>
      </c>
      <c r="AD33" s="8">
        <f t="shared" si="19"/>
        <v>0.24197072451914337</v>
      </c>
      <c r="AE33" s="8">
        <f t="shared" si="20"/>
        <v>0.24197072451914337</v>
      </c>
      <c r="AF33" s="8">
        <f t="shared" si="30"/>
        <v>1</v>
      </c>
      <c r="AG33" s="8">
        <f t="shared" si="31"/>
        <v>0</v>
      </c>
      <c r="AI33" s="4">
        <f t="shared" si="13"/>
        <v>0</v>
      </c>
      <c r="AJ33" s="8" t="e">
        <f t="shared" si="40"/>
        <v>#DIV/0!</v>
      </c>
      <c r="AK33" s="8">
        <f t="shared" si="41"/>
        <v>0</v>
      </c>
      <c r="AM33" s="4">
        <f t="shared" si="16"/>
        <v>0</v>
      </c>
    </row>
    <row r="34" spans="10:39" x14ac:dyDescent="0.25">
      <c r="K34" s="8">
        <f t="shared" si="35"/>
        <v>0</v>
      </c>
      <c r="L34" s="8">
        <f t="shared" si="36"/>
        <v>0</v>
      </c>
      <c r="N34" s="8">
        <f t="shared" si="21"/>
        <v>0</v>
      </c>
      <c r="O34" s="8">
        <f t="shared" si="22"/>
        <v>0</v>
      </c>
      <c r="P34" s="8">
        <f t="shared" si="23"/>
        <v>0</v>
      </c>
      <c r="Q34" s="8">
        <f t="shared" si="24"/>
        <v>0</v>
      </c>
      <c r="S34" s="8">
        <f t="shared" si="25"/>
        <v>1</v>
      </c>
      <c r="U34" s="8">
        <f t="shared" si="37"/>
        <v>1</v>
      </c>
      <c r="W34" s="8">
        <f t="shared" si="38"/>
        <v>0</v>
      </c>
      <c r="Z34" s="8">
        <f t="shared" si="39"/>
        <v>0</v>
      </c>
      <c r="AC34" s="8" t="e">
        <f t="shared" si="29"/>
        <v>#DIV/0!</v>
      </c>
      <c r="AD34" s="8">
        <f t="shared" si="19"/>
        <v>0.24197072451914337</v>
      </c>
      <c r="AE34" s="8">
        <f t="shared" si="20"/>
        <v>0.24197072451914337</v>
      </c>
      <c r="AF34" s="8">
        <f t="shared" si="30"/>
        <v>1</v>
      </c>
      <c r="AG34" s="8">
        <f t="shared" si="31"/>
        <v>0</v>
      </c>
      <c r="AH34">
        <f>AG34-AG33</f>
        <v>0</v>
      </c>
      <c r="AI34" s="4">
        <f t="shared" si="13"/>
        <v>0</v>
      </c>
      <c r="AJ34" s="8" t="e">
        <f t="shared" si="40"/>
        <v>#DIV/0!</v>
      </c>
      <c r="AK34" s="8">
        <f t="shared" si="41"/>
        <v>0</v>
      </c>
      <c r="AM34" s="4">
        <f t="shared" si="16"/>
        <v>0</v>
      </c>
    </row>
    <row r="35" spans="10:39" x14ac:dyDescent="0.25">
      <c r="K35" s="8">
        <f t="shared" si="35"/>
        <v>0</v>
      </c>
      <c r="L35" s="8">
        <f t="shared" si="36"/>
        <v>0</v>
      </c>
      <c r="N35" s="8">
        <f t="shared" si="21"/>
        <v>0</v>
      </c>
      <c r="O35" s="8">
        <f t="shared" si="22"/>
        <v>0</v>
      </c>
      <c r="P35" s="8">
        <f t="shared" si="23"/>
        <v>0</v>
      </c>
      <c r="Q35" s="8">
        <f t="shared" si="24"/>
        <v>0</v>
      </c>
      <c r="S35" s="8">
        <f t="shared" si="25"/>
        <v>1</v>
      </c>
      <c r="U35" s="8">
        <f t="shared" si="37"/>
        <v>1</v>
      </c>
      <c r="W35" s="8">
        <f t="shared" si="38"/>
        <v>0</v>
      </c>
      <c r="Z35" s="8">
        <f t="shared" si="39"/>
        <v>0</v>
      </c>
      <c r="AC35" s="8" t="e">
        <f t="shared" si="29"/>
        <v>#DIV/0!</v>
      </c>
      <c r="AD35" s="8">
        <f t="shared" si="19"/>
        <v>0.24197072451914337</v>
      </c>
      <c r="AE35" s="8">
        <f t="shared" si="20"/>
        <v>0.24197072451914337</v>
      </c>
      <c r="AF35" s="8">
        <f t="shared" si="30"/>
        <v>1</v>
      </c>
      <c r="AG35" s="8">
        <f t="shared" si="31"/>
        <v>0</v>
      </c>
      <c r="AI35" s="4">
        <f t="shared" si="13"/>
        <v>0</v>
      </c>
      <c r="AJ35" s="8" t="e">
        <f t="shared" si="40"/>
        <v>#DIV/0!</v>
      </c>
      <c r="AK35" s="8">
        <f t="shared" si="41"/>
        <v>0</v>
      </c>
      <c r="AM35" s="4">
        <f t="shared" si="16"/>
        <v>0</v>
      </c>
    </row>
    <row r="36" spans="10:39" x14ac:dyDescent="0.25">
      <c r="K36" s="8">
        <f t="shared" si="35"/>
        <v>0</v>
      </c>
      <c r="L36" s="8">
        <f t="shared" si="36"/>
        <v>0</v>
      </c>
      <c r="N36" s="8">
        <f t="shared" si="21"/>
        <v>0</v>
      </c>
      <c r="O36" s="8">
        <f t="shared" si="22"/>
        <v>0</v>
      </c>
      <c r="P36" s="8">
        <f t="shared" si="23"/>
        <v>0</v>
      </c>
      <c r="Q36" s="8">
        <f t="shared" si="24"/>
        <v>0</v>
      </c>
      <c r="S36" s="8">
        <f t="shared" si="25"/>
        <v>1</v>
      </c>
      <c r="U36" s="8">
        <f t="shared" si="37"/>
        <v>1</v>
      </c>
      <c r="W36" s="8">
        <f t="shared" si="38"/>
        <v>0</v>
      </c>
      <c r="Z36" s="8">
        <f t="shared" si="39"/>
        <v>0</v>
      </c>
      <c r="AC36" s="8" t="e">
        <f t="shared" si="29"/>
        <v>#DIV/0!</v>
      </c>
      <c r="AD36" s="8">
        <f t="shared" si="19"/>
        <v>0.24197072451914337</v>
      </c>
      <c r="AE36" s="8">
        <f t="shared" si="20"/>
        <v>0.24197072451914337</v>
      </c>
      <c r="AF36" s="8">
        <f t="shared" si="30"/>
        <v>1</v>
      </c>
      <c r="AG36" s="8">
        <f t="shared" si="31"/>
        <v>0</v>
      </c>
      <c r="AH36">
        <f>AG36-AG35</f>
        <v>0</v>
      </c>
      <c r="AI36" s="4">
        <f t="shared" si="13"/>
        <v>0</v>
      </c>
      <c r="AJ36" s="8" t="e">
        <f t="shared" si="40"/>
        <v>#DIV/0!</v>
      </c>
      <c r="AK36" s="8">
        <f t="shared" si="41"/>
        <v>0</v>
      </c>
      <c r="AM36" s="4">
        <f t="shared" si="16"/>
        <v>0</v>
      </c>
    </row>
    <row r="37" spans="10:39" s="1" customFormat="1" x14ac:dyDescent="0.25">
      <c r="J37" s="9"/>
      <c r="K37" s="1">
        <f t="shared" si="35"/>
        <v>0</v>
      </c>
      <c r="L37" s="1">
        <f t="shared" si="36"/>
        <v>0</v>
      </c>
      <c r="N37" s="1">
        <f t="shared" si="21"/>
        <v>0</v>
      </c>
      <c r="O37" s="1">
        <f t="shared" si="22"/>
        <v>0</v>
      </c>
      <c r="P37" s="1">
        <f t="shared" si="23"/>
        <v>0</v>
      </c>
      <c r="Q37" s="1">
        <f t="shared" si="24"/>
        <v>0</v>
      </c>
      <c r="S37" s="1">
        <f t="shared" si="25"/>
        <v>1</v>
      </c>
      <c r="U37" s="1">
        <f t="shared" si="37"/>
        <v>1</v>
      </c>
      <c r="W37" s="1">
        <f t="shared" si="38"/>
        <v>0</v>
      </c>
      <c r="Z37" s="1">
        <f t="shared" si="39"/>
        <v>0</v>
      </c>
      <c r="AC37" s="1" t="e">
        <f t="shared" si="29"/>
        <v>#DIV/0!</v>
      </c>
      <c r="AD37" s="1">
        <f t="shared" si="19"/>
        <v>0.24197072451914337</v>
      </c>
      <c r="AE37" s="1">
        <f t="shared" si="20"/>
        <v>0.24197072451914337</v>
      </c>
      <c r="AF37" s="1">
        <f t="shared" si="30"/>
        <v>1</v>
      </c>
      <c r="AG37" s="1">
        <f t="shared" si="31"/>
        <v>0</v>
      </c>
      <c r="AI37" s="4">
        <f t="shared" si="13"/>
        <v>0</v>
      </c>
      <c r="AJ37" s="1" t="e">
        <f t="shared" si="40"/>
        <v>#DIV/0!</v>
      </c>
      <c r="AK37" s="1">
        <f t="shared" si="41"/>
        <v>0</v>
      </c>
      <c r="AM37" s="4">
        <f t="shared" si="16"/>
        <v>0</v>
      </c>
    </row>
    <row r="38" spans="10:39" x14ac:dyDescent="0.25">
      <c r="K38" s="8">
        <f t="shared" si="35"/>
        <v>0</v>
      </c>
      <c r="L38" s="8">
        <f t="shared" si="36"/>
        <v>0</v>
      </c>
      <c r="N38" s="8">
        <f t="shared" si="21"/>
        <v>0</v>
      </c>
      <c r="O38" s="8">
        <f t="shared" si="22"/>
        <v>0</v>
      </c>
      <c r="P38" s="8">
        <f t="shared" si="23"/>
        <v>0</v>
      </c>
      <c r="Q38" s="8">
        <f t="shared" si="24"/>
        <v>0</v>
      </c>
      <c r="S38" s="8">
        <f t="shared" si="25"/>
        <v>1</v>
      </c>
      <c r="U38" s="8">
        <f t="shared" si="37"/>
        <v>1</v>
      </c>
      <c r="W38" s="8">
        <f t="shared" si="38"/>
        <v>0</v>
      </c>
      <c r="Z38" s="8">
        <f t="shared" si="39"/>
        <v>0</v>
      </c>
      <c r="AC38" s="8" t="e">
        <f t="shared" si="29"/>
        <v>#DIV/0!</v>
      </c>
      <c r="AD38" s="8">
        <f t="shared" si="19"/>
        <v>0.24197072451914337</v>
      </c>
      <c r="AE38" s="8">
        <f t="shared" si="20"/>
        <v>0.24197072451914337</v>
      </c>
      <c r="AF38" s="8">
        <f t="shared" si="30"/>
        <v>1</v>
      </c>
      <c r="AG38" s="8">
        <f t="shared" si="31"/>
        <v>0</v>
      </c>
      <c r="AI38" s="4">
        <f t="shared" si="13"/>
        <v>0</v>
      </c>
      <c r="AJ38" s="8" t="e">
        <f t="shared" si="40"/>
        <v>#DIV/0!</v>
      </c>
      <c r="AK38" s="8">
        <f t="shared" si="41"/>
        <v>0</v>
      </c>
      <c r="AM38" s="4">
        <f t="shared" si="16"/>
        <v>0</v>
      </c>
    </row>
    <row r="39" spans="10:39" x14ac:dyDescent="0.25">
      <c r="K39" s="8">
        <f t="shared" si="35"/>
        <v>0</v>
      </c>
      <c r="L39" s="8">
        <f t="shared" si="36"/>
        <v>0</v>
      </c>
      <c r="N39" s="8">
        <f t="shared" si="21"/>
        <v>0</v>
      </c>
      <c r="O39" s="8">
        <f t="shared" si="22"/>
        <v>0</v>
      </c>
      <c r="P39" s="8">
        <f t="shared" si="23"/>
        <v>0</v>
      </c>
      <c r="Q39" s="8">
        <f t="shared" si="24"/>
        <v>0</v>
      </c>
      <c r="S39" s="8">
        <f t="shared" si="25"/>
        <v>1</v>
      </c>
      <c r="U39" s="8">
        <f t="shared" si="37"/>
        <v>1</v>
      </c>
      <c r="W39" s="8">
        <f t="shared" si="38"/>
        <v>0</v>
      </c>
      <c r="Z39" s="8">
        <f t="shared" si="39"/>
        <v>0</v>
      </c>
      <c r="AC39" s="8" t="e">
        <f t="shared" si="29"/>
        <v>#DIV/0!</v>
      </c>
      <c r="AD39" s="8">
        <f t="shared" si="19"/>
        <v>0.24197072451914337</v>
      </c>
      <c r="AE39" s="8">
        <f t="shared" si="20"/>
        <v>0.24197072451914337</v>
      </c>
      <c r="AF39" s="8">
        <f t="shared" si="30"/>
        <v>1</v>
      </c>
      <c r="AG39" s="8">
        <f t="shared" si="31"/>
        <v>0</v>
      </c>
      <c r="AI39" s="4">
        <f t="shared" si="13"/>
        <v>0</v>
      </c>
      <c r="AJ39" s="8" t="e">
        <f t="shared" si="40"/>
        <v>#DIV/0!</v>
      </c>
      <c r="AK39" s="8">
        <f t="shared" si="41"/>
        <v>0</v>
      </c>
      <c r="AM39" s="4">
        <f t="shared" si="16"/>
        <v>0</v>
      </c>
    </row>
    <row r="40" spans="10:39" x14ac:dyDescent="0.25">
      <c r="K40" s="8">
        <f t="shared" si="35"/>
        <v>0</v>
      </c>
      <c r="L40" s="8">
        <f t="shared" si="36"/>
        <v>0</v>
      </c>
      <c r="N40" s="8">
        <f t="shared" si="21"/>
        <v>0</v>
      </c>
      <c r="O40" s="8">
        <f t="shared" si="22"/>
        <v>0</v>
      </c>
      <c r="P40" s="8">
        <f t="shared" si="23"/>
        <v>0</v>
      </c>
      <c r="Q40" s="8">
        <f t="shared" si="24"/>
        <v>0</v>
      </c>
      <c r="S40" s="8">
        <f t="shared" si="25"/>
        <v>1</v>
      </c>
      <c r="U40" s="8">
        <f t="shared" si="37"/>
        <v>1</v>
      </c>
      <c r="W40" s="8">
        <f t="shared" si="38"/>
        <v>0</v>
      </c>
      <c r="Z40" s="8">
        <f t="shared" si="39"/>
        <v>0</v>
      </c>
      <c r="AC40" s="8" t="e">
        <f t="shared" si="29"/>
        <v>#DIV/0!</v>
      </c>
      <c r="AD40" s="8">
        <f t="shared" si="19"/>
        <v>0.24197072451914337</v>
      </c>
      <c r="AE40" s="8">
        <f t="shared" si="20"/>
        <v>0.24197072451914337</v>
      </c>
      <c r="AF40" s="8">
        <f t="shared" si="30"/>
        <v>1</v>
      </c>
      <c r="AG40" s="8">
        <f t="shared" si="31"/>
        <v>0</v>
      </c>
      <c r="AI40" s="4">
        <f t="shared" si="13"/>
        <v>0</v>
      </c>
      <c r="AJ40" s="8" t="e">
        <f t="shared" si="40"/>
        <v>#DIV/0!</v>
      </c>
      <c r="AK40" s="8">
        <f t="shared" si="41"/>
        <v>0</v>
      </c>
      <c r="AM40" s="4">
        <f t="shared" si="16"/>
        <v>0</v>
      </c>
    </row>
    <row r="41" spans="10:39" x14ac:dyDescent="0.25">
      <c r="K41" s="8">
        <f t="shared" si="35"/>
        <v>0</v>
      </c>
      <c r="L41" s="8">
        <f t="shared" si="36"/>
        <v>0</v>
      </c>
      <c r="N41" s="8">
        <f t="shared" si="21"/>
        <v>0</v>
      </c>
      <c r="O41" s="8">
        <f t="shared" si="22"/>
        <v>0</v>
      </c>
      <c r="P41" s="8">
        <f t="shared" si="23"/>
        <v>0</v>
      </c>
      <c r="Q41" s="8">
        <f t="shared" si="24"/>
        <v>0</v>
      </c>
      <c r="S41" s="8">
        <f t="shared" si="25"/>
        <v>1</v>
      </c>
      <c r="U41" s="8">
        <f t="shared" si="37"/>
        <v>1</v>
      </c>
      <c r="W41" s="8">
        <f t="shared" si="38"/>
        <v>0</v>
      </c>
      <c r="Z41" s="8">
        <f t="shared" si="39"/>
        <v>0</v>
      </c>
      <c r="AC41" s="8" t="e">
        <f t="shared" si="29"/>
        <v>#DIV/0!</v>
      </c>
      <c r="AD41" s="8">
        <f t="shared" si="19"/>
        <v>0.24197072451914337</v>
      </c>
      <c r="AE41" s="8">
        <f t="shared" si="20"/>
        <v>0.24197072451914337</v>
      </c>
      <c r="AF41" s="8">
        <f t="shared" si="30"/>
        <v>1</v>
      </c>
      <c r="AG41" s="8">
        <f t="shared" si="31"/>
        <v>0</v>
      </c>
      <c r="AI41" s="4">
        <f t="shared" si="13"/>
        <v>0</v>
      </c>
      <c r="AJ41" s="8" t="e">
        <f t="shared" si="40"/>
        <v>#DIV/0!</v>
      </c>
      <c r="AK41" s="8">
        <f t="shared" si="41"/>
        <v>0</v>
      </c>
      <c r="AM41" s="4">
        <f t="shared" si="16"/>
        <v>0</v>
      </c>
    </row>
    <row r="42" spans="10:39" x14ac:dyDescent="0.25">
      <c r="K42" s="8">
        <f t="shared" si="35"/>
        <v>0</v>
      </c>
      <c r="L42" s="8">
        <f t="shared" si="36"/>
        <v>0</v>
      </c>
      <c r="N42" s="8">
        <f t="shared" si="21"/>
        <v>0</v>
      </c>
      <c r="O42" s="8">
        <f t="shared" si="22"/>
        <v>0</v>
      </c>
      <c r="P42" s="8">
        <f t="shared" si="23"/>
        <v>0</v>
      </c>
      <c r="Q42" s="8">
        <f t="shared" si="24"/>
        <v>0</v>
      </c>
      <c r="S42" s="8">
        <f t="shared" si="25"/>
        <v>1</v>
      </c>
      <c r="U42" s="8">
        <f t="shared" si="37"/>
        <v>1</v>
      </c>
      <c r="W42" s="8">
        <f t="shared" si="38"/>
        <v>0</v>
      </c>
      <c r="Z42" s="8">
        <f t="shared" si="39"/>
        <v>0</v>
      </c>
      <c r="AC42" s="8" t="e">
        <f t="shared" si="29"/>
        <v>#DIV/0!</v>
      </c>
      <c r="AD42" s="8">
        <f t="shared" si="19"/>
        <v>0.24197072451914337</v>
      </c>
      <c r="AE42" s="8">
        <f t="shared" si="20"/>
        <v>0.24197072451914337</v>
      </c>
      <c r="AF42" s="8">
        <f t="shared" si="30"/>
        <v>1</v>
      </c>
      <c r="AG42" s="8">
        <f t="shared" si="31"/>
        <v>0</v>
      </c>
      <c r="AI42" s="4">
        <f t="shared" si="13"/>
        <v>0</v>
      </c>
      <c r="AJ42" s="8" t="e">
        <f t="shared" si="40"/>
        <v>#DIV/0!</v>
      </c>
      <c r="AK42" s="8">
        <f t="shared" si="41"/>
        <v>0</v>
      </c>
      <c r="AM42" s="4">
        <f t="shared" si="16"/>
        <v>0</v>
      </c>
    </row>
    <row r="43" spans="10:39" x14ac:dyDescent="0.25">
      <c r="K43" s="8">
        <f t="shared" si="35"/>
        <v>0</v>
      </c>
      <c r="L43" s="8">
        <f t="shared" si="36"/>
        <v>0</v>
      </c>
      <c r="N43" s="8">
        <f t="shared" si="21"/>
        <v>0</v>
      </c>
      <c r="O43" s="8">
        <f t="shared" si="22"/>
        <v>0</v>
      </c>
      <c r="P43" s="8">
        <f t="shared" si="23"/>
        <v>0</v>
      </c>
      <c r="Q43" s="8">
        <f t="shared" si="24"/>
        <v>0</v>
      </c>
      <c r="S43" s="8">
        <f t="shared" si="25"/>
        <v>1</v>
      </c>
      <c r="U43" s="8">
        <f t="shared" si="37"/>
        <v>1</v>
      </c>
      <c r="W43" s="8">
        <f t="shared" si="38"/>
        <v>0</v>
      </c>
      <c r="Z43" s="8">
        <f t="shared" si="39"/>
        <v>0</v>
      </c>
      <c r="AC43" s="8" t="e">
        <f t="shared" si="29"/>
        <v>#DIV/0!</v>
      </c>
      <c r="AD43" s="8">
        <f t="shared" si="19"/>
        <v>0.24197072451914337</v>
      </c>
      <c r="AE43" s="8">
        <f t="shared" si="20"/>
        <v>0.24197072451914337</v>
      </c>
      <c r="AF43" s="8">
        <f t="shared" si="30"/>
        <v>1</v>
      </c>
      <c r="AG43" s="8">
        <f t="shared" si="31"/>
        <v>0</v>
      </c>
      <c r="AI43" s="4">
        <f t="shared" si="13"/>
        <v>0</v>
      </c>
      <c r="AJ43" s="8" t="e">
        <f t="shared" si="40"/>
        <v>#DIV/0!</v>
      </c>
      <c r="AK43" s="8">
        <f t="shared" si="41"/>
        <v>0</v>
      </c>
      <c r="AM43" s="4">
        <f t="shared" si="16"/>
        <v>0</v>
      </c>
    </row>
    <row r="44" spans="10:39" x14ac:dyDescent="0.25">
      <c r="K44" s="8">
        <f t="shared" si="35"/>
        <v>0</v>
      </c>
      <c r="L44" s="8">
        <f t="shared" si="36"/>
        <v>0</v>
      </c>
      <c r="N44" s="8">
        <f t="shared" si="21"/>
        <v>0</v>
      </c>
      <c r="O44" s="8">
        <f t="shared" si="22"/>
        <v>0</v>
      </c>
      <c r="P44" s="8">
        <f t="shared" si="23"/>
        <v>0</v>
      </c>
      <c r="Q44" s="8">
        <f t="shared" si="24"/>
        <v>0</v>
      </c>
      <c r="S44" s="8">
        <f t="shared" si="25"/>
        <v>1</v>
      </c>
      <c r="U44" s="8">
        <f t="shared" si="37"/>
        <v>1</v>
      </c>
      <c r="W44" s="8">
        <f t="shared" si="38"/>
        <v>0</v>
      </c>
      <c r="Z44" s="8">
        <f t="shared" si="39"/>
        <v>0</v>
      </c>
      <c r="AC44" s="8" t="e">
        <f t="shared" si="29"/>
        <v>#DIV/0!</v>
      </c>
      <c r="AD44" s="8">
        <f t="shared" si="19"/>
        <v>0.24197072451914337</v>
      </c>
      <c r="AE44" s="8">
        <f t="shared" si="20"/>
        <v>0.24197072451914337</v>
      </c>
      <c r="AF44" s="8">
        <f t="shared" si="30"/>
        <v>1</v>
      </c>
      <c r="AG44" s="8">
        <f t="shared" si="31"/>
        <v>0</v>
      </c>
      <c r="AI44" s="4">
        <f t="shared" si="13"/>
        <v>0</v>
      </c>
      <c r="AJ44" s="8" t="e">
        <f t="shared" si="40"/>
        <v>#DIV/0!</v>
      </c>
      <c r="AK44" s="8">
        <f t="shared" si="41"/>
        <v>0</v>
      </c>
      <c r="AM44" s="4">
        <f t="shared" si="16"/>
        <v>0</v>
      </c>
    </row>
    <row r="45" spans="10:39" x14ac:dyDescent="0.25">
      <c r="K45" s="8">
        <f t="shared" si="35"/>
        <v>0</v>
      </c>
      <c r="L45" s="8">
        <f t="shared" si="36"/>
        <v>0</v>
      </c>
      <c r="N45" s="8">
        <f t="shared" si="21"/>
        <v>0</v>
      </c>
      <c r="O45" s="8">
        <f t="shared" si="22"/>
        <v>0</v>
      </c>
      <c r="P45" s="8">
        <f t="shared" si="23"/>
        <v>0</v>
      </c>
      <c r="Q45" s="8">
        <f t="shared" si="24"/>
        <v>0</v>
      </c>
      <c r="S45" s="8">
        <f t="shared" si="25"/>
        <v>1</v>
      </c>
      <c r="U45" s="8">
        <f t="shared" si="37"/>
        <v>1</v>
      </c>
      <c r="W45" s="8">
        <f t="shared" si="38"/>
        <v>0</v>
      </c>
      <c r="Z45" s="8">
        <f t="shared" si="39"/>
        <v>0</v>
      </c>
      <c r="AC45" s="8" t="e">
        <f t="shared" si="29"/>
        <v>#DIV/0!</v>
      </c>
      <c r="AD45" s="8">
        <f t="shared" si="19"/>
        <v>0.24197072451914337</v>
      </c>
      <c r="AE45" s="8">
        <f t="shared" si="20"/>
        <v>0.24197072451914337</v>
      </c>
      <c r="AF45" s="8">
        <f t="shared" si="30"/>
        <v>1</v>
      </c>
      <c r="AG45" s="8">
        <f t="shared" si="31"/>
        <v>0</v>
      </c>
      <c r="AI45" s="4">
        <f t="shared" si="13"/>
        <v>0</v>
      </c>
      <c r="AJ45" s="8" t="e">
        <f t="shared" si="40"/>
        <v>#DIV/0!</v>
      </c>
      <c r="AK45" s="8">
        <f t="shared" si="41"/>
        <v>0</v>
      </c>
      <c r="AM45" s="4">
        <f t="shared" si="16"/>
        <v>0</v>
      </c>
    </row>
    <row r="46" spans="10:39" x14ac:dyDescent="0.25">
      <c r="K46" s="8">
        <f t="shared" si="35"/>
        <v>0</v>
      </c>
      <c r="L46" s="8">
        <f t="shared" si="36"/>
        <v>0</v>
      </c>
      <c r="N46" s="8">
        <f t="shared" si="21"/>
        <v>0</v>
      </c>
      <c r="O46" s="8">
        <f t="shared" si="22"/>
        <v>0</v>
      </c>
      <c r="P46" s="8">
        <f t="shared" si="23"/>
        <v>0</v>
      </c>
      <c r="Q46" s="8">
        <f t="shared" si="24"/>
        <v>0</v>
      </c>
      <c r="S46" s="8">
        <f t="shared" si="25"/>
        <v>1</v>
      </c>
      <c r="U46" s="8">
        <f t="shared" si="37"/>
        <v>1</v>
      </c>
      <c r="W46" s="8">
        <f t="shared" si="38"/>
        <v>0</v>
      </c>
      <c r="Z46" s="8">
        <f t="shared" si="39"/>
        <v>0</v>
      </c>
      <c r="AC46" s="8" t="e">
        <f t="shared" si="29"/>
        <v>#DIV/0!</v>
      </c>
      <c r="AD46" s="8">
        <f t="shared" si="19"/>
        <v>0.24197072451914337</v>
      </c>
      <c r="AE46" s="8">
        <f t="shared" si="20"/>
        <v>0.24197072451914337</v>
      </c>
      <c r="AF46" s="8">
        <f t="shared" si="30"/>
        <v>1</v>
      </c>
      <c r="AG46" s="8">
        <f t="shared" si="31"/>
        <v>0</v>
      </c>
      <c r="AI46" s="4">
        <f t="shared" si="13"/>
        <v>0</v>
      </c>
      <c r="AJ46" s="8" t="e">
        <f t="shared" si="40"/>
        <v>#DIV/0!</v>
      </c>
      <c r="AK46" s="8">
        <f t="shared" si="41"/>
        <v>0</v>
      </c>
      <c r="AM46" s="4">
        <f t="shared" si="16"/>
        <v>0</v>
      </c>
    </row>
    <row r="47" spans="10:39" x14ac:dyDescent="0.25">
      <c r="K47" s="8">
        <f t="shared" si="35"/>
        <v>0</v>
      </c>
      <c r="L47" s="8">
        <f t="shared" si="36"/>
        <v>0</v>
      </c>
      <c r="N47" s="8">
        <f t="shared" si="21"/>
        <v>0</v>
      </c>
      <c r="O47" s="8">
        <f t="shared" si="22"/>
        <v>0</v>
      </c>
      <c r="P47" s="8">
        <f t="shared" si="23"/>
        <v>0</v>
      </c>
      <c r="Q47" s="8">
        <f t="shared" si="24"/>
        <v>0</v>
      </c>
      <c r="S47" s="8">
        <f t="shared" si="25"/>
        <v>1</v>
      </c>
      <c r="U47" s="8">
        <f t="shared" si="37"/>
        <v>1</v>
      </c>
      <c r="W47" s="8">
        <f t="shared" si="38"/>
        <v>0</v>
      </c>
      <c r="Z47" s="8">
        <f t="shared" si="39"/>
        <v>0</v>
      </c>
      <c r="AC47" s="8" t="e">
        <f t="shared" si="29"/>
        <v>#DIV/0!</v>
      </c>
      <c r="AD47" s="8">
        <f t="shared" si="19"/>
        <v>0.24197072451914337</v>
      </c>
      <c r="AE47" s="8">
        <f t="shared" si="20"/>
        <v>0.24197072451914337</v>
      </c>
      <c r="AF47" s="8">
        <f t="shared" si="30"/>
        <v>1</v>
      </c>
      <c r="AG47" s="8">
        <f t="shared" si="31"/>
        <v>0</v>
      </c>
      <c r="AI47" s="4">
        <f t="shared" si="13"/>
        <v>0</v>
      </c>
      <c r="AJ47" s="8" t="e">
        <f t="shared" si="40"/>
        <v>#DIV/0!</v>
      </c>
      <c r="AK47" s="8">
        <f t="shared" si="41"/>
        <v>0</v>
      </c>
      <c r="AM47" s="4">
        <f t="shared" si="16"/>
        <v>0</v>
      </c>
    </row>
    <row r="48" spans="10:39" x14ac:dyDescent="0.25">
      <c r="K48" s="8">
        <f t="shared" si="35"/>
        <v>0</v>
      </c>
      <c r="L48" s="8">
        <f t="shared" si="36"/>
        <v>0</v>
      </c>
      <c r="N48" s="8">
        <f t="shared" si="21"/>
        <v>0</v>
      </c>
      <c r="O48" s="8">
        <f t="shared" si="22"/>
        <v>0</v>
      </c>
      <c r="P48" s="8">
        <f t="shared" si="23"/>
        <v>0</v>
      </c>
      <c r="Q48" s="8">
        <f t="shared" si="24"/>
        <v>0</v>
      </c>
      <c r="S48" s="8">
        <f t="shared" si="25"/>
        <v>1</v>
      </c>
      <c r="U48" s="8">
        <f t="shared" si="37"/>
        <v>1</v>
      </c>
      <c r="W48" s="8">
        <f t="shared" si="38"/>
        <v>0</v>
      </c>
      <c r="Z48" s="8">
        <f t="shared" si="39"/>
        <v>0</v>
      </c>
      <c r="AC48" s="8" t="e">
        <f t="shared" si="29"/>
        <v>#DIV/0!</v>
      </c>
      <c r="AD48" s="8">
        <f t="shared" si="19"/>
        <v>0.24197072451914337</v>
      </c>
      <c r="AE48" s="8">
        <f t="shared" si="20"/>
        <v>0.24197072451914337</v>
      </c>
      <c r="AF48" s="8">
        <f t="shared" si="30"/>
        <v>1</v>
      </c>
      <c r="AG48" s="8">
        <f t="shared" si="31"/>
        <v>0</v>
      </c>
      <c r="AI48" s="4">
        <f t="shared" si="13"/>
        <v>0</v>
      </c>
      <c r="AJ48" s="8" t="e">
        <f t="shared" si="40"/>
        <v>#DIV/0!</v>
      </c>
      <c r="AK48" s="8">
        <f t="shared" si="41"/>
        <v>0</v>
      </c>
      <c r="AM48" s="4">
        <f t="shared" si="16"/>
        <v>0</v>
      </c>
    </row>
    <row r="49" spans="11:39" x14ac:dyDescent="0.25">
      <c r="K49" s="8">
        <f t="shared" si="35"/>
        <v>0</v>
      </c>
      <c r="L49" s="8">
        <f t="shared" si="36"/>
        <v>0</v>
      </c>
      <c r="N49" s="8">
        <f t="shared" si="21"/>
        <v>0</v>
      </c>
      <c r="O49" s="8">
        <f t="shared" si="22"/>
        <v>0</v>
      </c>
      <c r="P49" s="8">
        <f t="shared" si="23"/>
        <v>0</v>
      </c>
      <c r="Q49" s="8">
        <f t="shared" si="24"/>
        <v>0</v>
      </c>
      <c r="S49" s="8">
        <f t="shared" si="25"/>
        <v>1</v>
      </c>
      <c r="U49" s="8">
        <f t="shared" si="37"/>
        <v>1</v>
      </c>
      <c r="W49" s="8">
        <f t="shared" si="38"/>
        <v>0</v>
      </c>
      <c r="Z49" s="8">
        <f t="shared" si="39"/>
        <v>0</v>
      </c>
      <c r="AC49" s="8" t="e">
        <f t="shared" si="29"/>
        <v>#DIV/0!</v>
      </c>
      <c r="AD49" s="8">
        <f t="shared" si="19"/>
        <v>0.24197072451914337</v>
      </c>
      <c r="AE49" s="8">
        <f t="shared" si="20"/>
        <v>0.24197072451914337</v>
      </c>
      <c r="AF49" s="8">
        <f t="shared" si="30"/>
        <v>1</v>
      </c>
      <c r="AG49" s="8">
        <f t="shared" si="31"/>
        <v>0</v>
      </c>
      <c r="AI49" s="4">
        <f t="shared" si="13"/>
        <v>0</v>
      </c>
      <c r="AJ49" s="8" t="e">
        <f t="shared" si="40"/>
        <v>#DIV/0!</v>
      </c>
      <c r="AK49" s="8">
        <f t="shared" si="41"/>
        <v>0</v>
      </c>
      <c r="AM49" s="4">
        <f t="shared" si="16"/>
        <v>0</v>
      </c>
    </row>
    <row r="50" spans="11:39" x14ac:dyDescent="0.25">
      <c r="K50" s="8">
        <f t="shared" si="35"/>
        <v>0</v>
      </c>
      <c r="L50" s="8">
        <f t="shared" si="36"/>
        <v>0</v>
      </c>
      <c r="N50" s="8">
        <f t="shared" si="21"/>
        <v>0</v>
      </c>
      <c r="O50" s="8">
        <f t="shared" si="22"/>
        <v>0</v>
      </c>
      <c r="P50" s="8">
        <f t="shared" si="23"/>
        <v>0</v>
      </c>
      <c r="Q50" s="8">
        <f t="shared" si="24"/>
        <v>0</v>
      </c>
      <c r="S50" s="8">
        <f t="shared" si="25"/>
        <v>1</v>
      </c>
      <c r="U50" s="8">
        <f t="shared" si="37"/>
        <v>1</v>
      </c>
      <c r="W50" s="8">
        <f t="shared" si="38"/>
        <v>0</v>
      </c>
      <c r="Z50" s="8">
        <f t="shared" si="39"/>
        <v>0</v>
      </c>
      <c r="AC50" s="8" t="e">
        <f t="shared" si="29"/>
        <v>#DIV/0!</v>
      </c>
      <c r="AD50" s="8">
        <f t="shared" si="19"/>
        <v>0.24197072451914337</v>
      </c>
      <c r="AE50" s="8">
        <f t="shared" si="20"/>
        <v>0.24197072451914337</v>
      </c>
      <c r="AF50" s="8">
        <f t="shared" si="30"/>
        <v>1</v>
      </c>
      <c r="AG50" s="8">
        <f t="shared" si="31"/>
        <v>0</v>
      </c>
      <c r="AI50" s="4">
        <f t="shared" si="13"/>
        <v>0</v>
      </c>
      <c r="AJ50" s="8" t="e">
        <f t="shared" si="40"/>
        <v>#DIV/0!</v>
      </c>
      <c r="AK50" s="8">
        <f t="shared" si="41"/>
        <v>0</v>
      </c>
      <c r="AM50" s="4">
        <f t="shared" si="16"/>
        <v>0</v>
      </c>
    </row>
    <row r="51" spans="11:39" x14ac:dyDescent="0.25">
      <c r="K51" s="8">
        <f t="shared" si="35"/>
        <v>0</v>
      </c>
      <c r="L51" s="8">
        <f t="shared" si="36"/>
        <v>0</v>
      </c>
      <c r="N51" s="8">
        <f t="shared" si="21"/>
        <v>0</v>
      </c>
      <c r="O51" s="8">
        <f t="shared" si="22"/>
        <v>0</v>
      </c>
      <c r="P51" s="8">
        <f t="shared" si="23"/>
        <v>0</v>
      </c>
      <c r="Q51" s="8">
        <f t="shared" si="24"/>
        <v>0</v>
      </c>
      <c r="S51" s="8">
        <f t="shared" si="25"/>
        <v>1</v>
      </c>
      <c r="U51" s="8">
        <f t="shared" si="37"/>
        <v>1</v>
      </c>
      <c r="W51" s="8">
        <f t="shared" si="38"/>
        <v>0</v>
      </c>
      <c r="Z51" s="8">
        <f t="shared" si="39"/>
        <v>0</v>
      </c>
      <c r="AC51" s="8" t="e">
        <f t="shared" si="29"/>
        <v>#DIV/0!</v>
      </c>
      <c r="AD51" s="8">
        <f t="shared" si="19"/>
        <v>0.24197072451914337</v>
      </c>
      <c r="AE51" s="8">
        <f t="shared" si="20"/>
        <v>0.24197072451914337</v>
      </c>
      <c r="AF51" s="8">
        <f t="shared" si="30"/>
        <v>1</v>
      </c>
      <c r="AG51" s="8">
        <f t="shared" si="31"/>
        <v>0</v>
      </c>
      <c r="AI51" s="4">
        <f t="shared" si="13"/>
        <v>0</v>
      </c>
      <c r="AJ51" s="8" t="e">
        <f t="shared" si="40"/>
        <v>#DIV/0!</v>
      </c>
      <c r="AK51" s="8">
        <f t="shared" si="41"/>
        <v>0</v>
      </c>
      <c r="AM51" s="4">
        <f t="shared" si="16"/>
        <v>0</v>
      </c>
    </row>
    <row r="52" spans="11:39" x14ac:dyDescent="0.25">
      <c r="K52" s="8">
        <f t="shared" si="35"/>
        <v>0</v>
      </c>
      <c r="L52" s="8">
        <f t="shared" si="36"/>
        <v>0</v>
      </c>
      <c r="N52" s="8">
        <f t="shared" si="21"/>
        <v>0</v>
      </c>
      <c r="O52" s="8">
        <f t="shared" si="22"/>
        <v>0</v>
      </c>
      <c r="P52" s="8">
        <f t="shared" si="23"/>
        <v>0</v>
      </c>
      <c r="Q52" s="8">
        <f t="shared" si="24"/>
        <v>0</v>
      </c>
      <c r="S52" s="8">
        <f t="shared" si="25"/>
        <v>1</v>
      </c>
      <c r="U52" s="8">
        <f t="shared" si="37"/>
        <v>1</v>
      </c>
      <c r="W52" s="8">
        <f t="shared" si="38"/>
        <v>0</v>
      </c>
      <c r="Z52" s="8">
        <f t="shared" si="39"/>
        <v>0</v>
      </c>
      <c r="AC52" s="8" t="e">
        <f t="shared" si="29"/>
        <v>#DIV/0!</v>
      </c>
      <c r="AD52" s="8">
        <f t="shared" si="19"/>
        <v>0.24197072451914337</v>
      </c>
      <c r="AE52" s="8">
        <f t="shared" si="20"/>
        <v>0.24197072451914337</v>
      </c>
      <c r="AF52" s="8">
        <f t="shared" si="30"/>
        <v>1</v>
      </c>
      <c r="AG52" s="8">
        <f t="shared" si="31"/>
        <v>0</v>
      </c>
      <c r="AI52" s="4">
        <f t="shared" si="13"/>
        <v>0</v>
      </c>
      <c r="AJ52" s="8" t="e">
        <f t="shared" si="40"/>
        <v>#DIV/0!</v>
      </c>
      <c r="AK52" s="8">
        <f t="shared" si="41"/>
        <v>0</v>
      </c>
      <c r="AM52" s="4">
        <f t="shared" si="16"/>
        <v>0</v>
      </c>
    </row>
    <row r="53" spans="11:39" x14ac:dyDescent="0.25">
      <c r="K53" s="8">
        <f t="shared" si="35"/>
        <v>0</v>
      </c>
      <c r="L53" s="8">
        <f t="shared" si="36"/>
        <v>0</v>
      </c>
      <c r="N53" s="8">
        <f t="shared" si="21"/>
        <v>0</v>
      </c>
      <c r="O53" s="8">
        <f t="shared" si="22"/>
        <v>0</v>
      </c>
      <c r="P53" s="8">
        <f t="shared" si="23"/>
        <v>0</v>
      </c>
      <c r="Q53" s="8">
        <f t="shared" si="24"/>
        <v>0</v>
      </c>
      <c r="S53" s="8">
        <f t="shared" si="25"/>
        <v>1</v>
      </c>
      <c r="U53" s="8">
        <f t="shared" si="37"/>
        <v>1</v>
      </c>
      <c r="W53" s="8">
        <f t="shared" si="38"/>
        <v>0</v>
      </c>
      <c r="Z53" s="8">
        <f t="shared" si="39"/>
        <v>0</v>
      </c>
      <c r="AC53" s="8" t="e">
        <f t="shared" si="29"/>
        <v>#DIV/0!</v>
      </c>
      <c r="AD53" s="8">
        <f t="shared" si="19"/>
        <v>0.24197072451914337</v>
      </c>
      <c r="AE53" s="8">
        <f t="shared" si="20"/>
        <v>0.24197072451914337</v>
      </c>
      <c r="AF53" s="8">
        <f t="shared" si="30"/>
        <v>1</v>
      </c>
      <c r="AG53" s="8">
        <f t="shared" si="31"/>
        <v>0</v>
      </c>
      <c r="AI53" s="4">
        <f t="shared" si="13"/>
        <v>0</v>
      </c>
      <c r="AJ53" s="8" t="e">
        <f t="shared" si="40"/>
        <v>#DIV/0!</v>
      </c>
      <c r="AK53" s="8">
        <f t="shared" si="41"/>
        <v>0</v>
      </c>
      <c r="AM53" s="4">
        <f t="shared" si="16"/>
        <v>0</v>
      </c>
    </row>
    <row r="54" spans="11:39" x14ac:dyDescent="0.25">
      <c r="K54" s="8">
        <f t="shared" si="35"/>
        <v>0</v>
      </c>
      <c r="L54" s="8">
        <f t="shared" si="36"/>
        <v>0</v>
      </c>
      <c r="N54" s="8">
        <f t="shared" si="21"/>
        <v>0</v>
      </c>
      <c r="O54" s="8">
        <f t="shared" si="22"/>
        <v>0</v>
      </c>
      <c r="P54" s="8">
        <f t="shared" si="23"/>
        <v>0</v>
      </c>
      <c r="Q54" s="8">
        <f t="shared" si="24"/>
        <v>0</v>
      </c>
      <c r="S54" s="8">
        <f t="shared" si="25"/>
        <v>1</v>
      </c>
      <c r="U54" s="8">
        <f t="shared" si="37"/>
        <v>1</v>
      </c>
      <c r="W54" s="8">
        <f t="shared" si="38"/>
        <v>0</v>
      </c>
      <c r="Z54" s="8">
        <f t="shared" si="39"/>
        <v>0</v>
      </c>
      <c r="AC54" s="8" t="e">
        <f t="shared" si="29"/>
        <v>#DIV/0!</v>
      </c>
      <c r="AD54" s="8">
        <f t="shared" si="19"/>
        <v>0.24197072451914337</v>
      </c>
      <c r="AE54" s="8">
        <f t="shared" si="20"/>
        <v>0.24197072451914337</v>
      </c>
      <c r="AF54" s="8">
        <f t="shared" si="30"/>
        <v>1</v>
      </c>
      <c r="AG54" s="8">
        <f t="shared" si="31"/>
        <v>0</v>
      </c>
      <c r="AI54" s="4">
        <f t="shared" si="13"/>
        <v>0</v>
      </c>
      <c r="AJ54" s="8" t="e">
        <f t="shared" si="40"/>
        <v>#DIV/0!</v>
      </c>
      <c r="AK54" s="8">
        <f t="shared" si="41"/>
        <v>0</v>
      </c>
      <c r="AM54" s="4">
        <f t="shared" si="16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S1" workbookViewId="0">
      <selection activeCell="AH3" sqref="AH3"/>
    </sheetView>
  </sheetViews>
  <sheetFormatPr baseColWidth="10" defaultRowHeight="15" x14ac:dyDescent="0.25"/>
  <cols>
    <col min="1" max="1" width="5.7109375" customWidth="1"/>
    <col min="3" max="3" width="11.5703125" customWidth="1"/>
    <col min="4" max="4" width="5.28515625" customWidth="1"/>
    <col min="5" max="5" width="7.85546875" customWidth="1"/>
    <col min="8" max="8" width="11.42578125" customWidth="1"/>
    <col min="9" max="9" width="3.140625" style="9" customWidth="1"/>
    <col min="11" max="11" width="11.28515625" customWidth="1"/>
    <col min="12" max="12" width="2.5703125" style="9" hidden="1" customWidth="1"/>
    <col min="13" max="13" width="10.28515625" hidden="1" customWidth="1"/>
    <col min="14" max="14" width="11.42578125" hidden="1" customWidth="1"/>
    <col min="15" max="15" width="5" hidden="1" customWidth="1"/>
    <col min="16" max="16" width="6.42578125" hidden="1" customWidth="1"/>
    <col min="17" max="17" width="2.140625" style="9" customWidth="1"/>
    <col min="22" max="22" width="9.7109375" customWidth="1"/>
    <col min="25" max="25" width="9.7109375" customWidth="1"/>
  </cols>
  <sheetData>
    <row r="1" spans="1:25" x14ac:dyDescent="0.25">
      <c r="A1" t="s">
        <v>27</v>
      </c>
      <c r="M1" t="s">
        <v>45</v>
      </c>
      <c r="R1" t="s">
        <v>53</v>
      </c>
      <c r="T1" t="s">
        <v>54</v>
      </c>
      <c r="V1" s="12" t="s">
        <v>55</v>
      </c>
      <c r="Y1" s="11" t="s">
        <v>43</v>
      </c>
    </row>
    <row r="2" spans="1:25" x14ac:dyDescent="0.25">
      <c r="A2" t="s">
        <v>17</v>
      </c>
      <c r="B2" t="s">
        <v>0</v>
      </c>
      <c r="C2" t="s">
        <v>13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J2" t="s">
        <v>14</v>
      </c>
      <c r="K2" t="s">
        <v>15</v>
      </c>
      <c r="M2" t="s">
        <v>46</v>
      </c>
      <c r="N2" t="s">
        <v>47</v>
      </c>
      <c r="O2">
        <v>2</v>
      </c>
      <c r="P2">
        <v>168</v>
      </c>
      <c r="R2" t="s">
        <v>33</v>
      </c>
      <c r="S2" t="s">
        <v>34</v>
      </c>
      <c r="T2" t="s">
        <v>37</v>
      </c>
      <c r="U2" t="s">
        <v>38</v>
      </c>
      <c r="V2" s="12" t="s">
        <v>39</v>
      </c>
      <c r="W2" t="s">
        <v>41</v>
      </c>
      <c r="X2" t="s">
        <v>56</v>
      </c>
      <c r="Y2" s="11" t="s">
        <v>57</v>
      </c>
    </row>
    <row r="3" spans="1:25" s="5" customFormat="1" x14ac:dyDescent="0.25">
      <c r="A3" s="5">
        <v>1</v>
      </c>
      <c r="B3" s="5" t="s">
        <v>16</v>
      </c>
      <c r="C3" s="5" t="s">
        <v>19</v>
      </c>
      <c r="D3" s="5" t="s">
        <v>20</v>
      </c>
      <c r="E3" s="5">
        <v>63</v>
      </c>
      <c r="F3" s="5">
        <v>68</v>
      </c>
      <c r="G3" s="5">
        <v>16</v>
      </c>
      <c r="H3" s="5">
        <v>21</v>
      </c>
      <c r="I3" s="9"/>
      <c r="J3" s="5">
        <f t="shared" ref="J3:J6" si="0">E3/84</f>
        <v>0.75</v>
      </c>
      <c r="K3" s="5">
        <f>G3/84</f>
        <v>0.19047619047619047</v>
      </c>
      <c r="L3" s="9"/>
      <c r="M3" s="5">
        <f>H3/84</f>
        <v>0.25</v>
      </c>
      <c r="N3" s="5">
        <f>F3/84</f>
        <v>0.80952380952380953</v>
      </c>
      <c r="O3" s="5">
        <f>J3+K3+M3+N3</f>
        <v>2</v>
      </c>
      <c r="P3" s="5">
        <f>E3+F3+G3+H3</f>
        <v>168</v>
      </c>
      <c r="Q3" s="9"/>
      <c r="R3" s="10">
        <f>1-J3</f>
        <v>0.25</v>
      </c>
      <c r="S3" s="5">
        <v>-0.6744</v>
      </c>
      <c r="T3" s="10">
        <f>1-K3</f>
        <v>0.80952380952380953</v>
      </c>
      <c r="U3" s="5">
        <v>0.876</v>
      </c>
      <c r="V3" s="5">
        <f>U3-S3</f>
        <v>1.5504</v>
      </c>
      <c r="W3" s="5">
        <v>0.6744</v>
      </c>
      <c r="X3" s="5">
        <v>-0.87639999999999996</v>
      </c>
      <c r="Y3" s="5">
        <f>W3-X3</f>
        <v>1.5508</v>
      </c>
    </row>
    <row r="4" spans="1:25" s="3" customFormat="1" x14ac:dyDescent="0.25">
      <c r="D4" s="3" t="s">
        <v>21</v>
      </c>
      <c r="E4" s="3">
        <v>63</v>
      </c>
      <c r="F4" s="3">
        <v>61</v>
      </c>
      <c r="G4" s="3">
        <v>23</v>
      </c>
      <c r="H4" s="3">
        <v>21</v>
      </c>
      <c r="I4" s="9"/>
      <c r="J4" s="3">
        <f t="shared" si="0"/>
        <v>0.75</v>
      </c>
      <c r="K4" s="3">
        <f t="shared" ref="K4:K9" si="1">G4/84</f>
        <v>0.27380952380952384</v>
      </c>
      <c r="L4" s="9"/>
      <c r="M4" s="5">
        <f t="shared" ref="M4:M27" si="2">H4/84</f>
        <v>0.25</v>
      </c>
      <c r="N4" s="5">
        <f t="shared" ref="N4:N27" si="3">F4/84</f>
        <v>0.72619047619047616</v>
      </c>
      <c r="O4" s="5">
        <f t="shared" ref="O4:O27" si="4">J4+K4+M4+N4</f>
        <v>2</v>
      </c>
      <c r="P4" s="5">
        <f t="shared" ref="P4:P27" si="5">E4+F4+G4+H4</f>
        <v>168</v>
      </c>
      <c r="Q4" s="9"/>
      <c r="R4" s="10">
        <f t="shared" ref="R4:R27" si="6">1-J4</f>
        <v>0.25</v>
      </c>
      <c r="S4" s="3">
        <v>-0.6744</v>
      </c>
      <c r="T4" s="10">
        <f t="shared" ref="T4:T27" si="7">1-K4</f>
        <v>0.72619047619047616</v>
      </c>
      <c r="U4" s="3">
        <v>0.60099999999999998</v>
      </c>
      <c r="V4" s="5">
        <f t="shared" ref="V4:V27" si="8">U4-S4</f>
        <v>1.2753999999999999</v>
      </c>
      <c r="W4" s="3">
        <v>0.6744</v>
      </c>
      <c r="X4" s="3">
        <v>-0.60129999999999995</v>
      </c>
      <c r="Y4" s="5">
        <f t="shared" ref="Y4:Y18" si="9">W4-X4</f>
        <v>1.2757000000000001</v>
      </c>
    </row>
    <row r="5" spans="1:25" s="6" customFormat="1" x14ac:dyDescent="0.25">
      <c r="A5" s="6" t="s">
        <v>23</v>
      </c>
      <c r="C5" s="6" t="s">
        <v>22</v>
      </c>
      <c r="D5" s="6" t="s">
        <v>20</v>
      </c>
      <c r="E5" s="6">
        <v>70</v>
      </c>
      <c r="F5" s="6">
        <v>78</v>
      </c>
      <c r="G5" s="6">
        <v>6</v>
      </c>
      <c r="H5" s="6">
        <v>14</v>
      </c>
      <c r="I5" s="9"/>
      <c r="J5" s="6">
        <f t="shared" si="0"/>
        <v>0.83333333333333337</v>
      </c>
      <c r="K5" s="6">
        <f t="shared" si="1"/>
        <v>7.1428571428571425E-2</v>
      </c>
      <c r="L5" s="9"/>
      <c r="M5" s="5">
        <f t="shared" si="2"/>
        <v>0.16666666666666666</v>
      </c>
      <c r="N5" s="5">
        <f t="shared" si="3"/>
        <v>0.9285714285714286</v>
      </c>
      <c r="O5" s="5">
        <f t="shared" si="4"/>
        <v>2</v>
      </c>
      <c r="P5" s="5">
        <f t="shared" si="5"/>
        <v>168</v>
      </c>
      <c r="Q5" s="9"/>
      <c r="R5" s="10">
        <f t="shared" si="6"/>
        <v>0.16666666666666663</v>
      </c>
      <c r="S5" s="6">
        <v>-0.96760000000000002</v>
      </c>
      <c r="T5" s="10">
        <f t="shared" si="7"/>
        <v>0.9285714285714286</v>
      </c>
      <c r="U5" s="6">
        <v>1.4646999999999999</v>
      </c>
      <c r="V5" s="5">
        <f t="shared" si="8"/>
        <v>2.4322999999999997</v>
      </c>
      <c r="W5" s="6">
        <v>0.96719999999999995</v>
      </c>
      <c r="X5" s="6">
        <v>-1.4654</v>
      </c>
      <c r="Y5" s="5">
        <f t="shared" si="9"/>
        <v>2.4325999999999999</v>
      </c>
    </row>
    <row r="6" spans="1:25" s="4" customFormat="1" x14ac:dyDescent="0.25">
      <c r="D6" s="4" t="s">
        <v>21</v>
      </c>
      <c r="E6" s="4">
        <v>70</v>
      </c>
      <c r="F6" s="4">
        <v>73</v>
      </c>
      <c r="G6" s="4">
        <v>11</v>
      </c>
      <c r="H6" s="4">
        <v>14</v>
      </c>
      <c r="I6" s="9"/>
      <c r="J6" s="4">
        <f t="shared" si="0"/>
        <v>0.83333333333333337</v>
      </c>
      <c r="K6" s="4">
        <f t="shared" si="1"/>
        <v>0.13095238095238096</v>
      </c>
      <c r="L6" s="9"/>
      <c r="M6" s="5">
        <f t="shared" si="2"/>
        <v>0.16666666666666666</v>
      </c>
      <c r="N6" s="5">
        <f t="shared" si="3"/>
        <v>0.86904761904761907</v>
      </c>
      <c r="O6" s="5">
        <f t="shared" si="4"/>
        <v>2</v>
      </c>
      <c r="P6" s="5">
        <f t="shared" si="5"/>
        <v>168</v>
      </c>
      <c r="Q6" s="9"/>
      <c r="R6" s="10">
        <f t="shared" si="6"/>
        <v>0.16666666666666663</v>
      </c>
      <c r="S6" s="4">
        <v>-0.96760000000000002</v>
      </c>
      <c r="T6" s="10">
        <f t="shared" si="7"/>
        <v>0.86904761904761907</v>
      </c>
      <c r="U6" s="4">
        <v>1.1215999999999999</v>
      </c>
      <c r="V6" s="5">
        <f t="shared" si="8"/>
        <v>2.0891999999999999</v>
      </c>
      <c r="W6" s="4">
        <v>0.96719999999999995</v>
      </c>
      <c r="X6" s="4">
        <v>-1.1221000000000001</v>
      </c>
      <c r="Y6" s="5">
        <f t="shared" si="9"/>
        <v>2.0893000000000002</v>
      </c>
    </row>
    <row r="7" spans="1:25" s="1" customFormat="1" x14ac:dyDescent="0.25">
      <c r="I7" s="9"/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9"/>
      <c r="R7" s="1">
        <f t="shared" si="6"/>
        <v>1</v>
      </c>
      <c r="T7" s="1">
        <f t="shared" si="7"/>
        <v>1</v>
      </c>
      <c r="V7" s="1">
        <f t="shared" si="8"/>
        <v>0</v>
      </c>
      <c r="Y7" s="1">
        <f t="shared" si="9"/>
        <v>0</v>
      </c>
    </row>
    <row r="8" spans="1:25" s="5" customFormat="1" x14ac:dyDescent="0.25">
      <c r="A8" s="5">
        <v>2</v>
      </c>
      <c r="B8" s="5" t="s">
        <v>25</v>
      </c>
      <c r="C8" s="5" t="s">
        <v>19</v>
      </c>
      <c r="D8" s="5" t="s">
        <v>20</v>
      </c>
      <c r="E8" s="5">
        <v>78</v>
      </c>
      <c r="F8" s="5">
        <v>77</v>
      </c>
      <c r="G8" s="5">
        <v>7</v>
      </c>
      <c r="H8" s="5">
        <v>6</v>
      </c>
      <c r="I8" s="9"/>
      <c r="J8" s="5">
        <f>E8/84</f>
        <v>0.9285714285714286</v>
      </c>
      <c r="K8" s="5">
        <f t="shared" si="1"/>
        <v>8.3333333333333329E-2</v>
      </c>
      <c r="L8" s="9"/>
      <c r="M8" s="5">
        <f t="shared" si="2"/>
        <v>7.1428571428571425E-2</v>
      </c>
      <c r="N8" s="5">
        <f t="shared" si="3"/>
        <v>0.91666666666666663</v>
      </c>
      <c r="O8" s="5">
        <f t="shared" si="4"/>
        <v>2</v>
      </c>
      <c r="P8" s="5">
        <f t="shared" si="5"/>
        <v>168</v>
      </c>
      <c r="Q8" s="9"/>
      <c r="R8" s="10">
        <f t="shared" si="6"/>
        <v>7.1428571428571397E-2</v>
      </c>
      <c r="S8" s="5">
        <v>-1.4654</v>
      </c>
      <c r="T8" s="10">
        <f t="shared" si="7"/>
        <v>0.91666666666666663</v>
      </c>
      <c r="U8" s="5">
        <v>1.3825000000000001</v>
      </c>
      <c r="V8" s="5">
        <f t="shared" si="8"/>
        <v>2.8479000000000001</v>
      </c>
      <c r="W8" s="5">
        <v>1.4646999999999999</v>
      </c>
      <c r="X8" s="5">
        <v>-1.3832</v>
      </c>
      <c r="Y8" s="5">
        <f t="shared" si="9"/>
        <v>2.8479000000000001</v>
      </c>
    </row>
    <row r="9" spans="1:25" s="3" customFormat="1" x14ac:dyDescent="0.25">
      <c r="D9" s="3" t="s">
        <v>21</v>
      </c>
      <c r="E9" s="3">
        <v>79</v>
      </c>
      <c r="F9" s="3">
        <v>78</v>
      </c>
      <c r="G9" s="3">
        <v>6</v>
      </c>
      <c r="H9" s="3">
        <v>5</v>
      </c>
      <c r="I9" s="9"/>
      <c r="J9" s="3">
        <f>E9/84</f>
        <v>0.94047619047619047</v>
      </c>
      <c r="K9" s="3">
        <f t="shared" si="1"/>
        <v>7.1428571428571425E-2</v>
      </c>
      <c r="L9" s="9"/>
      <c r="M9" s="5">
        <f t="shared" si="2"/>
        <v>5.9523809523809521E-2</v>
      </c>
      <c r="N9" s="5">
        <f t="shared" si="3"/>
        <v>0.9285714285714286</v>
      </c>
      <c r="O9" s="5">
        <f t="shared" si="4"/>
        <v>2</v>
      </c>
      <c r="P9" s="5">
        <f t="shared" si="5"/>
        <v>168</v>
      </c>
      <c r="Q9" s="9"/>
      <c r="R9" s="10">
        <f t="shared" si="6"/>
        <v>5.9523809523809534E-2</v>
      </c>
      <c r="S9" s="3">
        <v>-1.5589</v>
      </c>
      <c r="T9" s="10">
        <f t="shared" si="7"/>
        <v>0.9285714285714286</v>
      </c>
      <c r="U9" s="3">
        <v>1.4646999999999999</v>
      </c>
      <c r="V9" s="5">
        <f t="shared" si="8"/>
        <v>3.0236000000000001</v>
      </c>
      <c r="W9" s="3">
        <v>1.5581</v>
      </c>
      <c r="X9" s="3">
        <v>-1.4654</v>
      </c>
      <c r="Y9" s="5">
        <f t="shared" si="9"/>
        <v>3.0235000000000003</v>
      </c>
    </row>
    <row r="10" spans="1:25" s="6" customFormat="1" x14ac:dyDescent="0.25">
      <c r="A10" s="6" t="s">
        <v>23</v>
      </c>
      <c r="C10" s="6" t="s">
        <v>22</v>
      </c>
      <c r="D10" s="6" t="s">
        <v>20</v>
      </c>
      <c r="E10" s="6">
        <v>79</v>
      </c>
      <c r="F10" s="6">
        <v>76</v>
      </c>
      <c r="G10" s="6">
        <v>8</v>
      </c>
      <c r="H10" s="6">
        <v>5</v>
      </c>
      <c r="I10" s="9"/>
      <c r="J10" s="6">
        <f>E10/84</f>
        <v>0.94047619047619047</v>
      </c>
      <c r="K10" s="6">
        <f>G10/84</f>
        <v>9.5238095238095233E-2</v>
      </c>
      <c r="L10" s="9"/>
      <c r="M10" s="5">
        <f t="shared" si="2"/>
        <v>5.9523809523809521E-2</v>
      </c>
      <c r="N10" s="5">
        <f t="shared" si="3"/>
        <v>0.90476190476190477</v>
      </c>
      <c r="O10" s="5">
        <f t="shared" si="4"/>
        <v>2</v>
      </c>
      <c r="P10" s="5">
        <f t="shared" si="5"/>
        <v>168</v>
      </c>
      <c r="Q10" s="9"/>
      <c r="R10" s="10">
        <f t="shared" si="6"/>
        <v>5.9523809523809534E-2</v>
      </c>
      <c r="S10" s="6">
        <v>-1.5589</v>
      </c>
      <c r="T10" s="10">
        <f t="shared" si="7"/>
        <v>0.90476190476190477</v>
      </c>
      <c r="U10" s="6">
        <v>1.3088</v>
      </c>
      <c r="V10" s="5">
        <f t="shared" si="8"/>
        <v>2.8677000000000001</v>
      </c>
      <c r="W10" s="6">
        <v>1.5581</v>
      </c>
      <c r="X10" s="6">
        <v>-1.3092999999999999</v>
      </c>
      <c r="Y10" s="5">
        <f t="shared" si="9"/>
        <v>2.8673999999999999</v>
      </c>
    </row>
    <row r="11" spans="1:25" s="4" customFormat="1" x14ac:dyDescent="0.25">
      <c r="D11" s="4" t="s">
        <v>21</v>
      </c>
      <c r="E11" s="4">
        <v>77</v>
      </c>
      <c r="F11" s="4">
        <v>81</v>
      </c>
      <c r="G11" s="4">
        <v>3</v>
      </c>
      <c r="H11" s="4">
        <v>7</v>
      </c>
      <c r="I11" s="9"/>
      <c r="J11" s="4">
        <f>E11/84</f>
        <v>0.91666666666666663</v>
      </c>
      <c r="K11" s="4">
        <f>G11/84</f>
        <v>3.5714285714285712E-2</v>
      </c>
      <c r="L11" s="9"/>
      <c r="M11" s="5">
        <f t="shared" si="2"/>
        <v>8.3333333333333329E-2</v>
      </c>
      <c r="N11" s="5">
        <f t="shared" si="3"/>
        <v>0.9642857142857143</v>
      </c>
      <c r="O11" s="5">
        <f t="shared" si="4"/>
        <v>2</v>
      </c>
      <c r="P11" s="5">
        <f t="shared" si="5"/>
        <v>168</v>
      </c>
      <c r="Q11" s="9"/>
      <c r="R11" s="10">
        <f t="shared" si="6"/>
        <v>8.333333333333337E-2</v>
      </c>
      <c r="S11" s="4">
        <v>-1.3832</v>
      </c>
      <c r="T11" s="10">
        <f t="shared" si="7"/>
        <v>0.9642857142857143</v>
      </c>
      <c r="U11" s="4">
        <v>1.8016000000000001</v>
      </c>
      <c r="V11" s="5">
        <f t="shared" si="8"/>
        <v>3.1848000000000001</v>
      </c>
      <c r="W11" s="4">
        <v>1.3825000000000001</v>
      </c>
      <c r="X11" s="4">
        <v>-1.8028999999999999</v>
      </c>
      <c r="Y11" s="5">
        <f t="shared" si="9"/>
        <v>3.1854</v>
      </c>
    </row>
    <row r="12" spans="1:25" s="1" customFormat="1" x14ac:dyDescent="0.25">
      <c r="I12" s="9"/>
      <c r="J12" s="1">
        <f t="shared" ref="J12:J27" si="10">E12/84</f>
        <v>0</v>
      </c>
      <c r="K12" s="1">
        <f t="shared" ref="K12:K27" si="11">G12/84</f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9"/>
      <c r="R12" s="1">
        <f t="shared" si="6"/>
        <v>1</v>
      </c>
      <c r="T12" s="1">
        <f t="shared" si="7"/>
        <v>1</v>
      </c>
      <c r="V12" s="1">
        <f t="shared" si="8"/>
        <v>0</v>
      </c>
      <c r="Y12" s="1">
        <f t="shared" si="9"/>
        <v>0</v>
      </c>
    </row>
    <row r="13" spans="1:25" s="5" customFormat="1" x14ac:dyDescent="0.25">
      <c r="A13" s="5">
        <v>3</v>
      </c>
      <c r="B13" s="5" t="s">
        <v>24</v>
      </c>
      <c r="C13" s="5" t="s">
        <v>19</v>
      </c>
      <c r="D13" s="5" t="s">
        <v>20</v>
      </c>
      <c r="E13" s="5">
        <v>49</v>
      </c>
      <c r="F13" s="5">
        <v>59</v>
      </c>
      <c r="G13" s="5">
        <v>25</v>
      </c>
      <c r="H13" s="5">
        <v>35</v>
      </c>
      <c r="I13" s="9"/>
      <c r="J13" s="5">
        <f t="shared" si="10"/>
        <v>0.58333333333333337</v>
      </c>
      <c r="K13" s="5">
        <f t="shared" si="11"/>
        <v>0.29761904761904762</v>
      </c>
      <c r="L13" s="9"/>
      <c r="M13" s="5">
        <f t="shared" si="2"/>
        <v>0.41666666666666669</v>
      </c>
      <c r="N13" s="5">
        <f t="shared" si="3"/>
        <v>0.70238095238095233</v>
      </c>
      <c r="O13" s="5">
        <f t="shared" si="4"/>
        <v>2</v>
      </c>
      <c r="P13" s="5">
        <f t="shared" si="5"/>
        <v>168</v>
      </c>
      <c r="Q13" s="9"/>
      <c r="R13" s="10">
        <f t="shared" si="6"/>
        <v>0.41666666666666663</v>
      </c>
      <c r="S13" s="5">
        <v>-0.21049999999999999</v>
      </c>
      <c r="T13" s="10">
        <f t="shared" si="7"/>
        <v>0.70238095238095233</v>
      </c>
      <c r="U13" s="5">
        <v>0.53100000000000003</v>
      </c>
      <c r="V13" s="5">
        <f t="shared" si="8"/>
        <v>0.74150000000000005</v>
      </c>
      <c r="W13" s="5">
        <v>0.21029999999999999</v>
      </c>
      <c r="X13" s="5">
        <v>-0.53129999999999999</v>
      </c>
      <c r="Y13" s="5">
        <f t="shared" si="9"/>
        <v>0.74160000000000004</v>
      </c>
    </row>
    <row r="14" spans="1:25" s="3" customFormat="1" x14ac:dyDescent="0.25">
      <c r="D14" s="3" t="s">
        <v>21</v>
      </c>
      <c r="E14" s="3">
        <v>53</v>
      </c>
      <c r="F14" s="3">
        <v>62</v>
      </c>
      <c r="G14" s="3">
        <v>22</v>
      </c>
      <c r="H14" s="3">
        <v>31</v>
      </c>
      <c r="I14" s="9"/>
      <c r="J14" s="3">
        <f t="shared" si="10"/>
        <v>0.63095238095238093</v>
      </c>
      <c r="K14" s="3">
        <f t="shared" si="11"/>
        <v>0.26190476190476192</v>
      </c>
      <c r="L14" s="9"/>
      <c r="M14" s="5">
        <f t="shared" si="2"/>
        <v>0.36904761904761907</v>
      </c>
      <c r="N14" s="5">
        <f t="shared" si="3"/>
        <v>0.73809523809523814</v>
      </c>
      <c r="O14" s="5">
        <f t="shared" si="4"/>
        <v>2</v>
      </c>
      <c r="P14" s="5">
        <f t="shared" si="5"/>
        <v>168</v>
      </c>
      <c r="Q14" s="9"/>
      <c r="R14" s="10">
        <f t="shared" si="6"/>
        <v>0.36904761904761907</v>
      </c>
      <c r="S14" s="3">
        <v>-0.33450000000000002</v>
      </c>
      <c r="T14" s="10">
        <f t="shared" si="7"/>
        <v>0.73809523809523814</v>
      </c>
      <c r="U14" s="3">
        <v>0.6371</v>
      </c>
      <c r="V14" s="5">
        <f t="shared" si="8"/>
        <v>0.97160000000000002</v>
      </c>
      <c r="W14" s="3">
        <v>0.3342</v>
      </c>
      <c r="X14" s="3">
        <v>-0.63739999999999997</v>
      </c>
      <c r="Y14" s="5">
        <f t="shared" si="9"/>
        <v>0.97160000000000002</v>
      </c>
    </row>
    <row r="15" spans="1:25" s="6" customFormat="1" x14ac:dyDescent="0.25">
      <c r="C15" s="6" t="s">
        <v>22</v>
      </c>
      <c r="D15" s="6" t="s">
        <v>20</v>
      </c>
      <c r="E15" s="6">
        <v>71</v>
      </c>
      <c r="F15" s="6">
        <v>56</v>
      </c>
      <c r="G15" s="6">
        <v>28</v>
      </c>
      <c r="H15" s="6">
        <v>13</v>
      </c>
      <c r="I15" s="9"/>
      <c r="J15" s="6">
        <f t="shared" si="10"/>
        <v>0.84523809523809523</v>
      </c>
      <c r="K15" s="6">
        <f t="shared" si="11"/>
        <v>0.33333333333333331</v>
      </c>
      <c r="L15" s="9"/>
      <c r="M15" s="5">
        <f t="shared" si="2"/>
        <v>0.15476190476190477</v>
      </c>
      <c r="N15" s="5">
        <f t="shared" si="3"/>
        <v>0.66666666666666663</v>
      </c>
      <c r="O15" s="5">
        <f t="shared" si="4"/>
        <v>2</v>
      </c>
      <c r="P15" s="5">
        <f t="shared" si="5"/>
        <v>168</v>
      </c>
      <c r="Q15" s="9"/>
      <c r="R15" s="10">
        <f t="shared" si="6"/>
        <v>0.15476190476190477</v>
      </c>
      <c r="S15" s="6">
        <v>-1.0164</v>
      </c>
      <c r="T15" s="10">
        <f t="shared" si="7"/>
        <v>0.66666666666666674</v>
      </c>
      <c r="U15" s="6">
        <v>0.43049999999999999</v>
      </c>
      <c r="V15" s="5">
        <f t="shared" si="8"/>
        <v>1.4468999999999999</v>
      </c>
      <c r="W15" s="6">
        <v>1.016</v>
      </c>
      <c r="X15" s="6">
        <v>-0.43080000000000002</v>
      </c>
      <c r="Y15" s="5">
        <f t="shared" si="9"/>
        <v>1.4468000000000001</v>
      </c>
    </row>
    <row r="16" spans="1:25" s="4" customFormat="1" x14ac:dyDescent="0.25">
      <c r="D16" s="4" t="s">
        <v>21</v>
      </c>
      <c r="E16" s="4">
        <v>67</v>
      </c>
      <c r="F16" s="4">
        <v>73</v>
      </c>
      <c r="G16" s="4">
        <v>18</v>
      </c>
      <c r="H16" s="4">
        <v>10</v>
      </c>
      <c r="I16" s="9"/>
      <c r="J16" s="4">
        <f t="shared" si="10"/>
        <v>0.79761904761904767</v>
      </c>
      <c r="K16" s="4">
        <f t="shared" si="11"/>
        <v>0.21428571428571427</v>
      </c>
      <c r="L16" s="9"/>
      <c r="M16" s="5">
        <f t="shared" si="2"/>
        <v>0.11904761904761904</v>
      </c>
      <c r="N16" s="5">
        <f t="shared" si="3"/>
        <v>0.86904761904761907</v>
      </c>
      <c r="O16" s="5">
        <f t="shared" si="4"/>
        <v>2</v>
      </c>
      <c r="P16" s="5">
        <f t="shared" si="5"/>
        <v>168</v>
      </c>
      <c r="Q16" s="9"/>
      <c r="R16" s="10">
        <f t="shared" si="6"/>
        <v>0.20238095238095233</v>
      </c>
      <c r="S16" s="4">
        <v>-0.83340000000000003</v>
      </c>
      <c r="T16" s="10">
        <f t="shared" si="7"/>
        <v>0.7857142857142857</v>
      </c>
      <c r="U16" s="4">
        <v>0.79149999999999998</v>
      </c>
      <c r="V16" s="5">
        <f t="shared" si="8"/>
        <v>1.6249</v>
      </c>
      <c r="W16" s="4">
        <v>0.83299999999999996</v>
      </c>
      <c r="X16" s="4">
        <v>-0.79190000000000005</v>
      </c>
      <c r="Y16" s="5">
        <f t="shared" si="9"/>
        <v>1.6249</v>
      </c>
    </row>
    <row r="17" spans="1:25" s="2" customFormat="1" hidden="1" x14ac:dyDescent="0.25">
      <c r="A17" s="2" t="s">
        <v>26</v>
      </c>
      <c r="I17" s="9"/>
      <c r="Q17" s="9"/>
      <c r="V17" s="5">
        <f t="shared" si="8"/>
        <v>0</v>
      </c>
    </row>
    <row r="18" spans="1:25" s="1" customFormat="1" x14ac:dyDescent="0.25">
      <c r="I18" s="9"/>
      <c r="K18" s="1">
        <f t="shared" si="1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9"/>
      <c r="R18" s="1">
        <f t="shared" si="6"/>
        <v>1</v>
      </c>
      <c r="T18" s="1">
        <f t="shared" si="7"/>
        <v>1</v>
      </c>
      <c r="V18" s="1">
        <f t="shared" si="8"/>
        <v>0</v>
      </c>
      <c r="Y18" s="1">
        <f t="shared" si="9"/>
        <v>0</v>
      </c>
    </row>
    <row r="19" spans="1:25" s="5" customFormat="1" x14ac:dyDescent="0.25">
      <c r="A19" s="5">
        <v>4</v>
      </c>
      <c r="B19" s="5" t="s">
        <v>74</v>
      </c>
      <c r="C19" s="5" t="s">
        <v>19</v>
      </c>
      <c r="D19" s="5" t="s">
        <v>20</v>
      </c>
      <c r="E19" s="5">
        <v>60</v>
      </c>
      <c r="F19" s="5">
        <v>50</v>
      </c>
      <c r="G19" s="5">
        <v>34</v>
      </c>
      <c r="H19" s="5">
        <v>24</v>
      </c>
      <c r="I19" s="9"/>
      <c r="J19" s="5">
        <f t="shared" si="10"/>
        <v>0.7142857142857143</v>
      </c>
      <c r="K19" s="5">
        <f t="shared" si="11"/>
        <v>0.40476190476190477</v>
      </c>
      <c r="M19" s="5">
        <f t="shared" si="2"/>
        <v>0.2857142857142857</v>
      </c>
      <c r="N19" s="5">
        <f t="shared" si="3"/>
        <v>0.59523809523809523</v>
      </c>
      <c r="O19" s="5">
        <f t="shared" si="4"/>
        <v>2</v>
      </c>
      <c r="P19" s="5">
        <f t="shared" si="5"/>
        <v>168</v>
      </c>
      <c r="Q19" s="9"/>
      <c r="R19" s="5">
        <f t="shared" si="6"/>
        <v>0.2857142857142857</v>
      </c>
      <c r="S19" s="5">
        <v>-0.5655</v>
      </c>
      <c r="T19" s="5">
        <f t="shared" si="7"/>
        <v>0.59523809523809523</v>
      </c>
      <c r="U19" s="5">
        <v>0.2409</v>
      </c>
      <c r="V19" s="5">
        <f t="shared" si="8"/>
        <v>0.80640000000000001</v>
      </c>
      <c r="W19" s="5">
        <v>0.56559999999999999</v>
      </c>
      <c r="X19" s="5">
        <v>-0.2412</v>
      </c>
      <c r="Y19" s="5">
        <f>W19-X19</f>
        <v>0.80679999999999996</v>
      </c>
    </row>
    <row r="20" spans="1:25" s="3" customFormat="1" x14ac:dyDescent="0.25">
      <c r="D20" s="3" t="s">
        <v>21</v>
      </c>
      <c r="E20" s="3">
        <v>50</v>
      </c>
      <c r="F20" s="3">
        <v>52</v>
      </c>
      <c r="G20" s="3">
        <v>32</v>
      </c>
      <c r="H20" s="3">
        <v>34</v>
      </c>
      <c r="I20" s="9"/>
      <c r="J20" s="3">
        <f t="shared" si="10"/>
        <v>0.59523809523809523</v>
      </c>
      <c r="K20" s="3">
        <f t="shared" si="11"/>
        <v>0.38095238095238093</v>
      </c>
      <c r="M20" s="3">
        <f t="shared" si="2"/>
        <v>0.40476190476190477</v>
      </c>
      <c r="N20" s="3">
        <f t="shared" si="3"/>
        <v>0.61904761904761907</v>
      </c>
      <c r="O20" s="3">
        <f t="shared" si="4"/>
        <v>2</v>
      </c>
      <c r="P20" s="3">
        <f t="shared" si="5"/>
        <v>168</v>
      </c>
      <c r="Q20" s="9"/>
      <c r="R20" s="3">
        <f t="shared" si="6"/>
        <v>0.40476190476190477</v>
      </c>
      <c r="S20" s="3">
        <v>-0.2412</v>
      </c>
      <c r="T20" s="3">
        <f t="shared" si="7"/>
        <v>0.61904761904761907</v>
      </c>
      <c r="U20" s="3">
        <v>0.30280000000000001</v>
      </c>
      <c r="V20" s="5">
        <f t="shared" si="8"/>
        <v>0.54400000000000004</v>
      </c>
      <c r="W20" s="3">
        <v>0.2409</v>
      </c>
      <c r="X20" s="3">
        <v>-0.30309999999999998</v>
      </c>
      <c r="Y20" s="5">
        <f t="shared" ref="Y20:Y27" si="12">W20-X20</f>
        <v>0.54400000000000004</v>
      </c>
    </row>
    <row r="21" spans="1:25" s="6" customFormat="1" x14ac:dyDescent="0.25">
      <c r="C21" s="6" t="s">
        <v>22</v>
      </c>
      <c r="D21" s="6" t="s">
        <v>20</v>
      </c>
      <c r="E21" s="6">
        <v>80</v>
      </c>
      <c r="F21" s="6">
        <v>54</v>
      </c>
      <c r="G21" s="6">
        <v>30</v>
      </c>
      <c r="H21" s="6">
        <v>4</v>
      </c>
      <c r="I21" s="9"/>
      <c r="J21" s="6">
        <f t="shared" si="10"/>
        <v>0.95238095238095233</v>
      </c>
      <c r="K21" s="6">
        <f t="shared" si="11"/>
        <v>0.35714285714285715</v>
      </c>
      <c r="M21" s="6">
        <f t="shared" si="2"/>
        <v>4.7619047619047616E-2</v>
      </c>
      <c r="N21" s="6">
        <f t="shared" si="3"/>
        <v>0.6428571428571429</v>
      </c>
      <c r="O21" s="6">
        <f t="shared" si="4"/>
        <v>2</v>
      </c>
      <c r="P21" s="6">
        <f t="shared" si="5"/>
        <v>168</v>
      </c>
      <c r="Q21" s="9"/>
      <c r="R21" s="6">
        <f t="shared" si="6"/>
        <v>4.7619047619047672E-2</v>
      </c>
      <c r="S21" s="6">
        <v>-1.6685000000000001</v>
      </c>
      <c r="T21" s="6">
        <f t="shared" si="7"/>
        <v>0.64285714285714279</v>
      </c>
      <c r="U21" s="6">
        <v>0.3659</v>
      </c>
      <c r="V21" s="5">
        <f t="shared" si="8"/>
        <v>2.0344000000000002</v>
      </c>
      <c r="W21" s="6">
        <v>1.6675</v>
      </c>
      <c r="X21" s="6">
        <v>-0.36620000000000003</v>
      </c>
      <c r="Y21" s="5">
        <f t="shared" si="12"/>
        <v>2.0337000000000001</v>
      </c>
    </row>
    <row r="22" spans="1:25" s="4" customFormat="1" x14ac:dyDescent="0.25">
      <c r="D22" s="4" t="s">
        <v>21</v>
      </c>
      <c r="E22" s="4">
        <v>72</v>
      </c>
      <c r="F22" s="4">
        <v>63</v>
      </c>
      <c r="G22" s="4">
        <v>21</v>
      </c>
      <c r="H22" s="4">
        <v>12</v>
      </c>
      <c r="I22" s="9"/>
      <c r="J22" s="4">
        <f t="shared" si="10"/>
        <v>0.8571428571428571</v>
      </c>
      <c r="K22" s="4">
        <f t="shared" si="11"/>
        <v>0.25</v>
      </c>
      <c r="M22" s="4">
        <f t="shared" si="2"/>
        <v>0.14285714285714285</v>
      </c>
      <c r="N22" s="4">
        <f t="shared" si="3"/>
        <v>0.75</v>
      </c>
      <c r="O22" s="4">
        <f t="shared" si="4"/>
        <v>2</v>
      </c>
      <c r="P22" s="4">
        <f t="shared" si="5"/>
        <v>168</v>
      </c>
      <c r="Q22" s="9"/>
      <c r="R22" s="4">
        <f t="shared" si="6"/>
        <v>0.1428571428571429</v>
      </c>
      <c r="S22" s="4">
        <v>-1.0678000000000001</v>
      </c>
      <c r="T22" s="4">
        <f t="shared" si="7"/>
        <v>0.75</v>
      </c>
      <c r="U22" s="4">
        <v>0.6744</v>
      </c>
      <c r="V22" s="5">
        <f t="shared" si="8"/>
        <v>1.7422</v>
      </c>
      <c r="W22" s="4">
        <v>1.0672999999999999</v>
      </c>
      <c r="X22" s="4">
        <v>-0.6744</v>
      </c>
      <c r="Y22" s="5">
        <f t="shared" si="12"/>
        <v>1.7416999999999998</v>
      </c>
    </row>
    <row r="23" spans="1:25" s="1" customFormat="1" x14ac:dyDescent="0.25">
      <c r="I23" s="9"/>
      <c r="J23" s="1">
        <f t="shared" si="10"/>
        <v>0</v>
      </c>
      <c r="K23" s="1">
        <f t="shared" si="1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9"/>
      <c r="R23" s="1">
        <f t="shared" si="6"/>
        <v>1</v>
      </c>
      <c r="T23" s="1">
        <f t="shared" si="7"/>
        <v>1</v>
      </c>
      <c r="V23" s="1">
        <f t="shared" si="8"/>
        <v>0</v>
      </c>
      <c r="Y23" s="5">
        <f t="shared" si="12"/>
        <v>0</v>
      </c>
    </row>
    <row r="24" spans="1:25" s="5" customFormat="1" x14ac:dyDescent="0.25">
      <c r="A24" s="5">
        <v>5</v>
      </c>
      <c r="B24" s="5" t="s">
        <v>77</v>
      </c>
      <c r="C24" s="5" t="s">
        <v>19</v>
      </c>
      <c r="D24" s="5" t="s">
        <v>20</v>
      </c>
      <c r="E24" s="5">
        <v>82</v>
      </c>
      <c r="F24" s="5">
        <v>37</v>
      </c>
      <c r="G24" s="5">
        <v>47</v>
      </c>
      <c r="H24" s="5">
        <v>2</v>
      </c>
      <c r="I24" s="9"/>
      <c r="J24" s="5">
        <f t="shared" si="10"/>
        <v>0.97619047619047616</v>
      </c>
      <c r="K24" s="5">
        <f t="shared" si="11"/>
        <v>0.55952380952380953</v>
      </c>
      <c r="M24" s="5">
        <f t="shared" si="2"/>
        <v>2.3809523809523808E-2</v>
      </c>
      <c r="N24" s="5">
        <f t="shared" si="3"/>
        <v>0.44047619047619047</v>
      </c>
      <c r="O24" s="5">
        <f t="shared" si="4"/>
        <v>1.9999999999999998</v>
      </c>
      <c r="P24" s="5">
        <f t="shared" si="5"/>
        <v>168</v>
      </c>
      <c r="Q24" s="9"/>
      <c r="R24" s="5">
        <f t="shared" si="6"/>
        <v>2.3809523809523836E-2</v>
      </c>
      <c r="S24" s="5">
        <v>-1.9809000000000001</v>
      </c>
      <c r="T24" s="5">
        <f t="shared" si="7"/>
        <v>0.44047619047619047</v>
      </c>
      <c r="U24" s="5">
        <v>-0.14990000000000001</v>
      </c>
      <c r="V24" s="5">
        <f t="shared" si="8"/>
        <v>1.8310000000000002</v>
      </c>
      <c r="W24" s="5">
        <v>1.9791000000000001</v>
      </c>
      <c r="X24" s="5">
        <v>0.1497</v>
      </c>
      <c r="Y24" s="5">
        <f t="shared" si="12"/>
        <v>1.8294000000000001</v>
      </c>
    </row>
    <row r="25" spans="1:25" s="3" customFormat="1" x14ac:dyDescent="0.25">
      <c r="D25" s="3" t="s">
        <v>21</v>
      </c>
      <c r="E25" s="3">
        <v>81</v>
      </c>
      <c r="F25" s="3">
        <v>38</v>
      </c>
      <c r="G25" s="3">
        <v>46</v>
      </c>
      <c r="H25" s="3">
        <v>3</v>
      </c>
      <c r="I25" s="9"/>
      <c r="J25" s="3">
        <f t="shared" si="10"/>
        <v>0.9642857142857143</v>
      </c>
      <c r="K25" s="3">
        <f t="shared" si="11"/>
        <v>0.54761904761904767</v>
      </c>
      <c r="M25" s="3">
        <f t="shared" si="2"/>
        <v>3.5714285714285712E-2</v>
      </c>
      <c r="N25" s="3">
        <f t="shared" si="3"/>
        <v>0.45238095238095238</v>
      </c>
      <c r="O25" s="3">
        <f t="shared" si="4"/>
        <v>2</v>
      </c>
      <c r="P25" s="3">
        <f t="shared" si="5"/>
        <v>168</v>
      </c>
      <c r="Q25" s="9"/>
      <c r="R25" s="3">
        <f t="shared" si="6"/>
        <v>3.5714285714285698E-2</v>
      </c>
      <c r="S25" s="3">
        <v>-1.8028999999999999</v>
      </c>
      <c r="T25" s="3">
        <f t="shared" si="7"/>
        <v>0.45238095238095233</v>
      </c>
      <c r="U25" s="3">
        <v>-0.1198</v>
      </c>
      <c r="V25" s="5">
        <f t="shared" si="8"/>
        <v>1.6831</v>
      </c>
      <c r="W25" s="3">
        <v>1.8016000000000001</v>
      </c>
      <c r="X25" s="3">
        <v>0.1196</v>
      </c>
      <c r="Y25" s="5">
        <f t="shared" si="12"/>
        <v>1.6820000000000002</v>
      </c>
    </row>
    <row r="26" spans="1:25" s="6" customFormat="1" x14ac:dyDescent="0.25">
      <c r="C26" s="6" t="s">
        <v>22</v>
      </c>
      <c r="D26" s="6" t="s">
        <v>20</v>
      </c>
      <c r="E26" s="6">
        <v>81</v>
      </c>
      <c r="F26" s="6">
        <v>45</v>
      </c>
      <c r="G26" s="6">
        <v>39</v>
      </c>
      <c r="H26" s="6">
        <v>3</v>
      </c>
      <c r="I26" s="9"/>
      <c r="J26" s="6">
        <f t="shared" si="10"/>
        <v>0.9642857142857143</v>
      </c>
      <c r="K26" s="6">
        <f t="shared" si="11"/>
        <v>0.4642857142857143</v>
      </c>
      <c r="M26" s="6">
        <f t="shared" si="2"/>
        <v>3.5714285714285712E-2</v>
      </c>
      <c r="N26" s="6">
        <f t="shared" si="3"/>
        <v>0.5357142857142857</v>
      </c>
      <c r="O26" s="6">
        <f t="shared" si="4"/>
        <v>2</v>
      </c>
      <c r="P26" s="6">
        <f t="shared" si="5"/>
        <v>168</v>
      </c>
      <c r="Q26" s="9"/>
      <c r="R26" s="6">
        <f t="shared" si="6"/>
        <v>3.5714285714285698E-2</v>
      </c>
      <c r="S26" s="6">
        <v>-1.8028999999999999</v>
      </c>
      <c r="T26" s="6">
        <f t="shared" si="7"/>
        <v>0.5357142857142857</v>
      </c>
      <c r="U26" s="6">
        <v>8.9599999999999999E-2</v>
      </c>
      <c r="V26" s="5">
        <f t="shared" si="8"/>
        <v>1.8924999999999998</v>
      </c>
      <c r="W26" s="6">
        <v>1.8016000000000001</v>
      </c>
      <c r="X26" s="6">
        <v>-8.9800000000000005E-2</v>
      </c>
      <c r="Y26" s="5">
        <f t="shared" si="12"/>
        <v>1.8914000000000002</v>
      </c>
    </row>
    <row r="27" spans="1:25" s="4" customFormat="1" x14ac:dyDescent="0.25">
      <c r="D27" s="4" t="s">
        <v>21</v>
      </c>
      <c r="E27" s="4">
        <v>83.99</v>
      </c>
      <c r="F27" s="4">
        <v>31</v>
      </c>
      <c r="G27" s="4">
        <v>53</v>
      </c>
      <c r="H27" s="4">
        <v>0.01</v>
      </c>
      <c r="I27" s="9"/>
      <c r="J27" s="4">
        <f t="shared" si="10"/>
        <v>0.99988095238095231</v>
      </c>
      <c r="K27" s="4">
        <f t="shared" si="11"/>
        <v>0.63095238095238093</v>
      </c>
      <c r="M27" s="4">
        <f t="shared" si="2"/>
        <v>1.1904761904761905E-4</v>
      </c>
      <c r="N27" s="4">
        <f t="shared" si="3"/>
        <v>0.36904761904761907</v>
      </c>
      <c r="O27" s="4">
        <f t="shared" si="4"/>
        <v>2</v>
      </c>
      <c r="P27" s="4">
        <f t="shared" si="5"/>
        <v>168</v>
      </c>
      <c r="Q27" s="9"/>
      <c r="R27" s="4">
        <f t="shared" si="6"/>
        <v>1.1904761904768524E-4</v>
      </c>
      <c r="S27" s="4">
        <v>-3.71</v>
      </c>
      <c r="T27" s="4">
        <f t="shared" si="7"/>
        <v>0.36904761904761907</v>
      </c>
      <c r="U27" s="4">
        <v>-0.33450000000000002</v>
      </c>
      <c r="V27" s="5">
        <f t="shared" si="8"/>
        <v>3.3754999999999997</v>
      </c>
      <c r="W27" s="4">
        <v>3.54</v>
      </c>
      <c r="X27" s="4">
        <v>0.3342</v>
      </c>
      <c r="Y27" s="5">
        <f t="shared" si="12"/>
        <v>3.2058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12" sqref="B12"/>
    </sheetView>
  </sheetViews>
  <sheetFormatPr baseColWidth="10" defaultRowHeight="15" x14ac:dyDescent="0.25"/>
  <sheetData>
    <row r="1" spans="1:10" x14ac:dyDescent="0.25">
      <c r="A1" t="s">
        <v>4</v>
      </c>
      <c r="E1" t="s">
        <v>6</v>
      </c>
      <c r="I1" t="s">
        <v>11</v>
      </c>
    </row>
    <row r="2" spans="1:10" x14ac:dyDescent="0.25">
      <c r="A2" t="s">
        <v>3</v>
      </c>
      <c r="B2" t="s">
        <v>12</v>
      </c>
      <c r="C2" t="s">
        <v>1</v>
      </c>
      <c r="D2" t="s">
        <v>18</v>
      </c>
      <c r="E2" t="s">
        <v>2</v>
      </c>
      <c r="F2" t="s">
        <v>7</v>
      </c>
      <c r="G2" t="s">
        <v>8</v>
      </c>
      <c r="H2" t="s">
        <v>5</v>
      </c>
      <c r="I2" t="s">
        <v>9</v>
      </c>
      <c r="J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Conservador(FA)</vt:lpstr>
      <vt:lpstr>Mixto</vt:lpstr>
      <vt:lpstr>Liberal(OM)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Adriana Chávez</cp:lastModifiedBy>
  <dcterms:created xsi:type="dcterms:W3CDTF">2015-10-30T16:32:10Z</dcterms:created>
  <dcterms:modified xsi:type="dcterms:W3CDTF">2015-11-05T04:20:53Z</dcterms:modified>
</cp:coreProperties>
</file>