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\Dropbox\Felixperimento\SINCA - Datos\"/>
    </mc:Choice>
  </mc:AlternateContent>
  <bookViews>
    <workbookView xWindow="600" yWindow="150" windowWidth="6915" windowHeight="1560"/>
  </bookViews>
  <sheets>
    <sheet name="Conservador(FA)" sheetId="1" r:id="rId1"/>
    <sheet name="Mixto" sheetId="2" r:id="rId2"/>
    <sheet name="Liberal(OM)" sheetId="3" r:id="rId3"/>
  </sheets>
  <calcPr calcId="152511"/>
</workbook>
</file>

<file path=xl/calcChain.xml><?xml version="1.0" encoding="utf-8"?>
<calcChain xmlns="http://schemas.openxmlformats.org/spreadsheetml/2006/main">
  <c r="Y28" i="2" l="1"/>
  <c r="Y29" i="2"/>
  <c r="Y30" i="2"/>
  <c r="Y31" i="2"/>
  <c r="Y32" i="2"/>
  <c r="V28" i="2"/>
  <c r="V29" i="2"/>
  <c r="V30" i="2"/>
  <c r="V31" i="2"/>
  <c r="V32" i="2"/>
  <c r="T28" i="2"/>
  <c r="T29" i="2"/>
  <c r="T30" i="2"/>
  <c r="T31" i="2"/>
  <c r="T32" i="2"/>
  <c r="R28" i="2"/>
  <c r="R29" i="2"/>
  <c r="R30" i="2"/>
  <c r="R31" i="2"/>
  <c r="R32" i="2"/>
  <c r="P28" i="2"/>
  <c r="P29" i="2"/>
  <c r="P30" i="2"/>
  <c r="P31" i="2"/>
  <c r="P32" i="2"/>
  <c r="O28" i="2"/>
  <c r="O29" i="2"/>
  <c r="O30" i="2"/>
  <c r="O31" i="2"/>
  <c r="O32" i="2"/>
  <c r="N28" i="2"/>
  <c r="N29" i="2"/>
  <c r="N30" i="2"/>
  <c r="N31" i="2"/>
  <c r="N32" i="2"/>
  <c r="M28" i="2"/>
  <c r="M29" i="2"/>
  <c r="M30" i="2"/>
  <c r="M31" i="2"/>
  <c r="M32" i="2"/>
  <c r="K28" i="2"/>
  <c r="K29" i="2"/>
  <c r="K30" i="2"/>
  <c r="K31" i="2"/>
  <c r="K32" i="2"/>
  <c r="J28" i="2"/>
  <c r="J29" i="2"/>
  <c r="J30" i="2"/>
  <c r="J31" i="2"/>
  <c r="J32" i="2"/>
  <c r="G7" i="1"/>
  <c r="H7" i="1"/>
  <c r="I7" i="1"/>
  <c r="O7" i="1" s="1"/>
  <c r="F7" i="1"/>
  <c r="G6" i="1"/>
  <c r="N6" i="1" s="1"/>
  <c r="H6" i="1"/>
  <c r="I6" i="1"/>
  <c r="O6" i="1" s="1"/>
  <c r="F6" i="1"/>
  <c r="G4" i="1"/>
  <c r="H4" i="1"/>
  <c r="I4" i="1"/>
  <c r="O4" i="1" s="1"/>
  <c r="F4" i="1"/>
  <c r="F3" i="1"/>
  <c r="G3" i="1"/>
  <c r="H3" i="1"/>
  <c r="I3" i="1"/>
  <c r="O3" i="1" s="1"/>
  <c r="Q3" i="1" l="1"/>
  <c r="Q6" i="1"/>
  <c r="Q4" i="1"/>
  <c r="Q7" i="1"/>
  <c r="N3" i="1"/>
  <c r="N4" i="1"/>
  <c r="N7" i="1"/>
  <c r="AS4" i="1"/>
  <c r="AS6" i="1"/>
  <c r="AS7" i="1"/>
  <c r="AS9" i="1"/>
  <c r="AM9" i="1" s="1"/>
  <c r="AS10" i="1"/>
  <c r="AS11" i="1"/>
  <c r="AS13" i="1"/>
  <c r="AS14" i="1"/>
  <c r="AS16" i="1"/>
  <c r="AS17" i="1"/>
  <c r="AS18" i="1"/>
  <c r="AS20" i="1"/>
  <c r="AS21" i="1"/>
  <c r="AS23" i="1"/>
  <c r="AS24" i="1"/>
  <c r="AS25" i="1"/>
  <c r="AS27" i="1"/>
  <c r="AS28" i="1"/>
  <c r="AS30" i="1"/>
  <c r="AS31" i="1"/>
  <c r="AM31" i="1" s="1"/>
  <c r="AS32" i="1"/>
  <c r="AM33" i="1" s="1"/>
  <c r="AL33" i="1" s="1"/>
  <c r="AS34" i="1"/>
  <c r="AM34" i="1" s="1"/>
  <c r="AS35" i="1"/>
  <c r="AM36" i="1" s="1"/>
  <c r="AL36" i="1" s="1"/>
  <c r="AS37" i="1"/>
  <c r="AM37" i="1" s="1"/>
  <c r="AS38" i="1"/>
  <c r="AM38" i="1" s="1"/>
  <c r="AS39" i="1"/>
  <c r="AM40" i="1" s="1"/>
  <c r="AS41" i="1"/>
  <c r="AM41" i="1" s="1"/>
  <c r="AS42" i="1"/>
  <c r="AM43" i="1" s="1"/>
  <c r="AL43" i="1" s="1"/>
  <c r="AS44" i="1"/>
  <c r="AM44" i="1" s="1"/>
  <c r="AS45" i="1"/>
  <c r="AS46" i="1"/>
  <c r="AS47" i="1"/>
  <c r="AS48" i="1"/>
  <c r="AS49" i="1"/>
  <c r="AM49" i="1" s="1"/>
  <c r="AS50" i="1"/>
  <c r="AM50" i="1" s="1"/>
  <c r="AS51" i="1"/>
  <c r="AM51" i="1" s="1"/>
  <c r="AS52" i="1"/>
  <c r="AM52" i="1" s="1"/>
  <c r="AS53" i="1"/>
  <c r="AM53" i="1" s="1"/>
  <c r="AS54" i="1"/>
  <c r="AM54" i="1" s="1"/>
  <c r="AS55" i="1"/>
  <c r="AM55" i="1" s="1"/>
  <c r="AS56" i="1"/>
  <c r="AM56" i="1" s="1"/>
  <c r="AS57" i="1"/>
  <c r="AM57" i="1" s="1"/>
  <c r="AS58" i="1"/>
  <c r="AM58" i="1" s="1"/>
  <c r="AS59" i="1"/>
  <c r="AM59" i="1" s="1"/>
  <c r="AS60" i="1"/>
  <c r="AM60" i="1" s="1"/>
  <c r="AS61" i="1"/>
  <c r="AM61" i="1" s="1"/>
  <c r="AS62" i="1"/>
  <c r="AM62" i="1" s="1"/>
  <c r="AS63" i="1"/>
  <c r="AM63" i="1" s="1"/>
  <c r="AS64" i="1"/>
  <c r="AM64" i="1" s="1"/>
  <c r="AS65" i="1"/>
  <c r="AM65" i="1" s="1"/>
  <c r="AS66" i="1"/>
  <c r="AM66" i="1" s="1"/>
  <c r="AS3" i="1"/>
  <c r="AE4" i="1"/>
  <c r="AE6" i="1"/>
  <c r="AE7" i="1"/>
  <c r="AE3" i="1"/>
  <c r="AK4" i="1"/>
  <c r="AK6" i="1"/>
  <c r="AK7" i="1"/>
  <c r="AK3" i="1"/>
  <c r="AA4" i="1"/>
  <c r="AA6" i="1"/>
  <c r="AA7" i="1"/>
  <c r="AA3" i="1"/>
  <c r="W4" i="1"/>
  <c r="AM4" i="1" s="1"/>
  <c r="W6" i="1"/>
  <c r="AM6" i="1" s="1"/>
  <c r="W7" i="1"/>
  <c r="AM7" i="1" s="1"/>
  <c r="W3" i="1"/>
  <c r="AM5" i="1" s="1"/>
  <c r="L7" i="1"/>
  <c r="L6" i="1"/>
  <c r="L4" i="1"/>
  <c r="K4" i="1"/>
  <c r="S4" i="1" s="1"/>
  <c r="AG4" i="1" s="1"/>
  <c r="K6" i="1"/>
  <c r="S6" i="1" s="1"/>
  <c r="AG6" i="1" s="1"/>
  <c r="K7" i="1"/>
  <c r="S7" i="1" s="1"/>
  <c r="AG7" i="1" s="1"/>
  <c r="L3" i="1"/>
  <c r="P3" i="1" s="1"/>
  <c r="K3" i="1"/>
  <c r="S3" i="1" s="1"/>
  <c r="AG3" i="1" s="1"/>
  <c r="AK37" i="1"/>
  <c r="AK38" i="1"/>
  <c r="AK39" i="1"/>
  <c r="AK41" i="1"/>
  <c r="AK42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E37" i="1"/>
  <c r="AE38" i="1"/>
  <c r="AE39" i="1"/>
  <c r="AE41" i="1"/>
  <c r="AE42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A37" i="1"/>
  <c r="AA38" i="1"/>
  <c r="AA39" i="1"/>
  <c r="AA41" i="1"/>
  <c r="AA42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W37" i="1"/>
  <c r="W38" i="1"/>
  <c r="W39" i="1"/>
  <c r="W41" i="1"/>
  <c r="W42" i="1"/>
  <c r="W44" i="1"/>
  <c r="W45" i="1"/>
  <c r="AM45" i="1" s="1"/>
  <c r="W46" i="1"/>
  <c r="AM46" i="1" s="1"/>
  <c r="W47" i="1"/>
  <c r="W48" i="1"/>
  <c r="AM48" i="1" s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Q37" i="1"/>
  <c r="Q38" i="1"/>
  <c r="Q39" i="1"/>
  <c r="Q41" i="1"/>
  <c r="Q42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O37" i="1"/>
  <c r="O38" i="1"/>
  <c r="O39" i="1"/>
  <c r="O41" i="1"/>
  <c r="O42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N37" i="1"/>
  <c r="N38" i="1"/>
  <c r="N39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L37" i="1"/>
  <c r="U37" i="1" s="1"/>
  <c r="AH37" i="1" s="1"/>
  <c r="L38" i="1"/>
  <c r="U38" i="1" s="1"/>
  <c r="AH38" i="1" s="1"/>
  <c r="L39" i="1"/>
  <c r="U39" i="1" s="1"/>
  <c r="AH39" i="1" s="1"/>
  <c r="L41" i="1"/>
  <c r="U41" i="1" s="1"/>
  <c r="AH41" i="1" s="1"/>
  <c r="L42" i="1"/>
  <c r="U42" i="1" s="1"/>
  <c r="AH42" i="1" s="1"/>
  <c r="L44" i="1"/>
  <c r="U44" i="1" s="1"/>
  <c r="AH44" i="1" s="1"/>
  <c r="L45" i="1"/>
  <c r="U45" i="1" s="1"/>
  <c r="AH45" i="1" s="1"/>
  <c r="L46" i="1"/>
  <c r="U46" i="1" s="1"/>
  <c r="AH46" i="1" s="1"/>
  <c r="L47" i="1"/>
  <c r="U47" i="1" s="1"/>
  <c r="AH47" i="1" s="1"/>
  <c r="L48" i="1"/>
  <c r="U48" i="1" s="1"/>
  <c r="AH48" i="1" s="1"/>
  <c r="L49" i="1"/>
  <c r="U49" i="1" s="1"/>
  <c r="AH49" i="1" s="1"/>
  <c r="L50" i="1"/>
  <c r="U50" i="1" s="1"/>
  <c r="AH50" i="1" s="1"/>
  <c r="L51" i="1"/>
  <c r="U51" i="1" s="1"/>
  <c r="AH51" i="1" s="1"/>
  <c r="L52" i="1"/>
  <c r="U52" i="1" s="1"/>
  <c r="AH52" i="1" s="1"/>
  <c r="L53" i="1"/>
  <c r="U53" i="1" s="1"/>
  <c r="AH53" i="1" s="1"/>
  <c r="L54" i="1"/>
  <c r="U54" i="1" s="1"/>
  <c r="AH54" i="1" s="1"/>
  <c r="L55" i="1"/>
  <c r="U55" i="1" s="1"/>
  <c r="AH55" i="1" s="1"/>
  <c r="L56" i="1"/>
  <c r="U56" i="1" s="1"/>
  <c r="AH56" i="1" s="1"/>
  <c r="L57" i="1"/>
  <c r="U57" i="1" s="1"/>
  <c r="AH57" i="1" s="1"/>
  <c r="L58" i="1"/>
  <c r="U58" i="1" s="1"/>
  <c r="AH58" i="1" s="1"/>
  <c r="L59" i="1"/>
  <c r="U59" i="1" s="1"/>
  <c r="AH59" i="1" s="1"/>
  <c r="L60" i="1"/>
  <c r="U60" i="1" s="1"/>
  <c r="AH60" i="1" s="1"/>
  <c r="L61" i="1"/>
  <c r="U61" i="1" s="1"/>
  <c r="AH61" i="1" s="1"/>
  <c r="L62" i="1"/>
  <c r="U62" i="1" s="1"/>
  <c r="AH62" i="1" s="1"/>
  <c r="L63" i="1"/>
  <c r="U63" i="1" s="1"/>
  <c r="AH63" i="1" s="1"/>
  <c r="L64" i="1"/>
  <c r="U64" i="1" s="1"/>
  <c r="AH64" i="1" s="1"/>
  <c r="L65" i="1"/>
  <c r="U65" i="1" s="1"/>
  <c r="AH65" i="1" s="1"/>
  <c r="L66" i="1"/>
  <c r="U66" i="1" s="1"/>
  <c r="AH66" i="1" s="1"/>
  <c r="K37" i="1"/>
  <c r="S37" i="1" s="1"/>
  <c r="AG37" i="1" s="1"/>
  <c r="AI37" i="1" s="1"/>
  <c r="K38" i="1"/>
  <c r="S38" i="1" s="1"/>
  <c r="AG38" i="1" s="1"/>
  <c r="K39" i="1"/>
  <c r="S39" i="1" s="1"/>
  <c r="AG39" i="1" s="1"/>
  <c r="AI39" i="1" s="1"/>
  <c r="K41" i="1"/>
  <c r="S41" i="1" s="1"/>
  <c r="AG41" i="1" s="1"/>
  <c r="K42" i="1"/>
  <c r="P42" i="1" s="1"/>
  <c r="K44" i="1"/>
  <c r="P44" i="1" s="1"/>
  <c r="K45" i="1"/>
  <c r="S45" i="1" s="1"/>
  <c r="AG45" i="1" s="1"/>
  <c r="AI45" i="1" s="1"/>
  <c r="K46" i="1"/>
  <c r="S46" i="1" s="1"/>
  <c r="AG46" i="1" s="1"/>
  <c r="K47" i="1"/>
  <c r="S47" i="1" s="1"/>
  <c r="AG47" i="1" s="1"/>
  <c r="AI47" i="1" s="1"/>
  <c r="K48" i="1"/>
  <c r="P48" i="1" s="1"/>
  <c r="K49" i="1"/>
  <c r="S49" i="1" s="1"/>
  <c r="AG49" i="1" s="1"/>
  <c r="AI49" i="1" s="1"/>
  <c r="K50" i="1"/>
  <c r="S50" i="1" s="1"/>
  <c r="AG50" i="1" s="1"/>
  <c r="K51" i="1"/>
  <c r="S51" i="1" s="1"/>
  <c r="AG51" i="1" s="1"/>
  <c r="AI51" i="1" s="1"/>
  <c r="K52" i="1"/>
  <c r="P52" i="1" s="1"/>
  <c r="K53" i="1"/>
  <c r="S53" i="1" s="1"/>
  <c r="AG53" i="1" s="1"/>
  <c r="AI53" i="1" s="1"/>
  <c r="K54" i="1"/>
  <c r="S54" i="1" s="1"/>
  <c r="AG54" i="1" s="1"/>
  <c r="K55" i="1"/>
  <c r="S55" i="1" s="1"/>
  <c r="AG55" i="1" s="1"/>
  <c r="AI55" i="1" s="1"/>
  <c r="K56" i="1"/>
  <c r="S56" i="1" s="1"/>
  <c r="AG56" i="1" s="1"/>
  <c r="AI56" i="1" s="1"/>
  <c r="K57" i="1"/>
  <c r="S57" i="1" s="1"/>
  <c r="AG57" i="1" s="1"/>
  <c r="AI57" i="1" s="1"/>
  <c r="K58" i="1"/>
  <c r="S58" i="1" s="1"/>
  <c r="AG58" i="1" s="1"/>
  <c r="K59" i="1"/>
  <c r="P59" i="1" s="1"/>
  <c r="K60" i="1"/>
  <c r="S60" i="1" s="1"/>
  <c r="AG60" i="1" s="1"/>
  <c r="AI60" i="1" s="1"/>
  <c r="K61" i="1"/>
  <c r="S61" i="1" s="1"/>
  <c r="AG61" i="1" s="1"/>
  <c r="AI61" i="1" s="1"/>
  <c r="K62" i="1"/>
  <c r="S62" i="1" s="1"/>
  <c r="AG62" i="1" s="1"/>
  <c r="K63" i="1"/>
  <c r="S63" i="1" s="1"/>
  <c r="AG63" i="1" s="1"/>
  <c r="AI63" i="1" s="1"/>
  <c r="K64" i="1"/>
  <c r="S64" i="1" s="1"/>
  <c r="AG64" i="1" s="1"/>
  <c r="AI64" i="1" s="1"/>
  <c r="K65" i="1"/>
  <c r="P65" i="1" s="1"/>
  <c r="K66" i="1"/>
  <c r="S66" i="1" s="1"/>
  <c r="AG66" i="1" s="1"/>
  <c r="Y23" i="2"/>
  <c r="Y24" i="2"/>
  <c r="Y25" i="2"/>
  <c r="Y26" i="2"/>
  <c r="Y27" i="2"/>
  <c r="Y20" i="2"/>
  <c r="Y21" i="2"/>
  <c r="Y22" i="2"/>
  <c r="Y19" i="2"/>
  <c r="V17" i="2"/>
  <c r="V18" i="2"/>
  <c r="V19" i="2"/>
  <c r="V20" i="2"/>
  <c r="V21" i="2"/>
  <c r="V22" i="2"/>
  <c r="V23" i="2"/>
  <c r="V24" i="2"/>
  <c r="V25" i="2"/>
  <c r="V26" i="2"/>
  <c r="V27" i="2"/>
  <c r="T23" i="2"/>
  <c r="T24" i="2"/>
  <c r="T25" i="2"/>
  <c r="T26" i="2"/>
  <c r="T27" i="2"/>
  <c r="R23" i="2"/>
  <c r="R24" i="2"/>
  <c r="R25" i="2"/>
  <c r="R26" i="2"/>
  <c r="R27" i="2"/>
  <c r="P23" i="2"/>
  <c r="P24" i="2"/>
  <c r="P25" i="2"/>
  <c r="P26" i="2"/>
  <c r="P27" i="2"/>
  <c r="O23" i="2"/>
  <c r="O24" i="2"/>
  <c r="O26" i="2"/>
  <c r="N23" i="2"/>
  <c r="N24" i="2"/>
  <c r="N25" i="2"/>
  <c r="N26" i="2"/>
  <c r="N27" i="2"/>
  <c r="M23" i="2"/>
  <c r="M24" i="2"/>
  <c r="M25" i="2"/>
  <c r="M26" i="2"/>
  <c r="M27" i="2"/>
  <c r="K23" i="2"/>
  <c r="K24" i="2"/>
  <c r="K25" i="2"/>
  <c r="K26" i="2"/>
  <c r="K27" i="2"/>
  <c r="J23" i="2"/>
  <c r="J24" i="2"/>
  <c r="J25" i="2"/>
  <c r="O25" i="2" s="1"/>
  <c r="J26" i="2"/>
  <c r="J27" i="2"/>
  <c r="O27" i="2" s="1"/>
  <c r="AE30" i="1"/>
  <c r="AE31" i="1"/>
  <c r="AE32" i="1"/>
  <c r="AE34" i="1"/>
  <c r="AE35" i="1"/>
  <c r="AK30" i="1"/>
  <c r="AK31" i="1"/>
  <c r="AK32" i="1"/>
  <c r="AK34" i="1"/>
  <c r="AK35" i="1"/>
  <c r="AA32" i="1"/>
  <c r="AA34" i="1"/>
  <c r="AA35" i="1"/>
  <c r="AA31" i="1"/>
  <c r="W32" i="1"/>
  <c r="W34" i="1"/>
  <c r="W35" i="1"/>
  <c r="W31" i="1"/>
  <c r="Q30" i="1"/>
  <c r="Q31" i="1"/>
  <c r="Q32" i="1"/>
  <c r="Q34" i="1"/>
  <c r="Q35" i="1"/>
  <c r="L30" i="1"/>
  <c r="U30" i="1" s="1"/>
  <c r="AH30" i="1" s="1"/>
  <c r="L31" i="1"/>
  <c r="U31" i="1" s="1"/>
  <c r="AH31" i="1" s="1"/>
  <c r="L32" i="1"/>
  <c r="U32" i="1" s="1"/>
  <c r="AH32" i="1" s="1"/>
  <c r="L34" i="1"/>
  <c r="U34" i="1" s="1"/>
  <c r="AH34" i="1" s="1"/>
  <c r="L35" i="1"/>
  <c r="U35" i="1" s="1"/>
  <c r="AH35" i="1" s="1"/>
  <c r="K30" i="1"/>
  <c r="S30" i="1" s="1"/>
  <c r="AG30" i="1" s="1"/>
  <c r="K31" i="1"/>
  <c r="S31" i="1" s="1"/>
  <c r="AG31" i="1" s="1"/>
  <c r="AI31" i="1" s="1"/>
  <c r="K32" i="1"/>
  <c r="S32" i="1" s="1"/>
  <c r="AG32" i="1" s="1"/>
  <c r="K34" i="1"/>
  <c r="S34" i="1" s="1"/>
  <c r="AG34" i="1" s="1"/>
  <c r="AI34" i="1" s="1"/>
  <c r="K35" i="1"/>
  <c r="S35" i="1" s="1"/>
  <c r="AG35" i="1" s="1"/>
  <c r="O30" i="1"/>
  <c r="O31" i="1"/>
  <c r="O32" i="1"/>
  <c r="O34" i="1"/>
  <c r="O35" i="1"/>
  <c r="N30" i="1"/>
  <c r="N31" i="1"/>
  <c r="N32" i="1"/>
  <c r="N34" i="1"/>
  <c r="N35" i="1"/>
  <c r="T18" i="2"/>
  <c r="T19" i="2"/>
  <c r="T20" i="2"/>
  <c r="T21" i="2"/>
  <c r="T22" i="2"/>
  <c r="R18" i="2"/>
  <c r="R19" i="2"/>
  <c r="R20" i="2"/>
  <c r="R21" i="2"/>
  <c r="R22" i="2"/>
  <c r="P18" i="2"/>
  <c r="P19" i="2"/>
  <c r="P20" i="2"/>
  <c r="P21" i="2"/>
  <c r="P22" i="2"/>
  <c r="O18" i="2"/>
  <c r="O19" i="2"/>
  <c r="O20" i="2"/>
  <c r="O21" i="2"/>
  <c r="O22" i="2"/>
  <c r="N18" i="2"/>
  <c r="N19" i="2"/>
  <c r="N20" i="2"/>
  <c r="N21" i="2"/>
  <c r="N22" i="2"/>
  <c r="M18" i="2"/>
  <c r="M19" i="2"/>
  <c r="M20" i="2"/>
  <c r="M21" i="2"/>
  <c r="M22" i="2"/>
  <c r="K18" i="2"/>
  <c r="K19" i="2"/>
  <c r="K20" i="2"/>
  <c r="K21" i="2"/>
  <c r="K22" i="2"/>
  <c r="J19" i="2"/>
  <c r="J20" i="2"/>
  <c r="J21" i="2"/>
  <c r="J22" i="2"/>
  <c r="AK11" i="1"/>
  <c r="AK13" i="1"/>
  <c r="AK14" i="1"/>
  <c r="AK16" i="1"/>
  <c r="AK17" i="1"/>
  <c r="AK18" i="1"/>
  <c r="AK20" i="1"/>
  <c r="AK21" i="1"/>
  <c r="AK23" i="1"/>
  <c r="AK24" i="1"/>
  <c r="AK25" i="1"/>
  <c r="AK27" i="1"/>
  <c r="AK28" i="1"/>
  <c r="AK10" i="1"/>
  <c r="AL40" i="1" l="1"/>
  <c r="AQ4" i="1"/>
  <c r="AM42" i="1"/>
  <c r="AM39" i="1"/>
  <c r="AO35" i="1"/>
  <c r="AO32" i="1"/>
  <c r="AL39" i="1"/>
  <c r="AM35" i="1"/>
  <c r="AM32" i="1"/>
  <c r="U3" i="1"/>
  <c r="AH3" i="1" s="1"/>
  <c r="U7" i="1"/>
  <c r="AH7" i="1" s="1"/>
  <c r="AI7" i="1" s="1"/>
  <c r="P7" i="1"/>
  <c r="U4" i="1"/>
  <c r="AH4" i="1" s="1"/>
  <c r="AI4" i="1" s="1"/>
  <c r="P4" i="1"/>
  <c r="U6" i="1"/>
  <c r="AH6" i="1" s="1"/>
  <c r="AI6" i="1" s="1"/>
  <c r="P6" i="1"/>
  <c r="AO7" i="1"/>
  <c r="AQ6" i="1"/>
  <c r="AQ7" i="1"/>
  <c r="AR7" i="1" s="1"/>
  <c r="AL7" i="1"/>
  <c r="AO6" i="1"/>
  <c r="AM8" i="1"/>
  <c r="AL8" i="1" s="1"/>
  <c r="AQ3" i="1"/>
  <c r="AO4" i="1"/>
  <c r="AR4" i="1"/>
  <c r="AL4" i="1"/>
  <c r="AO3" i="1"/>
  <c r="AM3" i="1"/>
  <c r="AL5" i="1" s="1"/>
  <c r="AI3" i="1"/>
  <c r="AM47" i="1"/>
  <c r="AL46" i="1"/>
  <c r="AL48" i="1"/>
  <c r="AI66" i="1"/>
  <c r="AI62" i="1"/>
  <c r="AI58" i="1"/>
  <c r="AI54" i="1"/>
  <c r="AI50" i="1"/>
  <c r="AI46" i="1"/>
  <c r="AI38" i="1"/>
  <c r="S52" i="1"/>
  <c r="AG52" i="1" s="1"/>
  <c r="AI52" i="1" s="1"/>
  <c r="S44" i="1"/>
  <c r="AG44" i="1" s="1"/>
  <c r="AQ66" i="1"/>
  <c r="AQ64" i="1"/>
  <c r="AQ62" i="1"/>
  <c r="AQ60" i="1"/>
  <c r="AQ58" i="1"/>
  <c r="AQ56" i="1"/>
  <c r="AQ54" i="1"/>
  <c r="AQ52" i="1"/>
  <c r="AQ50" i="1"/>
  <c r="AQ44" i="1"/>
  <c r="S48" i="1"/>
  <c r="AG48" i="1" s="1"/>
  <c r="AI48" i="1" s="1"/>
  <c r="AQ65" i="1"/>
  <c r="AQ63" i="1"/>
  <c r="AQ61" i="1"/>
  <c r="AQ59" i="1"/>
  <c r="AQ57" i="1"/>
  <c r="AQ55" i="1"/>
  <c r="AQ53" i="1"/>
  <c r="AQ51" i="1"/>
  <c r="AQ49" i="1"/>
  <c r="AQ47" i="1"/>
  <c r="AQ45" i="1"/>
  <c r="AQ37" i="1"/>
  <c r="AI44" i="1"/>
  <c r="P63" i="1"/>
  <c r="P61" i="1"/>
  <c r="P57" i="1"/>
  <c r="P55" i="1"/>
  <c r="P51" i="1"/>
  <c r="P49" i="1"/>
  <c r="P47" i="1"/>
  <c r="P45" i="1"/>
  <c r="P39" i="1"/>
  <c r="P37" i="1"/>
  <c r="S65" i="1"/>
  <c r="AG65" i="1" s="1"/>
  <c r="AI65" i="1" s="1"/>
  <c r="S59" i="1"/>
  <c r="AG59" i="1" s="1"/>
  <c r="AI59" i="1" s="1"/>
  <c r="AO66" i="1"/>
  <c r="AO62" i="1"/>
  <c r="AO58" i="1"/>
  <c r="AO54" i="1"/>
  <c r="AO50" i="1"/>
  <c r="AO46" i="1"/>
  <c r="AQ46" i="1"/>
  <c r="P53" i="1"/>
  <c r="P66" i="1"/>
  <c r="P64" i="1"/>
  <c r="P62" i="1"/>
  <c r="P60" i="1"/>
  <c r="P58" i="1"/>
  <c r="P56" i="1"/>
  <c r="P54" i="1"/>
  <c r="P50" i="1"/>
  <c r="P46" i="1"/>
  <c r="P38" i="1"/>
  <c r="AO64" i="1"/>
  <c r="AO60" i="1"/>
  <c r="AO56" i="1"/>
  <c r="AO52" i="1"/>
  <c r="AO48" i="1"/>
  <c r="AO44" i="1"/>
  <c r="AQ48" i="1"/>
  <c r="AQ42" i="1"/>
  <c r="AR42" i="1" s="1"/>
  <c r="AO65" i="1"/>
  <c r="AO63" i="1"/>
  <c r="AO61" i="1"/>
  <c r="AO59" i="1"/>
  <c r="AO57" i="1"/>
  <c r="AO55" i="1"/>
  <c r="AO53" i="1"/>
  <c r="AO51" i="1"/>
  <c r="AO49" i="1"/>
  <c r="AO47" i="1"/>
  <c r="AO45" i="1"/>
  <c r="AO37" i="1"/>
  <c r="AQ41" i="1"/>
  <c r="AL42" i="1"/>
  <c r="AO42" i="1"/>
  <c r="AO41" i="1"/>
  <c r="S42" i="1"/>
  <c r="AG42" i="1" s="1"/>
  <c r="AI42" i="1" s="1"/>
  <c r="AI41" i="1"/>
  <c r="P41" i="1"/>
  <c r="AO39" i="1"/>
  <c r="AQ39" i="1"/>
  <c r="AQ38" i="1"/>
  <c r="AO38" i="1"/>
  <c r="AI35" i="1"/>
  <c r="AI32" i="1"/>
  <c r="AI30" i="1"/>
  <c r="P35" i="1"/>
  <c r="P32" i="1"/>
  <c r="P30" i="1"/>
  <c r="AL11" i="1"/>
  <c r="AL18" i="1"/>
  <c r="AL25" i="1"/>
  <c r="AL32" i="1"/>
  <c r="P34" i="1"/>
  <c r="P31" i="1"/>
  <c r="AQ34" i="1"/>
  <c r="AQ31" i="1"/>
  <c r="AL14" i="1"/>
  <c r="AL21" i="1"/>
  <c r="AL28" i="1"/>
  <c r="AL35" i="1"/>
  <c r="AO34" i="1"/>
  <c r="AO31" i="1"/>
  <c r="AQ35" i="1"/>
  <c r="AR35" i="1" s="1"/>
  <c r="AQ32" i="1"/>
  <c r="AR32" i="1" s="1"/>
  <c r="AE11" i="1"/>
  <c r="AE13" i="1"/>
  <c r="AE14" i="1"/>
  <c r="AE16" i="1"/>
  <c r="AE17" i="1"/>
  <c r="AE18" i="1"/>
  <c r="AE20" i="1"/>
  <c r="AE21" i="1"/>
  <c r="AE23" i="1"/>
  <c r="AE24" i="1"/>
  <c r="AE25" i="1"/>
  <c r="AE27" i="1"/>
  <c r="AE28" i="1"/>
  <c r="AE10" i="1"/>
  <c r="AH16" i="1"/>
  <c r="AH23" i="1"/>
  <c r="AR39" i="1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8" i="2"/>
  <c r="Y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3" i="2"/>
  <c r="T7" i="2" l="1"/>
  <c r="R7" i="2"/>
  <c r="AA30" i="1"/>
  <c r="AA11" i="1"/>
  <c r="AA13" i="1"/>
  <c r="AA14" i="1"/>
  <c r="AA16" i="1"/>
  <c r="AA17" i="1"/>
  <c r="AA18" i="1"/>
  <c r="AA20" i="1"/>
  <c r="AA21" i="1"/>
  <c r="AA23" i="1"/>
  <c r="AA24" i="1"/>
  <c r="AA25" i="1"/>
  <c r="AA27" i="1"/>
  <c r="AA28" i="1"/>
  <c r="W11" i="1"/>
  <c r="AM11" i="1" s="1"/>
  <c r="W13" i="1"/>
  <c r="W14" i="1"/>
  <c r="AM14" i="1" s="1"/>
  <c r="W16" i="1"/>
  <c r="AM16" i="1" s="1"/>
  <c r="W17" i="1"/>
  <c r="W18" i="1"/>
  <c r="AM18" i="1" s="1"/>
  <c r="W20" i="1"/>
  <c r="W21" i="1"/>
  <c r="AM21" i="1" s="1"/>
  <c r="W23" i="1"/>
  <c r="AM23" i="1" s="1"/>
  <c r="W24" i="1"/>
  <c r="W25" i="1"/>
  <c r="AM25" i="1" s="1"/>
  <c r="W27" i="1"/>
  <c r="W28" i="1"/>
  <c r="AM28" i="1" s="1"/>
  <c r="W30" i="1"/>
  <c r="AM30" i="1" s="1"/>
  <c r="Q11" i="1"/>
  <c r="Q13" i="1"/>
  <c r="Q14" i="1"/>
  <c r="Q16" i="1"/>
  <c r="Q17" i="1"/>
  <c r="Q18" i="1"/>
  <c r="Q20" i="1"/>
  <c r="Q21" i="1"/>
  <c r="Q23" i="1"/>
  <c r="Q24" i="1"/>
  <c r="Q25" i="1"/>
  <c r="Q27" i="1"/>
  <c r="Q28" i="1"/>
  <c r="Q10" i="1"/>
  <c r="O11" i="1"/>
  <c r="O13" i="1"/>
  <c r="O14" i="1"/>
  <c r="O16" i="1"/>
  <c r="O17" i="1"/>
  <c r="O18" i="1"/>
  <c r="O20" i="1"/>
  <c r="O21" i="1"/>
  <c r="O23" i="1"/>
  <c r="O24" i="1"/>
  <c r="O25" i="1"/>
  <c r="O27" i="1"/>
  <c r="O28" i="1"/>
  <c r="O10" i="1"/>
  <c r="N11" i="1"/>
  <c r="N13" i="1"/>
  <c r="N14" i="1"/>
  <c r="N16" i="1"/>
  <c r="P16" i="1" s="1"/>
  <c r="N17" i="1"/>
  <c r="N18" i="1"/>
  <c r="N20" i="1"/>
  <c r="N21" i="1"/>
  <c r="N23" i="1"/>
  <c r="P23" i="1" s="1"/>
  <c r="N24" i="1"/>
  <c r="N25" i="1"/>
  <c r="N27" i="1"/>
  <c r="N28" i="1"/>
  <c r="N10" i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3" i="2"/>
  <c r="AM27" i="1" l="1"/>
  <c r="AM29" i="1"/>
  <c r="AL29" i="1" s="1"/>
  <c r="AM24" i="1"/>
  <c r="AM26" i="1"/>
  <c r="AL26" i="1" s="1"/>
  <c r="AM13" i="1"/>
  <c r="AM15" i="1"/>
  <c r="AM20" i="1"/>
  <c r="AM22" i="1"/>
  <c r="AL22" i="1" s="1"/>
  <c r="AM19" i="1"/>
  <c r="AM17" i="1"/>
  <c r="AO30" i="1"/>
  <c r="AQ30" i="1"/>
  <c r="AQ27" i="1"/>
  <c r="AO27" i="1"/>
  <c r="AQ24" i="1"/>
  <c r="AO24" i="1"/>
  <c r="AQ21" i="1"/>
  <c r="AO21" i="1"/>
  <c r="AQ18" i="1"/>
  <c r="AO18" i="1"/>
  <c r="AQ16" i="1"/>
  <c r="AO16" i="1"/>
  <c r="AQ13" i="1"/>
  <c r="AO13" i="1"/>
  <c r="AQ28" i="1"/>
  <c r="AR28" i="1" s="1"/>
  <c r="AO28" i="1"/>
  <c r="AO25" i="1"/>
  <c r="AQ25" i="1"/>
  <c r="AR25" i="1" s="1"/>
  <c r="AQ23" i="1"/>
  <c r="AO23" i="1"/>
  <c r="AO20" i="1"/>
  <c r="AQ20" i="1"/>
  <c r="AQ17" i="1"/>
  <c r="AO17" i="1"/>
  <c r="AO14" i="1"/>
  <c r="AQ14" i="1"/>
  <c r="AR14" i="1" s="1"/>
  <c r="AQ11" i="1"/>
  <c r="AO11" i="1"/>
  <c r="AA10" i="1"/>
  <c r="W10" i="1"/>
  <c r="AM10" i="1" l="1"/>
  <c r="AM12" i="1"/>
  <c r="AQ15" i="1"/>
  <c r="AL15" i="1"/>
  <c r="AR18" i="1"/>
  <c r="AR21" i="1"/>
  <c r="AL19" i="1"/>
  <c r="AQ10" i="1"/>
  <c r="AR11" i="1" s="1"/>
  <c r="AO10" i="1"/>
  <c r="S16" i="1"/>
  <c r="AG16" i="1" s="1"/>
  <c r="AI16" i="1" s="1"/>
  <c r="S23" i="1"/>
  <c r="AG23" i="1" s="1"/>
  <c r="AI23" i="1" s="1"/>
  <c r="AQ12" i="1" l="1"/>
  <c r="AL12" i="1"/>
  <c r="L25" i="1"/>
  <c r="U25" i="1" s="1"/>
  <c r="AH25" i="1" s="1"/>
  <c r="L27" i="1"/>
  <c r="U27" i="1" s="1"/>
  <c r="AH27" i="1" s="1"/>
  <c r="L28" i="1"/>
  <c r="U28" i="1" s="1"/>
  <c r="AH28" i="1" s="1"/>
  <c r="L24" i="1"/>
  <c r="U24" i="1" s="1"/>
  <c r="AH24" i="1" s="1"/>
  <c r="K25" i="1"/>
  <c r="K27" i="1"/>
  <c r="K28" i="1"/>
  <c r="K24" i="1"/>
  <c r="L18" i="1"/>
  <c r="U18" i="1" s="1"/>
  <c r="AH18" i="1" s="1"/>
  <c r="L20" i="1"/>
  <c r="U20" i="1" s="1"/>
  <c r="AH20" i="1" s="1"/>
  <c r="L21" i="1"/>
  <c r="U21" i="1" s="1"/>
  <c r="AH21" i="1" s="1"/>
  <c r="L17" i="1"/>
  <c r="U17" i="1" s="1"/>
  <c r="AH17" i="1" s="1"/>
  <c r="K18" i="1"/>
  <c r="K20" i="1"/>
  <c r="K21" i="1"/>
  <c r="K17" i="1"/>
  <c r="L11" i="1"/>
  <c r="U11" i="1" s="1"/>
  <c r="AH11" i="1" s="1"/>
  <c r="L10" i="1"/>
  <c r="U10" i="1" s="1"/>
  <c r="AH10" i="1" s="1"/>
  <c r="K11" i="1"/>
  <c r="K10" i="1"/>
  <c r="L14" i="1"/>
  <c r="U14" i="1" s="1"/>
  <c r="AH14" i="1" s="1"/>
  <c r="K14" i="1"/>
  <c r="L13" i="1"/>
  <c r="U13" i="1" s="1"/>
  <c r="AH13" i="1" s="1"/>
  <c r="K13" i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3" i="2"/>
  <c r="M4" i="2"/>
  <c r="M5" i="2"/>
  <c r="M6" i="2"/>
  <c r="M7" i="2"/>
  <c r="O7" i="2" s="1"/>
  <c r="M8" i="2"/>
  <c r="M9" i="2"/>
  <c r="M10" i="2"/>
  <c r="M11" i="2"/>
  <c r="M12" i="2"/>
  <c r="M13" i="2"/>
  <c r="M14" i="2"/>
  <c r="M15" i="2"/>
  <c r="M16" i="2"/>
  <c r="M3" i="2"/>
  <c r="K12" i="2"/>
  <c r="T12" i="2" s="1"/>
  <c r="K13" i="2"/>
  <c r="T13" i="2" s="1"/>
  <c r="K14" i="2"/>
  <c r="T14" i="2" s="1"/>
  <c r="K15" i="2"/>
  <c r="K16" i="2"/>
  <c r="T16" i="2" s="1"/>
  <c r="J12" i="2"/>
  <c r="R12" i="2" s="1"/>
  <c r="J13" i="2"/>
  <c r="R13" i="2" s="1"/>
  <c r="J14" i="2"/>
  <c r="R14" i="2" s="1"/>
  <c r="J15" i="2"/>
  <c r="R15" i="2" s="1"/>
  <c r="J16" i="2"/>
  <c r="R16" i="2" s="1"/>
  <c r="O16" i="2" l="1"/>
  <c r="O13" i="2"/>
  <c r="P13" i="1"/>
  <c r="S13" i="1"/>
  <c r="AG13" i="1" s="1"/>
  <c r="AI13" i="1" s="1"/>
  <c r="P14" i="1"/>
  <c r="S14" i="1"/>
  <c r="AG14" i="1" s="1"/>
  <c r="AI14" i="1" s="1"/>
  <c r="P10" i="1"/>
  <c r="S10" i="1"/>
  <c r="AG10" i="1" s="1"/>
  <c r="AI10" i="1" s="1"/>
  <c r="P17" i="1"/>
  <c r="S17" i="1"/>
  <c r="AG17" i="1" s="1"/>
  <c r="AI17" i="1" s="1"/>
  <c r="P20" i="1"/>
  <c r="S20" i="1"/>
  <c r="AG20" i="1" s="1"/>
  <c r="AI20" i="1" s="1"/>
  <c r="P24" i="1"/>
  <c r="S24" i="1"/>
  <c r="AG24" i="1" s="1"/>
  <c r="AI24" i="1" s="1"/>
  <c r="P27" i="1"/>
  <c r="S27" i="1"/>
  <c r="AG27" i="1" s="1"/>
  <c r="AI27" i="1" s="1"/>
  <c r="O15" i="2"/>
  <c r="T15" i="2"/>
  <c r="O14" i="2"/>
  <c r="O12" i="2"/>
  <c r="P11" i="1"/>
  <c r="S11" i="1"/>
  <c r="AG11" i="1" s="1"/>
  <c r="AI11" i="1" s="1"/>
  <c r="P21" i="1"/>
  <c r="S21" i="1"/>
  <c r="AG21" i="1" s="1"/>
  <c r="AI21" i="1" s="1"/>
  <c r="P18" i="1"/>
  <c r="S18" i="1"/>
  <c r="AG18" i="1" s="1"/>
  <c r="AI18" i="1" s="1"/>
  <c r="P28" i="1"/>
  <c r="S28" i="1"/>
  <c r="AG28" i="1" s="1"/>
  <c r="AI28" i="1" s="1"/>
  <c r="P25" i="1"/>
  <c r="S25" i="1"/>
  <c r="AG25" i="1" s="1"/>
  <c r="AI25" i="1" s="1"/>
  <c r="K11" i="2"/>
  <c r="T11" i="2" s="1"/>
  <c r="J11" i="2"/>
  <c r="K9" i="2"/>
  <c r="T9" i="2" s="1"/>
  <c r="J9" i="2"/>
  <c r="J10" i="2"/>
  <c r="K10" i="2"/>
  <c r="T10" i="2" s="1"/>
  <c r="K4" i="2"/>
  <c r="T4" i="2" s="1"/>
  <c r="K5" i="2"/>
  <c r="T5" i="2" s="1"/>
  <c r="K6" i="2"/>
  <c r="T6" i="2" s="1"/>
  <c r="K8" i="2"/>
  <c r="T8" i="2" s="1"/>
  <c r="K3" i="2"/>
  <c r="T3" i="2" s="1"/>
  <c r="J3" i="2"/>
  <c r="J4" i="2"/>
  <c r="J5" i="2"/>
  <c r="J6" i="2"/>
  <c r="J8" i="2"/>
  <c r="R8" i="2" l="1"/>
  <c r="O8" i="2"/>
  <c r="R5" i="2"/>
  <c r="O5" i="2"/>
  <c r="R3" i="2"/>
  <c r="O3" i="2"/>
  <c r="R9" i="2"/>
  <c r="O9" i="2"/>
  <c r="R11" i="2"/>
  <c r="O11" i="2"/>
  <c r="R6" i="2"/>
  <c r="O6" i="2"/>
  <c r="R4" i="2"/>
  <c r="O4" i="2"/>
  <c r="R10" i="2"/>
  <c r="O10" i="2"/>
</calcChain>
</file>

<file path=xl/sharedStrings.xml><?xml version="1.0" encoding="utf-8"?>
<sst xmlns="http://schemas.openxmlformats.org/spreadsheetml/2006/main" count="184" uniqueCount="88">
  <si>
    <t>Sujeto</t>
  </si>
  <si>
    <t>Sesion</t>
  </si>
  <si>
    <t>Hits</t>
  </si>
  <si>
    <t>Sujetos</t>
  </si>
  <si>
    <t xml:space="preserve"> </t>
  </si>
  <si>
    <t>Omisiones</t>
  </si>
  <si>
    <t xml:space="preserve">                                Puntajes Crudos                           -</t>
  </si>
  <si>
    <t>Rechazos</t>
  </si>
  <si>
    <t>FalsasAlarm</t>
  </si>
  <si>
    <t>H.rate</t>
  </si>
  <si>
    <t>F.A.rate</t>
  </si>
  <si>
    <t xml:space="preserve">                      Tasas                .</t>
  </si>
  <si>
    <t>Dificultad</t>
  </si>
  <si>
    <t>Estimulos</t>
  </si>
  <si>
    <t>H. Rate</t>
  </si>
  <si>
    <t>F.A. Rate</t>
  </si>
  <si>
    <t>Enana</t>
  </si>
  <si>
    <t>Num</t>
  </si>
  <si>
    <t>Fase</t>
  </si>
  <si>
    <t>Muchos</t>
  </si>
  <si>
    <t>B</t>
  </si>
  <si>
    <t>T</t>
  </si>
  <si>
    <t>Pocos</t>
  </si>
  <si>
    <t>FA</t>
  </si>
  <si>
    <t>Fabiola</t>
  </si>
  <si>
    <t>Jazmin Past</t>
  </si>
  <si>
    <t>NOTA: Los primeros 3 sujetos tenían un error en la definición de Right (Los estímulos 6 son RUIDO y el 42 ES señal)</t>
  </si>
  <si>
    <t xml:space="preserve">           Ficha</t>
  </si>
  <si>
    <t>No</t>
  </si>
  <si>
    <t>Israel</t>
  </si>
  <si>
    <t>S</t>
  </si>
  <si>
    <t>Jaz Chamú</t>
  </si>
  <si>
    <t>Roxana</t>
  </si>
  <si>
    <t>(1-H)</t>
  </si>
  <si>
    <t>ZSN</t>
  </si>
  <si>
    <t xml:space="preserve">       Calculando Z SN</t>
  </si>
  <si>
    <t xml:space="preserve">       Calculando Z N</t>
  </si>
  <si>
    <t>(1-FA)</t>
  </si>
  <si>
    <t>ZN</t>
  </si>
  <si>
    <t>ZN - ZSN</t>
  </si>
  <si>
    <t>d'   1</t>
  </si>
  <si>
    <t>Zhit</t>
  </si>
  <si>
    <t>Zfalse alarm</t>
  </si>
  <si>
    <t>d'   2</t>
  </si>
  <si>
    <t>Zhit- ZF.a</t>
  </si>
  <si>
    <t xml:space="preserve">      Comprobando Registro de Datos</t>
  </si>
  <si>
    <t>Miss.Rate</t>
  </si>
  <si>
    <t>Rejection.R</t>
  </si>
  <si>
    <t>Rejection R.</t>
  </si>
  <si>
    <t>Miss R.</t>
  </si>
  <si>
    <t>Suma de p</t>
  </si>
  <si>
    <t>Estim Total</t>
  </si>
  <si>
    <t xml:space="preserve">                Comprobando el Registro de Datos</t>
  </si>
  <si>
    <t xml:space="preserve">      Calculando ZSN</t>
  </si>
  <si>
    <t xml:space="preserve">         Calculando ZN</t>
  </si>
  <si>
    <t>d'  1</t>
  </si>
  <si>
    <t>Zfalsa alarma</t>
  </si>
  <si>
    <t>Zhit - Zfa</t>
  </si>
  <si>
    <t>DISTR.NORM(x,0,1,0)</t>
  </si>
  <si>
    <t>Beta 1</t>
  </si>
  <si>
    <t>Beta 2</t>
  </si>
  <si>
    <t>O (1-H)</t>
  </si>
  <si>
    <t>O (1-FA)</t>
  </si>
  <si>
    <t>Tablas Libro</t>
  </si>
  <si>
    <t>O(1-H)/O(1-FA)</t>
  </si>
  <si>
    <t>D (1-H)</t>
  </si>
  <si>
    <t>D (1-F)</t>
  </si>
  <si>
    <t>D(1-H)/D(1-FA)</t>
  </si>
  <si>
    <t>Centro</t>
  </si>
  <si>
    <t>0.5(ZSN+ZN)</t>
  </si>
  <si>
    <t>C' (prima)</t>
  </si>
  <si>
    <t>C/d'</t>
  </si>
  <si>
    <t>Criterio</t>
  </si>
  <si>
    <t>C+(D'/2)</t>
  </si>
  <si>
    <t>Jose Enrique</t>
  </si>
  <si>
    <t>Cindy</t>
  </si>
  <si>
    <t>Diferencia</t>
  </si>
  <si>
    <t>Angie Rox</t>
  </si>
  <si>
    <t>Test-Baseline</t>
  </si>
  <si>
    <t>AnaLau Hdz</t>
  </si>
  <si>
    <t>x</t>
  </si>
  <si>
    <t>PROMEDIO</t>
  </si>
  <si>
    <t>Z(1-FA)</t>
  </si>
  <si>
    <t>Criterio  2</t>
  </si>
  <si>
    <t>Centro 2</t>
  </si>
  <si>
    <t>K-(D'/2)</t>
  </si>
  <si>
    <t>Ale Iñiguez</t>
  </si>
  <si>
    <t>Diana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</si>
</sst>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7DCC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1" xfId="0" applyFill="1" applyBorder="1"/>
    <xf numFmtId="0" fontId="0" fillId="20" borderId="0" xfId="0" applyFill="1"/>
    <xf numFmtId="0" fontId="0" fillId="21" borderId="0" xfId="0" applyFill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7D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"/>
  <sheetViews>
    <sheetView tabSelected="1" topLeftCell="L2" zoomScale="120" zoomScaleNormal="120" workbookViewId="0">
      <selection activeCell="U16" sqref="U16"/>
    </sheetView>
  </sheetViews>
  <sheetFormatPr baseColWidth="10" defaultRowHeight="15" x14ac:dyDescent="0.25"/>
  <cols>
    <col min="1" max="1" width="4.42578125" customWidth="1"/>
    <col min="4" max="4" width="1.7109375" customWidth="1"/>
    <col min="5" max="5" width="5.5703125" customWidth="1"/>
    <col min="6" max="6" width="9.28515625" customWidth="1"/>
    <col min="7" max="7" width="10.28515625" customWidth="1"/>
    <col min="10" max="10" width="3" style="9" customWidth="1"/>
    <col min="12" max="12" width="11.42578125" customWidth="1"/>
    <col min="13" max="13" width="2.5703125" style="9" hidden="1" customWidth="1"/>
    <col min="14" max="17" width="11.42578125" hidden="1" customWidth="1"/>
    <col min="18" max="18" width="3.140625" style="9" customWidth="1"/>
    <col min="19" max="21" width="11.42578125" customWidth="1"/>
    <col min="24" max="24" width="3.140625" style="9" customWidth="1"/>
    <col min="28" max="28" width="3.140625" style="9" customWidth="1"/>
    <col min="31" max="31" width="13.85546875" customWidth="1"/>
    <col min="32" max="32" width="3.140625" style="9" customWidth="1"/>
    <col min="33" max="33" width="11.85546875" bestFit="1" customWidth="1"/>
    <col min="35" max="35" width="13.85546875" customWidth="1"/>
    <col min="36" max="36" width="3.28515625" style="9" customWidth="1"/>
    <col min="37" max="37" width="11.28515625" customWidth="1"/>
    <col min="40" max="40" width="3.42578125" style="9" customWidth="1"/>
    <col min="42" max="42" width="3" style="9" customWidth="1"/>
  </cols>
  <sheetData>
    <row r="1" spans="1:45" x14ac:dyDescent="0.25">
      <c r="N1" t="s">
        <v>52</v>
      </c>
      <c r="S1" t="s">
        <v>35</v>
      </c>
      <c r="U1" t="s">
        <v>36</v>
      </c>
      <c r="W1" s="12" t="s">
        <v>40</v>
      </c>
      <c r="AA1" s="11" t="s">
        <v>43</v>
      </c>
      <c r="AC1" t="s">
        <v>63</v>
      </c>
      <c r="AE1" s="14" t="s">
        <v>59</v>
      </c>
      <c r="AG1" t="s">
        <v>58</v>
      </c>
      <c r="AI1" s="13" t="s">
        <v>60</v>
      </c>
      <c r="AK1" s="15" t="s">
        <v>68</v>
      </c>
      <c r="AL1" s="17" t="s">
        <v>78</v>
      </c>
      <c r="AM1" s="15" t="s">
        <v>84</v>
      </c>
      <c r="AO1" s="16" t="s">
        <v>70</v>
      </c>
      <c r="AQ1" t="s">
        <v>72</v>
      </c>
      <c r="AS1" t="s">
        <v>83</v>
      </c>
    </row>
    <row r="2" spans="1:45" x14ac:dyDescent="0.25">
      <c r="A2" t="s">
        <v>28</v>
      </c>
      <c r="B2" t="s">
        <v>3</v>
      </c>
      <c r="C2" t="s">
        <v>12</v>
      </c>
      <c r="D2" t="s">
        <v>30</v>
      </c>
      <c r="E2" t="s">
        <v>18</v>
      </c>
      <c r="F2" t="s">
        <v>2</v>
      </c>
      <c r="G2" t="s">
        <v>7</v>
      </c>
      <c r="H2" t="s">
        <v>8</v>
      </c>
      <c r="I2" t="s">
        <v>5</v>
      </c>
      <c r="K2" t="s">
        <v>9</v>
      </c>
      <c r="L2" t="s">
        <v>10</v>
      </c>
      <c r="N2" t="s">
        <v>48</v>
      </c>
      <c r="O2" t="s">
        <v>49</v>
      </c>
      <c r="P2" t="s">
        <v>50</v>
      </c>
      <c r="Q2" t="s">
        <v>51</v>
      </c>
      <c r="S2" t="s">
        <v>33</v>
      </c>
      <c r="T2" t="s">
        <v>34</v>
      </c>
      <c r="U2" t="s">
        <v>37</v>
      </c>
      <c r="V2" t="s">
        <v>38</v>
      </c>
      <c r="W2" s="12" t="s">
        <v>39</v>
      </c>
      <c r="Y2" t="s">
        <v>41</v>
      </c>
      <c r="Z2" t="s">
        <v>42</v>
      </c>
      <c r="AA2" s="11" t="s">
        <v>44</v>
      </c>
      <c r="AC2" t="s">
        <v>61</v>
      </c>
      <c r="AD2" t="s">
        <v>62</v>
      </c>
      <c r="AE2" s="14" t="s">
        <v>64</v>
      </c>
      <c r="AG2" t="s">
        <v>65</v>
      </c>
      <c r="AH2" t="s">
        <v>66</v>
      </c>
      <c r="AI2" s="13" t="s">
        <v>67</v>
      </c>
      <c r="AK2" s="15" t="s">
        <v>69</v>
      </c>
      <c r="AL2" s="17" t="s">
        <v>76</v>
      </c>
      <c r="AM2" s="15" t="s">
        <v>85</v>
      </c>
      <c r="AO2" s="16" t="s">
        <v>71</v>
      </c>
      <c r="AQ2" t="s">
        <v>73</v>
      </c>
      <c r="AS2" t="s">
        <v>82</v>
      </c>
    </row>
    <row r="3" spans="1:45" s="20" customFormat="1" x14ac:dyDescent="0.25">
      <c r="C3" s="20" t="s">
        <v>22</v>
      </c>
      <c r="D3" s="20" t="s">
        <v>80</v>
      </c>
      <c r="E3" s="20" t="s">
        <v>20</v>
      </c>
      <c r="F3" s="20">
        <f>AVERAGE(F10,F20,F27,F34,F38,F45)</f>
        <v>139.16666666666666</v>
      </c>
      <c r="G3" s="20">
        <f t="shared" ref="G3:I3" si="0">AVERAGE(G10,G20,G27,G34,G38,G45)</f>
        <v>153.33333333333334</v>
      </c>
      <c r="H3" s="20">
        <f t="shared" si="0"/>
        <v>14.666666666666666</v>
      </c>
      <c r="I3" s="20">
        <f t="shared" si="0"/>
        <v>28.833333333333332</v>
      </c>
      <c r="J3" s="9"/>
      <c r="K3" s="20">
        <f>F3/168</f>
        <v>0.82837301587301582</v>
      </c>
      <c r="L3" s="20">
        <f>H3/168</f>
        <v>8.7301587301587297E-2</v>
      </c>
      <c r="N3" s="20">
        <f>G3/168</f>
        <v>0.91269841269841279</v>
      </c>
      <c r="O3" s="20">
        <f>I3/168</f>
        <v>0.17162698412698413</v>
      </c>
      <c r="P3" s="20">
        <f>K3+L3+N3+O3</f>
        <v>2</v>
      </c>
      <c r="Q3" s="20">
        <f>F3+G3+H3+I3</f>
        <v>336</v>
      </c>
      <c r="R3" s="9"/>
      <c r="S3" s="20">
        <f>1-K3</f>
        <v>0.17162698412698418</v>
      </c>
      <c r="T3" s="20">
        <v>-0.94779999999999998</v>
      </c>
      <c r="U3" s="20">
        <f>1-L3</f>
        <v>0.91269841269841268</v>
      </c>
      <c r="V3" s="20">
        <v>1.3569</v>
      </c>
      <c r="W3" s="20">
        <f>V3-T3</f>
        <v>2.3047</v>
      </c>
      <c r="X3" s="9"/>
      <c r="Y3" s="20">
        <v>0.94740000000000002</v>
      </c>
      <c r="Z3" s="20">
        <v>-1.3574999999999999</v>
      </c>
      <c r="AA3" s="20">
        <f>Y3-Z3</f>
        <v>2.3048999999999999</v>
      </c>
      <c r="AB3" s="9"/>
      <c r="AC3" s="20">
        <v>0.28000000000000003</v>
      </c>
      <c r="AD3" s="20">
        <v>0.17599999999999999</v>
      </c>
      <c r="AE3" s="20">
        <f>AC3/AD3</f>
        <v>1.5909090909090911</v>
      </c>
      <c r="AF3" s="9"/>
      <c r="AG3" s="20">
        <f>NORMDIST(S3,0,1,0)</f>
        <v>0.39310974998735188</v>
      </c>
      <c r="AH3" s="20">
        <f>NORMDIST(U3,0,1,0)</f>
        <v>0.26304037815671555</v>
      </c>
      <c r="AI3" s="20">
        <f>AG3/AH3</f>
        <v>1.4944844314097774</v>
      </c>
      <c r="AJ3" s="9"/>
      <c r="AK3" s="20">
        <f>0.5*(V3+T3)</f>
        <v>0.20455000000000001</v>
      </c>
      <c r="AM3" s="4">
        <f>AS3-(W3/2)</f>
        <v>0.20455000000000001</v>
      </c>
      <c r="AN3" s="9"/>
      <c r="AO3" s="20">
        <f>AK3/W3</f>
        <v>8.8753416930620041E-2</v>
      </c>
      <c r="AP3" s="9"/>
      <c r="AQ3" s="20">
        <f>AK3+(W3/2)</f>
        <v>1.3569</v>
      </c>
      <c r="AS3" s="4">
        <f>V3</f>
        <v>1.3569</v>
      </c>
    </row>
    <row r="4" spans="1:45" s="4" customFormat="1" x14ac:dyDescent="0.25">
      <c r="B4" s="4" t="s">
        <v>81</v>
      </c>
      <c r="E4" s="4" t="s">
        <v>21</v>
      </c>
      <c r="F4" s="4">
        <f>AVERAGE(F11,F21,F28,F35,F39,F46)</f>
        <v>136.83333333333334</v>
      </c>
      <c r="G4" s="4">
        <f t="shared" ref="G4:I4" si="1">AVERAGE(G11,G21,G28,G35,G39,G46)</f>
        <v>160.66499999999999</v>
      </c>
      <c r="H4" s="4">
        <f t="shared" si="1"/>
        <v>7.335</v>
      </c>
      <c r="I4" s="4">
        <f t="shared" si="1"/>
        <v>31.166666666666668</v>
      </c>
      <c r="J4" s="9"/>
      <c r="K4" s="4">
        <f t="shared" ref="K4:K7" si="2">F4/168</f>
        <v>0.81448412698412709</v>
      </c>
      <c r="L4" s="4">
        <f t="shared" ref="L4:L7" si="3">H4/168</f>
        <v>4.3660714285714289E-2</v>
      </c>
      <c r="N4" s="20">
        <f>G4/168</f>
        <v>0.95633928571428561</v>
      </c>
      <c r="O4" s="20">
        <f>I4/168</f>
        <v>0.18551587301587302</v>
      </c>
      <c r="P4" s="20">
        <f>K4+L4+N4+O4</f>
        <v>2</v>
      </c>
      <c r="Q4" s="20">
        <f>F4+G4+H4+I4</f>
        <v>336</v>
      </c>
      <c r="R4" s="9"/>
      <c r="S4" s="4">
        <f t="shared" ref="S4:S7" si="4">1-K4</f>
        <v>0.18551587301587291</v>
      </c>
      <c r="T4" s="4">
        <v>-0.89459999999999995</v>
      </c>
      <c r="U4" s="4">
        <f t="shared" ref="U4:U7" si="5">1-L4</f>
        <v>0.95633928571428573</v>
      </c>
      <c r="V4" s="4">
        <v>1.7092000000000001</v>
      </c>
      <c r="W4" s="4">
        <f t="shared" ref="W4:W7" si="6">V4-T4</f>
        <v>2.6038000000000001</v>
      </c>
      <c r="X4" s="9"/>
      <c r="Y4" s="4">
        <v>0.89419999999999999</v>
      </c>
      <c r="Z4" s="4">
        <v>-1.7102999999999999</v>
      </c>
      <c r="AA4" s="4">
        <f t="shared" ref="AA4:AA7" si="7">Y4-Z4</f>
        <v>2.6044999999999998</v>
      </c>
      <c r="AB4" s="9"/>
      <c r="AC4" s="4">
        <v>0.35699999999999998</v>
      </c>
      <c r="AD4" s="4">
        <v>8.5999999999999993E-2</v>
      </c>
      <c r="AE4" s="4">
        <f t="shared" ref="AE4:AE7" si="8">AC4/AD4</f>
        <v>4.1511627906976747</v>
      </c>
      <c r="AF4" s="9"/>
      <c r="AG4" s="4">
        <f t="shared" ref="AG4:AG7" si="9">NORMDIST(S4,0,1,0)</f>
        <v>0.39213598345594392</v>
      </c>
      <c r="AH4" s="4">
        <f t="shared" ref="AH4:AH7" si="10">NORMDIST(U4,0,1,0)</f>
        <v>0.25252855491085113</v>
      </c>
      <c r="AI4" s="4">
        <f t="shared" ref="AI4:AI7" si="11">AG4/AH4</f>
        <v>1.5528381873264894</v>
      </c>
      <c r="AJ4" s="9"/>
      <c r="AK4" s="4">
        <f t="shared" ref="AK4:AK7" si="12">0.5*(V4+T4)</f>
        <v>0.40730000000000005</v>
      </c>
      <c r="AL4" s="4">
        <f>AK4-AK3</f>
        <v>0.20275000000000004</v>
      </c>
      <c r="AM4" s="4">
        <f>AS4-(W4/2)</f>
        <v>0.4073</v>
      </c>
      <c r="AN4" s="9"/>
      <c r="AO4" s="4">
        <f t="shared" ref="AO4:AO7" si="13">AK4/W4</f>
        <v>0.15642522467163378</v>
      </c>
      <c r="AP4" s="9"/>
      <c r="AQ4" s="4">
        <f t="shared" ref="AQ4:AQ7" si="14">AK4+(W4/2)</f>
        <v>1.7092000000000001</v>
      </c>
      <c r="AR4" s="4">
        <f>AQ4-AQ3</f>
        <v>0.35230000000000006</v>
      </c>
      <c r="AS4" s="4">
        <f t="shared" ref="AS4:AS66" si="15">V4</f>
        <v>1.7092000000000001</v>
      </c>
    </row>
    <row r="5" spans="1:45" s="9" customFormat="1" x14ac:dyDescent="0.25">
      <c r="AL5" s="9">
        <f>AM5-AM3</f>
        <v>0.35230000000000006</v>
      </c>
      <c r="AM5" s="9">
        <f>AS4-(W3/2)</f>
        <v>0.55685000000000007</v>
      </c>
    </row>
    <row r="6" spans="1:45" s="21" customFormat="1" x14ac:dyDescent="0.25">
      <c r="C6" s="21" t="s">
        <v>19</v>
      </c>
      <c r="D6" s="21" t="s">
        <v>80</v>
      </c>
      <c r="E6" s="21" t="s">
        <v>20</v>
      </c>
      <c r="F6" s="21">
        <f>AVERAGE(F13,F17,F24,F31,F41,F47)</f>
        <v>126.33333333333333</v>
      </c>
      <c r="G6" s="21">
        <f t="shared" ref="G6:I6" si="16">AVERAGE(G13,G17,G24,G31,G41,G47)</f>
        <v>145.83333333333334</v>
      </c>
      <c r="H6" s="21">
        <f t="shared" si="16"/>
        <v>22.166666666666668</v>
      </c>
      <c r="I6" s="21">
        <f t="shared" si="16"/>
        <v>41.666666666666664</v>
      </c>
      <c r="J6" s="9"/>
      <c r="K6" s="21">
        <f t="shared" si="2"/>
        <v>0.75198412698412698</v>
      </c>
      <c r="L6" s="21">
        <f t="shared" si="3"/>
        <v>0.13194444444444445</v>
      </c>
      <c r="N6" s="21">
        <f>G6/168</f>
        <v>0.86805555555555558</v>
      </c>
      <c r="O6" s="21">
        <f>I6/168</f>
        <v>0.248015873015873</v>
      </c>
      <c r="P6" s="21">
        <f>K6+L6+N6+O6</f>
        <v>2</v>
      </c>
      <c r="Q6" s="21">
        <f>F6+G6+H6+I6</f>
        <v>336.00000000000006</v>
      </c>
      <c r="R6" s="9"/>
      <c r="S6" s="21">
        <f t="shared" si="4"/>
        <v>0.24801587301587302</v>
      </c>
      <c r="T6" s="21">
        <v>-0.68069999999999997</v>
      </c>
      <c r="U6" s="21">
        <f t="shared" si="5"/>
        <v>0.86805555555555558</v>
      </c>
      <c r="V6" s="21">
        <v>1.1169</v>
      </c>
      <c r="W6" s="21">
        <f t="shared" si="6"/>
        <v>1.7976000000000001</v>
      </c>
      <c r="X6" s="9"/>
      <c r="Y6" s="21">
        <v>0.61550000000000005</v>
      </c>
      <c r="Z6" s="21">
        <v>-1.1798999999999999</v>
      </c>
      <c r="AA6" s="21">
        <f t="shared" si="7"/>
        <v>1.7953999999999999</v>
      </c>
      <c r="AB6" s="9"/>
      <c r="AC6" s="21">
        <v>0.33100000000000002</v>
      </c>
      <c r="AD6" s="21">
        <v>0.19900000000000001</v>
      </c>
      <c r="AE6" s="21">
        <f t="shared" si="8"/>
        <v>1.6633165829145728</v>
      </c>
      <c r="AF6" s="9"/>
      <c r="AG6" s="21">
        <f t="shared" si="9"/>
        <v>0.38685920255454331</v>
      </c>
      <c r="AH6" s="21">
        <f t="shared" si="10"/>
        <v>0.2737065431409394</v>
      </c>
      <c r="AI6" s="21">
        <f t="shared" si="11"/>
        <v>1.4134086752735697</v>
      </c>
      <c r="AJ6" s="9"/>
      <c r="AK6" s="21">
        <f t="shared" si="12"/>
        <v>0.21810000000000002</v>
      </c>
      <c r="AM6" s="4">
        <f>AS6-(W6/2)</f>
        <v>0.21809999999999996</v>
      </c>
      <c r="AN6" s="9"/>
      <c r="AO6" s="21">
        <f t="shared" si="13"/>
        <v>0.12132843791722296</v>
      </c>
      <c r="AP6" s="9"/>
      <c r="AQ6" s="21">
        <f t="shared" si="14"/>
        <v>1.1169</v>
      </c>
      <c r="AS6" s="4">
        <f t="shared" si="15"/>
        <v>1.1169</v>
      </c>
    </row>
    <row r="7" spans="1:45" s="3" customFormat="1" x14ac:dyDescent="0.25">
      <c r="E7" s="3" t="s">
        <v>21</v>
      </c>
      <c r="F7" s="3">
        <f>AVERAGE(F14,F18,F25,F32,F42,F48)</f>
        <v>118.33333333333333</v>
      </c>
      <c r="G7" s="3">
        <f t="shared" ref="G7:I7" si="17">AVERAGE(G14,G18,G25,G32,G42,G48)</f>
        <v>155</v>
      </c>
      <c r="H7" s="3">
        <f t="shared" si="17"/>
        <v>13</v>
      </c>
      <c r="I7" s="3">
        <f t="shared" si="17"/>
        <v>49.666666666666664</v>
      </c>
      <c r="J7" s="9"/>
      <c r="K7" s="3">
        <f t="shared" si="2"/>
        <v>0.70436507936507931</v>
      </c>
      <c r="L7" s="3">
        <f t="shared" si="3"/>
        <v>7.7380952380952384E-2</v>
      </c>
      <c r="N7" s="21">
        <f>G7/168</f>
        <v>0.92261904761904767</v>
      </c>
      <c r="O7" s="21">
        <f>I7/168</f>
        <v>0.29563492063492064</v>
      </c>
      <c r="P7" s="3">
        <f>K7+L7+N7+O7</f>
        <v>2</v>
      </c>
      <c r="Q7" s="3">
        <f>F7+G7+H7+I7</f>
        <v>336</v>
      </c>
      <c r="R7" s="9"/>
      <c r="S7" s="3">
        <f t="shared" si="4"/>
        <v>0.29563492063492069</v>
      </c>
      <c r="T7" s="3">
        <v>-0.53700000000000003</v>
      </c>
      <c r="U7" s="3">
        <f t="shared" si="5"/>
        <v>0.92261904761904767</v>
      </c>
      <c r="V7" s="3">
        <v>1.4227000000000001</v>
      </c>
      <c r="W7" s="3">
        <f t="shared" si="6"/>
        <v>1.9597000000000002</v>
      </c>
      <c r="X7" s="9"/>
      <c r="Y7" s="3">
        <v>0.40450000000000003</v>
      </c>
      <c r="Z7" s="3">
        <v>-1.4923</v>
      </c>
      <c r="AA7" s="3">
        <f t="shared" si="7"/>
        <v>1.8968</v>
      </c>
      <c r="AB7" s="9"/>
      <c r="AC7" s="3">
        <v>0.36699999999999999</v>
      </c>
      <c r="AD7" s="3">
        <v>0.13300000000000001</v>
      </c>
      <c r="AE7" s="3">
        <f t="shared" si="8"/>
        <v>2.7593984962406015</v>
      </c>
      <c r="AF7" s="9"/>
      <c r="AG7" s="3">
        <f t="shared" si="9"/>
        <v>0.38188394083031546</v>
      </c>
      <c r="AH7" s="3">
        <f t="shared" si="10"/>
        <v>0.26065658958861576</v>
      </c>
      <c r="AI7" s="3">
        <f t="shared" si="11"/>
        <v>1.4650845445074998</v>
      </c>
      <c r="AJ7" s="9"/>
      <c r="AK7" s="3">
        <f t="shared" si="12"/>
        <v>0.44285000000000002</v>
      </c>
      <c r="AL7" s="3">
        <f>AK7-AK6</f>
        <v>0.22475000000000001</v>
      </c>
      <c r="AM7" s="4">
        <f>AS7-(W7/2)</f>
        <v>0.44284999999999997</v>
      </c>
      <c r="AN7" s="9"/>
      <c r="AO7" s="3">
        <f t="shared" si="13"/>
        <v>0.22597846609174874</v>
      </c>
      <c r="AP7" s="9"/>
      <c r="AQ7" s="3">
        <f t="shared" si="14"/>
        <v>1.4227000000000001</v>
      </c>
      <c r="AR7" s="3">
        <f>AQ7-AQ6</f>
        <v>0.30580000000000007</v>
      </c>
      <c r="AS7" s="4">
        <f t="shared" si="15"/>
        <v>1.4227000000000001</v>
      </c>
    </row>
    <row r="8" spans="1:45" s="9" customFormat="1" x14ac:dyDescent="0.25">
      <c r="AL8" s="9">
        <f>AM8-AM6</f>
        <v>0.30580000000000007</v>
      </c>
      <c r="AM8" s="9">
        <f>AS7-(W6/2)</f>
        <v>0.52390000000000003</v>
      </c>
    </row>
    <row r="9" spans="1:45" s="1" customFormat="1" x14ac:dyDescent="0.25">
      <c r="J9" s="9"/>
      <c r="R9" s="9"/>
      <c r="X9" s="9"/>
      <c r="AB9" s="9"/>
      <c r="AF9" s="9"/>
      <c r="AJ9" s="9"/>
      <c r="AM9" s="1">
        <f>AS9-(W9/2)</f>
        <v>0</v>
      </c>
      <c r="AN9" s="9"/>
      <c r="AP9" s="9"/>
      <c r="AS9" s="1">
        <f t="shared" si="15"/>
        <v>0</v>
      </c>
    </row>
    <row r="10" spans="1:45" s="7" customFormat="1" x14ac:dyDescent="0.25">
      <c r="A10" s="7">
        <v>1</v>
      </c>
      <c r="B10" s="7" t="s">
        <v>29</v>
      </c>
      <c r="C10" s="7" t="s">
        <v>22</v>
      </c>
      <c r="D10" s="7">
        <v>1</v>
      </c>
      <c r="E10" s="7" t="s">
        <v>20</v>
      </c>
      <c r="F10" s="7">
        <v>141</v>
      </c>
      <c r="G10" s="7">
        <v>139</v>
      </c>
      <c r="H10" s="7">
        <v>29</v>
      </c>
      <c r="I10" s="7">
        <v>27</v>
      </c>
      <c r="J10" s="9"/>
      <c r="K10" s="7">
        <f>F10/168</f>
        <v>0.8392857142857143</v>
      </c>
      <c r="L10" s="7">
        <f>H10/168</f>
        <v>0.17261904761904762</v>
      </c>
      <c r="N10" s="7">
        <f>G10/168</f>
        <v>0.82738095238095233</v>
      </c>
      <c r="O10" s="7">
        <f>I10/168</f>
        <v>0.16071428571428573</v>
      </c>
      <c r="P10" s="7">
        <f>K10+L10+N10+O10</f>
        <v>2</v>
      </c>
      <c r="Q10" s="7">
        <f>F10+G10+H10+I10</f>
        <v>336</v>
      </c>
      <c r="R10" s="9"/>
      <c r="S10" s="7">
        <f>1-K10</f>
        <v>0.1607142857142857</v>
      </c>
      <c r="T10" s="7">
        <v>-0.99150000000000005</v>
      </c>
      <c r="U10" s="7">
        <f>1-L10</f>
        <v>0.82738095238095233</v>
      </c>
      <c r="V10" s="7">
        <v>0.94350000000000001</v>
      </c>
      <c r="W10" s="7">
        <f>V10-T10</f>
        <v>1.9350000000000001</v>
      </c>
      <c r="X10" s="9"/>
      <c r="Y10" s="7">
        <v>0.99109999999999998</v>
      </c>
      <c r="Z10" s="7">
        <v>-0.94389999999999996</v>
      </c>
      <c r="AA10" s="19">
        <f>Y10-Z10</f>
        <v>1.9350000000000001</v>
      </c>
      <c r="AB10" s="22"/>
      <c r="AC10" s="7">
        <v>0.24399999999999999</v>
      </c>
      <c r="AD10" s="7">
        <v>0.254</v>
      </c>
      <c r="AE10" s="7">
        <f>AC10/AD10</f>
        <v>0.96062992125984248</v>
      </c>
      <c r="AF10" s="9"/>
      <c r="AG10" s="7">
        <f t="shared" ref="AG10:AG66" si="18">NORMDIST(S10,0,1,0)</f>
        <v>0.39382325014848035</v>
      </c>
      <c r="AH10" s="7">
        <f t="shared" ref="AH10:AH66" si="19">NORMDIST(U10,0,1,0)</f>
        <v>0.28330870275825948</v>
      </c>
      <c r="AI10" s="7">
        <f>AG10/AH10</f>
        <v>1.3900852544036399</v>
      </c>
      <c r="AJ10" s="9"/>
      <c r="AK10" s="7">
        <f>0.5*(T10+V10)</f>
        <v>-2.4000000000000021E-2</v>
      </c>
      <c r="AM10" s="4">
        <f>AS10-(W10/2)</f>
        <v>-2.4000000000000021E-2</v>
      </c>
      <c r="AN10" s="9"/>
      <c r="AO10" s="7">
        <f>AK10/W10</f>
        <v>-1.2403100775193809E-2</v>
      </c>
      <c r="AP10" s="9"/>
      <c r="AQ10" s="7">
        <f>AK10+(W10/2)</f>
        <v>0.94350000000000001</v>
      </c>
      <c r="AS10" s="4">
        <f t="shared" si="15"/>
        <v>0.94350000000000001</v>
      </c>
    </row>
    <row r="11" spans="1:45" s="8" customFormat="1" x14ac:dyDescent="0.25">
      <c r="E11" s="8" t="s">
        <v>21</v>
      </c>
      <c r="F11" s="8">
        <v>92</v>
      </c>
      <c r="G11" s="8">
        <v>160</v>
      </c>
      <c r="H11" s="8">
        <v>8</v>
      </c>
      <c r="I11" s="8">
        <v>76</v>
      </c>
      <c r="J11" s="9"/>
      <c r="K11" s="8">
        <f>F11/168</f>
        <v>0.54761904761904767</v>
      </c>
      <c r="L11" s="8">
        <f>H11/168</f>
        <v>4.7619047619047616E-2</v>
      </c>
      <c r="N11" s="8">
        <f t="shared" ref="N11:N66" si="20">G11/168</f>
        <v>0.95238095238095233</v>
      </c>
      <c r="O11" s="8">
        <f t="shared" ref="O11:O66" si="21">I11/168</f>
        <v>0.45238095238095238</v>
      </c>
      <c r="P11" s="8">
        <f t="shared" ref="P11:P66" si="22">K11+L11+N11+O11</f>
        <v>2</v>
      </c>
      <c r="Q11" s="8">
        <f t="shared" ref="Q11:Q66" si="23">F11+G11+H11+I11</f>
        <v>336</v>
      </c>
      <c r="R11" s="9"/>
      <c r="S11" s="8">
        <f t="shared" ref="S11:S66" si="24">1-K11</f>
        <v>0.45238095238095233</v>
      </c>
      <c r="T11" s="8">
        <v>-0.1198</v>
      </c>
      <c r="U11" s="8">
        <f t="shared" ref="U11:U14" si="25">1-L11</f>
        <v>0.95238095238095233</v>
      </c>
      <c r="V11" s="8">
        <v>1.6675</v>
      </c>
      <c r="W11" s="8">
        <f t="shared" ref="W11:W30" si="26">V11-T11</f>
        <v>1.7872999999999999</v>
      </c>
      <c r="X11" s="9"/>
      <c r="Y11" s="8">
        <v>0.1196</v>
      </c>
      <c r="Z11" s="8">
        <v>-1.6685000000000001</v>
      </c>
      <c r="AA11" s="8">
        <f t="shared" ref="AA11:AA28" si="27">Y11-Z11</f>
        <v>1.7881</v>
      </c>
      <c r="AB11" s="9"/>
      <c r="AC11" s="8">
        <v>0.39600000000000002</v>
      </c>
      <c r="AD11" s="8">
        <v>0.10199999999999999</v>
      </c>
      <c r="AE11" s="8">
        <f t="shared" ref="AE11:AE66" si="28">AC11/AD11</f>
        <v>3.882352941176471</v>
      </c>
      <c r="AF11" s="9"/>
      <c r="AG11" s="8">
        <f t="shared" si="18"/>
        <v>0.3601398696284635</v>
      </c>
      <c r="AH11" s="8">
        <f t="shared" si="19"/>
        <v>0.25348433000594756</v>
      </c>
      <c r="AI11" s="8">
        <f t="shared" ref="AI11:AI66" si="29">AG11/AH11</f>
        <v>1.4207579206967684</v>
      </c>
      <c r="AJ11" s="9"/>
      <c r="AK11" s="8">
        <f t="shared" ref="AK11:AK66" si="30">0.5*(T11+V11)</f>
        <v>0.77385000000000004</v>
      </c>
      <c r="AL11" s="8">
        <f>AK11-AK10</f>
        <v>0.79785000000000006</v>
      </c>
      <c r="AM11" s="4">
        <f>AS11-(W11/2)</f>
        <v>0.77385000000000004</v>
      </c>
      <c r="AN11" s="9"/>
      <c r="AO11" s="8">
        <f>AK11/W11</f>
        <v>0.43297152128909533</v>
      </c>
      <c r="AP11" s="9"/>
      <c r="AQ11" s="8">
        <f>AK11+(W11/2)</f>
        <v>1.6675</v>
      </c>
      <c r="AR11" s="8">
        <f>AQ11-AQ10</f>
        <v>0.72399999999999998</v>
      </c>
      <c r="AS11" s="4">
        <f t="shared" si="15"/>
        <v>1.6675</v>
      </c>
    </row>
    <row r="12" spans="1:45" s="9" customFormat="1" x14ac:dyDescent="0.25">
      <c r="AL12" s="9">
        <f>AM12-AM10</f>
        <v>0.72399999999999998</v>
      </c>
      <c r="AM12" s="9">
        <f>AS11-(W10/2)</f>
        <v>0.7</v>
      </c>
      <c r="AQ12" s="9">
        <f>AM12+(W10/2)</f>
        <v>1.6675</v>
      </c>
    </row>
    <row r="13" spans="1:45" s="5" customFormat="1" x14ac:dyDescent="0.25">
      <c r="C13" s="5" t="s">
        <v>19</v>
      </c>
      <c r="D13" s="5">
        <v>2</v>
      </c>
      <c r="E13" s="5" t="s">
        <v>20</v>
      </c>
      <c r="F13" s="5">
        <v>119</v>
      </c>
      <c r="G13" s="5">
        <v>129</v>
      </c>
      <c r="H13" s="5">
        <v>39</v>
      </c>
      <c r="I13" s="5">
        <v>49</v>
      </c>
      <c r="J13" s="9"/>
      <c r="K13" s="5">
        <f>F13/168</f>
        <v>0.70833333333333337</v>
      </c>
      <c r="L13" s="5">
        <f>H13/168</f>
        <v>0.23214285714285715</v>
      </c>
      <c r="N13" s="5">
        <f t="shared" si="20"/>
        <v>0.7678571428571429</v>
      </c>
      <c r="O13" s="5">
        <f t="shared" si="21"/>
        <v>0.29166666666666669</v>
      </c>
      <c r="P13" s="5">
        <f t="shared" si="22"/>
        <v>2</v>
      </c>
      <c r="Q13" s="5">
        <f t="shared" si="23"/>
        <v>336</v>
      </c>
      <c r="R13" s="9"/>
      <c r="S13" s="5">
        <f t="shared" si="24"/>
        <v>0.29166666666666663</v>
      </c>
      <c r="T13" s="5">
        <v>-0.54869999999999997</v>
      </c>
      <c r="U13" s="5">
        <f t="shared" si="25"/>
        <v>0.76785714285714279</v>
      </c>
      <c r="V13" s="5">
        <v>0.73160000000000003</v>
      </c>
      <c r="W13" s="5">
        <f t="shared" si="26"/>
        <v>1.2803</v>
      </c>
      <c r="X13" s="9"/>
      <c r="Y13" s="5">
        <v>0.5484</v>
      </c>
      <c r="Z13" s="5">
        <v>-0.7319</v>
      </c>
      <c r="AA13" s="5">
        <f t="shared" si="27"/>
        <v>1.2803</v>
      </c>
      <c r="AB13" s="9"/>
      <c r="AC13" s="5">
        <v>0.34300000000000003</v>
      </c>
      <c r="AD13" s="5">
        <v>0.30299999999999999</v>
      </c>
      <c r="AE13" s="5">
        <f t="shared" si="28"/>
        <v>1.1320132013201321</v>
      </c>
      <c r="AF13" s="9"/>
      <c r="AG13" s="5">
        <f t="shared" si="18"/>
        <v>0.38232920227991662</v>
      </c>
      <c r="AH13" s="5">
        <f t="shared" si="19"/>
        <v>0.29708385822024441</v>
      </c>
      <c r="AI13" s="5">
        <f t="shared" si="29"/>
        <v>1.2869403426034518</v>
      </c>
      <c r="AJ13" s="9"/>
      <c r="AK13" s="5">
        <f t="shared" si="30"/>
        <v>9.1450000000000031E-2</v>
      </c>
      <c r="AM13" s="4">
        <f>AS13-(W13/2)</f>
        <v>9.1450000000000031E-2</v>
      </c>
      <c r="AN13" s="9"/>
      <c r="AO13" s="5">
        <f>AK13/W13</f>
        <v>7.1428571428571452E-2</v>
      </c>
      <c r="AP13" s="9"/>
      <c r="AQ13" s="5">
        <f>AK13+(W13/2)</f>
        <v>0.73160000000000003</v>
      </c>
      <c r="AS13" s="4">
        <f t="shared" si="15"/>
        <v>0.73160000000000003</v>
      </c>
    </row>
    <row r="14" spans="1:45" s="3" customFormat="1" x14ac:dyDescent="0.25">
      <c r="E14" s="3" t="s">
        <v>21</v>
      </c>
      <c r="F14" s="3">
        <v>81</v>
      </c>
      <c r="G14" s="3">
        <v>139</v>
      </c>
      <c r="H14" s="3">
        <v>29</v>
      </c>
      <c r="I14" s="3">
        <v>87</v>
      </c>
      <c r="J14" s="9"/>
      <c r="K14" s="3">
        <f>F14/168</f>
        <v>0.48214285714285715</v>
      </c>
      <c r="L14" s="3">
        <f>H14/168</f>
        <v>0.17261904761904762</v>
      </c>
      <c r="N14" s="3">
        <f t="shared" si="20"/>
        <v>0.82738095238095233</v>
      </c>
      <c r="O14" s="3">
        <f t="shared" si="21"/>
        <v>0.5178571428571429</v>
      </c>
      <c r="P14" s="3">
        <f t="shared" si="22"/>
        <v>2</v>
      </c>
      <c r="Q14" s="3">
        <f t="shared" si="23"/>
        <v>336</v>
      </c>
      <c r="R14" s="9"/>
      <c r="S14" s="3">
        <f t="shared" si="24"/>
        <v>0.51785714285714279</v>
      </c>
      <c r="T14" s="3">
        <v>4.4600000000000001E-2</v>
      </c>
      <c r="U14" s="3">
        <f t="shared" si="25"/>
        <v>0.82738095238095233</v>
      </c>
      <c r="V14" s="3">
        <v>0.94350000000000001</v>
      </c>
      <c r="W14" s="3">
        <f t="shared" si="26"/>
        <v>0.89890000000000003</v>
      </c>
      <c r="X14" s="9"/>
      <c r="Y14" s="3">
        <v>-4.48E-2</v>
      </c>
      <c r="Z14" s="3">
        <v>-0.94389999999999996</v>
      </c>
      <c r="AA14" s="3">
        <f t="shared" si="27"/>
        <v>0.89910000000000001</v>
      </c>
      <c r="AB14" s="9"/>
      <c r="AC14" s="3">
        <v>0.39800000000000002</v>
      </c>
      <c r="AD14" s="3">
        <v>0.254</v>
      </c>
      <c r="AE14" s="3">
        <f t="shared" si="28"/>
        <v>1.5669291338582678</v>
      </c>
      <c r="AF14" s="9"/>
      <c r="AG14" s="3">
        <f t="shared" si="18"/>
        <v>0.34888024841621001</v>
      </c>
      <c r="AH14" s="3">
        <f t="shared" si="19"/>
        <v>0.28330870275825948</v>
      </c>
      <c r="AI14" s="3">
        <f t="shared" si="29"/>
        <v>1.231449104879426</v>
      </c>
      <c r="AJ14" s="9"/>
      <c r="AK14" s="3">
        <f t="shared" si="30"/>
        <v>0.49404999999999999</v>
      </c>
      <c r="AL14" s="3">
        <f>AK14-AK13</f>
        <v>0.40259999999999996</v>
      </c>
      <c r="AM14" s="4">
        <f>AS14-(W14/2)</f>
        <v>0.49404999999999999</v>
      </c>
      <c r="AN14" s="9"/>
      <c r="AO14" s="3">
        <f>AK14/W14</f>
        <v>0.54961619757481361</v>
      </c>
      <c r="AP14" s="9"/>
      <c r="AQ14" s="3">
        <f>AK14+(W14/2)</f>
        <v>0.94350000000000001</v>
      </c>
      <c r="AR14" s="3">
        <f>AQ14-AQ13</f>
        <v>0.21189999999999998</v>
      </c>
      <c r="AS14" s="4">
        <f t="shared" si="15"/>
        <v>0.94350000000000001</v>
      </c>
    </row>
    <row r="15" spans="1:45" s="9" customFormat="1" x14ac:dyDescent="0.25">
      <c r="AL15" s="9">
        <f>AM15-AM13</f>
        <v>0.21189999999999998</v>
      </c>
      <c r="AM15" s="9">
        <f>AS14-(W13/2)</f>
        <v>0.30335000000000001</v>
      </c>
      <c r="AQ15" s="9">
        <f>AM15+(W13/2)</f>
        <v>0.94350000000000001</v>
      </c>
    </row>
    <row r="16" spans="1:45" s="1" customFormat="1" x14ac:dyDescent="0.25">
      <c r="J16" s="9"/>
      <c r="N16" s="1">
        <f t="shared" si="20"/>
        <v>0</v>
      </c>
      <c r="O16" s="1">
        <f t="shared" si="21"/>
        <v>0</v>
      </c>
      <c r="P16" s="1">
        <f t="shared" si="22"/>
        <v>0</v>
      </c>
      <c r="Q16" s="1">
        <f t="shared" si="23"/>
        <v>0</v>
      </c>
      <c r="R16" s="9"/>
      <c r="S16" s="1">
        <f t="shared" si="24"/>
        <v>1</v>
      </c>
      <c r="W16" s="1">
        <f t="shared" si="26"/>
        <v>0</v>
      </c>
      <c r="X16" s="9"/>
      <c r="AA16" s="1">
        <f t="shared" si="27"/>
        <v>0</v>
      </c>
      <c r="AB16" s="9"/>
      <c r="AE16" s="1" t="e">
        <f t="shared" si="28"/>
        <v>#DIV/0!</v>
      </c>
      <c r="AF16" s="9"/>
      <c r="AG16" s="1">
        <f t="shared" si="18"/>
        <v>0.24197072451914337</v>
      </c>
      <c r="AH16" s="1">
        <f t="shared" si="19"/>
        <v>0.3989422804014327</v>
      </c>
      <c r="AI16" s="1">
        <f t="shared" si="29"/>
        <v>0.60653065971263342</v>
      </c>
      <c r="AJ16" s="9"/>
      <c r="AK16" s="1">
        <f t="shared" si="30"/>
        <v>0</v>
      </c>
      <c r="AM16" s="1">
        <f>AS16-(W16/2)</f>
        <v>0</v>
      </c>
      <c r="AN16" s="9"/>
      <c r="AO16" s="1" t="e">
        <f>AK16/W16</f>
        <v>#DIV/0!</v>
      </c>
      <c r="AP16" s="9"/>
      <c r="AQ16" s="1">
        <f>AK16+(W16/2)</f>
        <v>0</v>
      </c>
      <c r="AS16" s="1">
        <f t="shared" si="15"/>
        <v>0</v>
      </c>
    </row>
    <row r="17" spans="1:45" s="5" customFormat="1" x14ac:dyDescent="0.25">
      <c r="A17" s="5">
        <v>2</v>
      </c>
      <c r="B17" s="5" t="s">
        <v>31</v>
      </c>
      <c r="C17" s="5" t="s">
        <v>19</v>
      </c>
      <c r="D17" s="5">
        <v>1</v>
      </c>
      <c r="E17" s="5" t="s">
        <v>20</v>
      </c>
      <c r="F17" s="5">
        <v>141</v>
      </c>
      <c r="G17" s="5">
        <v>158</v>
      </c>
      <c r="H17" s="5">
        <v>10</v>
      </c>
      <c r="I17" s="5">
        <v>27</v>
      </c>
      <c r="J17" s="9"/>
      <c r="K17" s="5">
        <f>F17/168</f>
        <v>0.8392857142857143</v>
      </c>
      <c r="L17" s="5">
        <f>H17/168</f>
        <v>5.9523809523809521E-2</v>
      </c>
      <c r="N17" s="5">
        <f t="shared" si="20"/>
        <v>0.94047619047619047</v>
      </c>
      <c r="O17" s="5">
        <f t="shared" si="21"/>
        <v>0.16071428571428573</v>
      </c>
      <c r="P17" s="5">
        <f t="shared" si="22"/>
        <v>2</v>
      </c>
      <c r="Q17" s="5">
        <f t="shared" si="23"/>
        <v>336</v>
      </c>
      <c r="R17" s="9"/>
      <c r="S17" s="5">
        <f t="shared" si="24"/>
        <v>0.1607142857142857</v>
      </c>
      <c r="T17" s="5">
        <v>-0.99150000000000005</v>
      </c>
      <c r="U17" s="5">
        <f>1-L17</f>
        <v>0.94047619047619047</v>
      </c>
      <c r="V17" s="5">
        <v>1.5581</v>
      </c>
      <c r="W17" s="5">
        <f t="shared" si="26"/>
        <v>2.5495999999999999</v>
      </c>
      <c r="X17" s="9"/>
      <c r="Y17" s="5">
        <v>0.99109999999999998</v>
      </c>
      <c r="Z17" s="5">
        <v>-1.5589</v>
      </c>
      <c r="AA17" s="5">
        <f t="shared" si="27"/>
        <v>2.5499999999999998</v>
      </c>
      <c r="AB17" s="9"/>
      <c r="AC17" s="5">
        <v>0.24399999999999999</v>
      </c>
      <c r="AD17" s="5">
        <v>0.11799999999999999</v>
      </c>
      <c r="AE17" s="5">
        <f t="shared" si="28"/>
        <v>2.0677966101694918</v>
      </c>
      <c r="AF17" s="9"/>
      <c r="AG17" s="5">
        <f t="shared" si="18"/>
        <v>0.39382325014848035</v>
      </c>
      <c r="AH17" s="5">
        <f t="shared" si="19"/>
        <v>0.25635648961352625</v>
      </c>
      <c r="AI17" s="5">
        <f t="shared" si="29"/>
        <v>1.5362328090160464</v>
      </c>
      <c r="AJ17" s="9"/>
      <c r="AK17" s="5">
        <f t="shared" si="30"/>
        <v>0.2833</v>
      </c>
      <c r="AM17" s="4">
        <f>AS17-(W17/2)</f>
        <v>0.28330000000000011</v>
      </c>
      <c r="AN17" s="9"/>
      <c r="AO17" s="5">
        <f>AK17/W17</f>
        <v>0.11111546909319109</v>
      </c>
      <c r="AP17" s="9"/>
      <c r="AQ17" s="5">
        <f>AK17+(W17/2)</f>
        <v>1.5581</v>
      </c>
      <c r="AS17" s="4">
        <f t="shared" si="15"/>
        <v>1.5581</v>
      </c>
    </row>
    <row r="18" spans="1:45" s="3" customFormat="1" x14ac:dyDescent="0.25">
      <c r="E18" s="3" t="s">
        <v>21</v>
      </c>
      <c r="F18" s="3">
        <v>140</v>
      </c>
      <c r="G18" s="3">
        <v>165</v>
      </c>
      <c r="H18" s="3">
        <v>3</v>
      </c>
      <c r="I18" s="3">
        <v>28</v>
      </c>
      <c r="J18" s="9"/>
      <c r="K18" s="3">
        <f t="shared" ref="K18:K21" si="31">F18/168</f>
        <v>0.83333333333333337</v>
      </c>
      <c r="L18" s="3">
        <f t="shared" ref="L18:L21" si="32">H18/168</f>
        <v>1.7857142857142856E-2</v>
      </c>
      <c r="N18" s="3">
        <f t="shared" si="20"/>
        <v>0.9821428571428571</v>
      </c>
      <c r="O18" s="3">
        <f t="shared" si="21"/>
        <v>0.16666666666666666</v>
      </c>
      <c r="P18" s="3">
        <f t="shared" si="22"/>
        <v>2</v>
      </c>
      <c r="Q18" s="3">
        <f t="shared" si="23"/>
        <v>336</v>
      </c>
      <c r="R18" s="9"/>
      <c r="S18" s="3">
        <f t="shared" si="24"/>
        <v>0.16666666666666663</v>
      </c>
      <c r="T18" s="3">
        <v>-0.96760000000000002</v>
      </c>
      <c r="U18" s="3">
        <f t="shared" ref="U18:U21" si="33">1-L18</f>
        <v>0.9821428571428571</v>
      </c>
      <c r="V18" s="3">
        <v>2.0991</v>
      </c>
      <c r="W18" s="3">
        <f t="shared" si="26"/>
        <v>3.0667</v>
      </c>
      <c r="X18" s="9"/>
      <c r="Y18" s="3">
        <v>0.96719999999999995</v>
      </c>
      <c r="Z18" s="3">
        <v>-2.1013999999999999</v>
      </c>
      <c r="AA18" s="3">
        <f t="shared" si="27"/>
        <v>3.0686</v>
      </c>
      <c r="AB18" s="9"/>
      <c r="AC18" s="3">
        <v>0.254</v>
      </c>
      <c r="AD18" s="3">
        <v>4.9000000000000002E-2</v>
      </c>
      <c r="AE18" s="3">
        <f t="shared" si="28"/>
        <v>5.1836734693877551</v>
      </c>
      <c r="AF18" s="9"/>
      <c r="AG18" s="3">
        <f t="shared" si="18"/>
        <v>0.3934397161019399</v>
      </c>
      <c r="AH18" s="3">
        <f t="shared" si="19"/>
        <v>0.24629116900596032</v>
      </c>
      <c r="AI18" s="3">
        <f t="shared" si="29"/>
        <v>1.5974576664274087</v>
      </c>
      <c r="AJ18" s="9"/>
      <c r="AK18" s="3">
        <f t="shared" si="30"/>
        <v>0.56574999999999998</v>
      </c>
      <c r="AL18" s="3">
        <f>AK18-AK17</f>
        <v>0.28244999999999998</v>
      </c>
      <c r="AM18" s="4">
        <f>AS18-(W18/2)</f>
        <v>0.56574999999999998</v>
      </c>
      <c r="AN18" s="9"/>
      <c r="AO18" s="3">
        <f>AK18/W18</f>
        <v>0.18448169041640852</v>
      </c>
      <c r="AP18" s="9"/>
      <c r="AQ18" s="3">
        <f>AK18+(W18/2)</f>
        <v>2.0991</v>
      </c>
      <c r="AR18" s="3">
        <f>AQ18-AQ17</f>
        <v>0.54099999999999993</v>
      </c>
      <c r="AS18" s="4">
        <f t="shared" si="15"/>
        <v>2.0991</v>
      </c>
    </row>
    <row r="19" spans="1:45" s="9" customFormat="1" x14ac:dyDescent="0.25">
      <c r="AL19" s="9">
        <f>AM19-AM17</f>
        <v>0.54099999999999993</v>
      </c>
      <c r="AM19" s="9">
        <f>AS18-(W17/2)</f>
        <v>0.82430000000000003</v>
      </c>
    </row>
    <row r="20" spans="1:45" s="7" customFormat="1" x14ac:dyDescent="0.25">
      <c r="D20" s="7">
        <v>2</v>
      </c>
      <c r="E20" s="7" t="s">
        <v>20</v>
      </c>
      <c r="F20" s="7">
        <v>153</v>
      </c>
      <c r="G20" s="7">
        <v>152</v>
      </c>
      <c r="H20" s="7">
        <v>16</v>
      </c>
      <c r="I20" s="7">
        <v>15</v>
      </c>
      <c r="J20" s="9"/>
      <c r="K20" s="7">
        <f t="shared" si="31"/>
        <v>0.9107142857142857</v>
      </c>
      <c r="L20" s="7">
        <f t="shared" si="32"/>
        <v>9.5238095238095233E-2</v>
      </c>
      <c r="N20" s="7">
        <f t="shared" si="20"/>
        <v>0.90476190476190477</v>
      </c>
      <c r="O20" s="7">
        <f t="shared" si="21"/>
        <v>8.9285714285714288E-2</v>
      </c>
      <c r="P20" s="7">
        <f t="shared" si="22"/>
        <v>1.9999999999999998</v>
      </c>
      <c r="Q20" s="7">
        <f t="shared" si="23"/>
        <v>336</v>
      </c>
      <c r="R20" s="9"/>
      <c r="S20" s="7">
        <f t="shared" si="24"/>
        <v>8.9285714285714302E-2</v>
      </c>
      <c r="T20" s="7">
        <v>-1.3455999999999999</v>
      </c>
      <c r="U20" s="7">
        <f t="shared" si="33"/>
        <v>0.90476190476190477</v>
      </c>
      <c r="V20" s="7">
        <v>1.3088</v>
      </c>
      <c r="W20" s="7">
        <f t="shared" si="26"/>
        <v>2.6543999999999999</v>
      </c>
      <c r="X20" s="9"/>
      <c r="Y20" s="7">
        <v>1.345</v>
      </c>
      <c r="Z20" s="7">
        <v>-1.3092999999999999</v>
      </c>
      <c r="AA20" s="7">
        <f t="shared" si="27"/>
        <v>2.6543000000000001</v>
      </c>
      <c r="AB20" s="9"/>
      <c r="AC20" s="7">
        <v>0.16300000000000001</v>
      </c>
      <c r="AD20" s="7">
        <v>0.17599999999999999</v>
      </c>
      <c r="AE20" s="7">
        <f t="shared" si="28"/>
        <v>0.92613636363636376</v>
      </c>
      <c r="AF20" s="9"/>
      <c r="AG20" s="7">
        <f t="shared" si="18"/>
        <v>0.39735527366559498</v>
      </c>
      <c r="AH20" s="7">
        <f t="shared" si="19"/>
        <v>0.26494432077402602</v>
      </c>
      <c r="AI20" s="7">
        <f t="shared" si="29"/>
        <v>1.4997689797793543</v>
      </c>
      <c r="AJ20" s="9"/>
      <c r="AK20" s="7">
        <f t="shared" si="30"/>
        <v>-1.8399999999999972E-2</v>
      </c>
      <c r="AM20" s="4">
        <f>AS20-(W20/2)</f>
        <v>-1.8399999999999972E-2</v>
      </c>
      <c r="AN20" s="9"/>
      <c r="AO20" s="7">
        <f>AK20/W20</f>
        <v>-6.9318866787221115E-3</v>
      </c>
      <c r="AP20" s="9"/>
      <c r="AQ20" s="7">
        <f>AK20+(W20/2)</f>
        <v>1.3088</v>
      </c>
      <c r="AS20" s="4">
        <f t="shared" si="15"/>
        <v>1.3088</v>
      </c>
    </row>
    <row r="21" spans="1:45" s="8" customFormat="1" x14ac:dyDescent="0.25">
      <c r="E21" s="8" t="s">
        <v>21</v>
      </c>
      <c r="F21" s="8">
        <v>162</v>
      </c>
      <c r="G21" s="8">
        <v>155</v>
      </c>
      <c r="H21" s="8">
        <v>13</v>
      </c>
      <c r="I21" s="8">
        <v>6</v>
      </c>
      <c r="J21" s="9"/>
      <c r="K21" s="8">
        <f t="shared" si="31"/>
        <v>0.9642857142857143</v>
      </c>
      <c r="L21" s="8">
        <f t="shared" si="32"/>
        <v>7.7380952380952384E-2</v>
      </c>
      <c r="N21" s="8">
        <f t="shared" si="20"/>
        <v>0.92261904761904767</v>
      </c>
      <c r="O21" s="8">
        <f t="shared" si="21"/>
        <v>3.5714285714285712E-2</v>
      </c>
      <c r="P21" s="8">
        <f t="shared" si="22"/>
        <v>2</v>
      </c>
      <c r="Q21" s="8">
        <f t="shared" si="23"/>
        <v>336</v>
      </c>
      <c r="R21" s="9"/>
      <c r="S21" s="8">
        <f t="shared" si="24"/>
        <v>3.5714285714285698E-2</v>
      </c>
      <c r="T21" s="8">
        <v>-1.8028999999999999</v>
      </c>
      <c r="U21" s="8">
        <f t="shared" si="33"/>
        <v>0.92261904761904767</v>
      </c>
      <c r="V21" s="8">
        <v>1.4227000000000001</v>
      </c>
      <c r="W21" s="8">
        <f t="shared" si="26"/>
        <v>3.2256</v>
      </c>
      <c r="X21" s="9"/>
      <c r="Y21" s="8">
        <v>1.8016000000000001</v>
      </c>
      <c r="Z21" s="8">
        <v>-1.4234</v>
      </c>
      <c r="AA21" s="8">
        <f t="shared" si="27"/>
        <v>3.2250000000000001</v>
      </c>
      <c r="AB21" s="9"/>
      <c r="AC21" s="8">
        <v>6.8000000000000005E-2</v>
      </c>
      <c r="AD21" s="8">
        <v>0.14799999999999999</v>
      </c>
      <c r="AE21" s="8">
        <f t="shared" si="28"/>
        <v>0.45945945945945954</v>
      </c>
      <c r="AF21" s="9"/>
      <c r="AG21" s="8">
        <f t="shared" si="18"/>
        <v>0.39868793404065245</v>
      </c>
      <c r="AH21" s="8">
        <f t="shared" si="19"/>
        <v>0.26065658958861576</v>
      </c>
      <c r="AI21" s="8">
        <f t="shared" si="29"/>
        <v>1.5295524838634857</v>
      </c>
      <c r="AJ21" s="9"/>
      <c r="AK21" s="8">
        <f t="shared" si="30"/>
        <v>-0.19009999999999994</v>
      </c>
      <c r="AL21" s="8">
        <f>AK21-AK20</f>
        <v>-0.17169999999999996</v>
      </c>
      <c r="AM21" s="4">
        <f>AS21-(W21/2)</f>
        <v>-0.19009999999999994</v>
      </c>
      <c r="AN21" s="9"/>
      <c r="AO21" s="8">
        <f>AK21/W21</f>
        <v>-5.8934771825396803E-2</v>
      </c>
      <c r="AP21" s="9"/>
      <c r="AQ21" s="8">
        <f>AK21+(W21/2)</f>
        <v>1.4227000000000001</v>
      </c>
      <c r="AR21" s="8">
        <f>AQ21-AQ20</f>
        <v>0.11390000000000011</v>
      </c>
      <c r="AS21" s="4">
        <f t="shared" si="15"/>
        <v>1.4227000000000001</v>
      </c>
    </row>
    <row r="22" spans="1:45" s="9" customFormat="1" x14ac:dyDescent="0.25">
      <c r="AL22" s="9">
        <f>AM22-AM20</f>
        <v>0.11390000000000011</v>
      </c>
      <c r="AM22" s="9">
        <f>AS21-(W20/2)</f>
        <v>9.550000000000014E-2</v>
      </c>
    </row>
    <row r="23" spans="1:45" s="1" customFormat="1" x14ac:dyDescent="0.25">
      <c r="J23" s="9"/>
      <c r="N23" s="1">
        <f t="shared" si="20"/>
        <v>0</v>
      </c>
      <c r="O23" s="1">
        <f t="shared" si="21"/>
        <v>0</v>
      </c>
      <c r="P23" s="1">
        <f t="shared" si="22"/>
        <v>0</v>
      </c>
      <c r="Q23" s="1">
        <f t="shared" si="23"/>
        <v>0</v>
      </c>
      <c r="R23" s="9"/>
      <c r="S23" s="1">
        <f t="shared" si="24"/>
        <v>1</v>
      </c>
      <c r="W23" s="1">
        <f t="shared" si="26"/>
        <v>0</v>
      </c>
      <c r="X23" s="9"/>
      <c r="AA23" s="1">
        <f t="shared" si="27"/>
        <v>0</v>
      </c>
      <c r="AB23" s="9"/>
      <c r="AE23" s="1" t="e">
        <f t="shared" si="28"/>
        <v>#DIV/0!</v>
      </c>
      <c r="AF23" s="9"/>
      <c r="AG23" s="1">
        <f t="shared" si="18"/>
        <v>0.24197072451914337</v>
      </c>
      <c r="AH23" s="1">
        <f t="shared" si="19"/>
        <v>0.3989422804014327</v>
      </c>
      <c r="AI23" s="1">
        <f t="shared" si="29"/>
        <v>0.60653065971263342</v>
      </c>
      <c r="AJ23" s="9"/>
      <c r="AK23" s="1">
        <f t="shared" si="30"/>
        <v>0</v>
      </c>
      <c r="AM23" s="1">
        <f>AS23-(W23/2)</f>
        <v>0</v>
      </c>
      <c r="AN23" s="9"/>
      <c r="AO23" s="1" t="e">
        <f>AK23/W23</f>
        <v>#DIV/0!</v>
      </c>
      <c r="AP23" s="9"/>
      <c r="AQ23" s="1">
        <f>AK23+(W23/2)</f>
        <v>0</v>
      </c>
      <c r="AS23" s="1">
        <f t="shared" si="15"/>
        <v>0</v>
      </c>
    </row>
    <row r="24" spans="1:45" s="5" customFormat="1" x14ac:dyDescent="0.25">
      <c r="A24" s="2">
        <v>3</v>
      </c>
      <c r="B24" s="5" t="s">
        <v>32</v>
      </c>
      <c r="C24" s="5" t="s">
        <v>19</v>
      </c>
      <c r="D24" s="5">
        <v>1</v>
      </c>
      <c r="E24" s="5" t="s">
        <v>20</v>
      </c>
      <c r="F24" s="5">
        <v>102</v>
      </c>
      <c r="G24" s="5">
        <v>151</v>
      </c>
      <c r="H24" s="5">
        <v>17</v>
      </c>
      <c r="I24" s="5">
        <v>66</v>
      </c>
      <c r="J24" s="9"/>
      <c r="K24" s="5">
        <f>F24/168</f>
        <v>0.6071428571428571</v>
      </c>
      <c r="L24" s="5">
        <f>H24/168</f>
        <v>0.10119047619047619</v>
      </c>
      <c r="N24" s="5">
        <f t="shared" si="20"/>
        <v>0.89880952380952384</v>
      </c>
      <c r="O24" s="5">
        <f t="shared" si="21"/>
        <v>0.39285714285714285</v>
      </c>
      <c r="P24" s="5">
        <f t="shared" si="22"/>
        <v>2</v>
      </c>
      <c r="Q24" s="5">
        <f t="shared" si="23"/>
        <v>336</v>
      </c>
      <c r="R24" s="9"/>
      <c r="S24" s="5">
        <f t="shared" si="24"/>
        <v>0.3928571428571429</v>
      </c>
      <c r="T24" s="5">
        <v>-0.27200000000000002</v>
      </c>
      <c r="U24" s="5">
        <f>1-L24</f>
        <v>0.89880952380952384</v>
      </c>
      <c r="V24" s="5">
        <v>1.2746999999999999</v>
      </c>
      <c r="W24" s="5">
        <f t="shared" si="26"/>
        <v>1.5467</v>
      </c>
      <c r="X24" s="9"/>
      <c r="Y24" s="5">
        <v>0.2717</v>
      </c>
      <c r="Z24" s="5">
        <v>-1.2753000000000001</v>
      </c>
      <c r="AA24" s="5">
        <f t="shared" si="27"/>
        <v>1.5470000000000002</v>
      </c>
      <c r="AB24" s="9"/>
      <c r="AC24" s="5">
        <v>0.38400000000000001</v>
      </c>
      <c r="AD24" s="5">
        <v>0.17599999999999999</v>
      </c>
      <c r="AE24" s="5">
        <f t="shared" si="28"/>
        <v>2.1818181818181821</v>
      </c>
      <c r="AF24" s="9"/>
      <c r="AG24" s="5">
        <f t="shared" si="18"/>
        <v>0.36931442387371427</v>
      </c>
      <c r="AH24" s="5">
        <f t="shared" si="19"/>
        <v>0.26637030526546046</v>
      </c>
      <c r="AI24" s="5">
        <f t="shared" si="29"/>
        <v>1.3864699501908118</v>
      </c>
      <c r="AJ24" s="9"/>
      <c r="AK24" s="5">
        <f t="shared" si="30"/>
        <v>0.50134999999999996</v>
      </c>
      <c r="AM24" s="4">
        <f>AS24-(W24/2)</f>
        <v>0.50134999999999996</v>
      </c>
      <c r="AN24" s="9"/>
      <c r="AO24" s="5">
        <f>AK24/W24</f>
        <v>0.32414172108359735</v>
      </c>
      <c r="AP24" s="9"/>
      <c r="AQ24" s="5">
        <f>AK24+(W24/2)</f>
        <v>1.2746999999999999</v>
      </c>
      <c r="AS24" s="4">
        <f t="shared" si="15"/>
        <v>1.2746999999999999</v>
      </c>
    </row>
    <row r="25" spans="1:45" s="3" customFormat="1" x14ac:dyDescent="0.25">
      <c r="E25" s="3" t="s">
        <v>21</v>
      </c>
      <c r="F25" s="3">
        <v>101</v>
      </c>
      <c r="G25" s="3">
        <v>158</v>
      </c>
      <c r="H25" s="3">
        <v>10</v>
      </c>
      <c r="I25" s="3">
        <v>67</v>
      </c>
      <c r="J25" s="9"/>
      <c r="K25" s="3">
        <f t="shared" ref="K25:K66" si="34">F25/168</f>
        <v>0.60119047619047616</v>
      </c>
      <c r="L25" s="3">
        <f t="shared" ref="L25:L66" si="35">H25/168</f>
        <v>5.9523809523809521E-2</v>
      </c>
      <c r="N25" s="3">
        <f t="shared" si="20"/>
        <v>0.94047619047619047</v>
      </c>
      <c r="O25" s="3">
        <f t="shared" si="21"/>
        <v>0.39880952380952384</v>
      </c>
      <c r="P25" s="3">
        <f t="shared" si="22"/>
        <v>2</v>
      </c>
      <c r="Q25" s="3">
        <f t="shared" si="23"/>
        <v>336</v>
      </c>
      <c r="R25" s="9"/>
      <c r="S25" s="3">
        <f t="shared" si="24"/>
        <v>0.39880952380952384</v>
      </c>
      <c r="T25" s="3">
        <v>-0.25640000000000002</v>
      </c>
      <c r="U25" s="3">
        <f t="shared" ref="U25:U66" si="36">1-L25</f>
        <v>0.94047619047619047</v>
      </c>
      <c r="V25" s="3">
        <v>1.5581</v>
      </c>
      <c r="W25" s="3">
        <f t="shared" si="26"/>
        <v>1.8145</v>
      </c>
      <c r="X25" s="9"/>
      <c r="Y25" s="3">
        <v>0.25609999999999999</v>
      </c>
      <c r="Z25" s="3">
        <v>-1.5589</v>
      </c>
      <c r="AA25" s="3">
        <f t="shared" si="27"/>
        <v>1.8149999999999999</v>
      </c>
      <c r="AB25" s="9"/>
      <c r="AC25" s="3">
        <v>0.38700000000000001</v>
      </c>
      <c r="AD25" s="3">
        <v>0.11799999999999999</v>
      </c>
      <c r="AE25" s="3">
        <f t="shared" si="28"/>
        <v>3.2796610169491527</v>
      </c>
      <c r="AF25" s="9"/>
      <c r="AG25" s="3">
        <f t="shared" si="18"/>
        <v>0.36844528771080776</v>
      </c>
      <c r="AH25" s="3">
        <f t="shared" si="19"/>
        <v>0.25635648961352625</v>
      </c>
      <c r="AI25" s="3">
        <f t="shared" si="29"/>
        <v>1.4372379972368263</v>
      </c>
      <c r="AJ25" s="9"/>
      <c r="AK25" s="3">
        <f t="shared" si="30"/>
        <v>0.65085000000000004</v>
      </c>
      <c r="AL25" s="3">
        <f>AK25-AK24</f>
        <v>0.14950000000000008</v>
      </c>
      <c r="AM25" s="4">
        <f>AS25-(W25/2)</f>
        <v>0.65085000000000004</v>
      </c>
      <c r="AN25" s="9"/>
      <c r="AO25" s="3">
        <f>AK25/W25</f>
        <v>0.35869385505648943</v>
      </c>
      <c r="AP25" s="9"/>
      <c r="AQ25" s="3">
        <f>AK25+(W25/2)</f>
        <v>1.5581</v>
      </c>
      <c r="AR25" s="3">
        <f>AQ25-AQ24</f>
        <v>0.2834000000000001</v>
      </c>
      <c r="AS25" s="4">
        <f t="shared" si="15"/>
        <v>1.5581</v>
      </c>
    </row>
    <row r="26" spans="1:45" s="9" customFormat="1" x14ac:dyDescent="0.25">
      <c r="AL26" s="9">
        <f>AM26-AM24</f>
        <v>-0.48994999999999989</v>
      </c>
      <c r="AM26" s="9">
        <f>AS25-(W24)</f>
        <v>1.1400000000000077E-2</v>
      </c>
    </row>
    <row r="27" spans="1:45" s="7" customFormat="1" x14ac:dyDescent="0.25">
      <c r="C27" s="7" t="s">
        <v>22</v>
      </c>
      <c r="D27" s="7">
        <v>2</v>
      </c>
      <c r="E27" s="7" t="s">
        <v>20</v>
      </c>
      <c r="F27" s="7">
        <v>146</v>
      </c>
      <c r="G27" s="7">
        <v>154</v>
      </c>
      <c r="H27" s="7">
        <v>14</v>
      </c>
      <c r="I27" s="7">
        <v>22</v>
      </c>
      <c r="J27" s="9"/>
      <c r="K27" s="7">
        <f t="shared" si="34"/>
        <v>0.86904761904761907</v>
      </c>
      <c r="L27" s="7">
        <f t="shared" si="35"/>
        <v>8.3333333333333329E-2</v>
      </c>
      <c r="N27" s="7">
        <f t="shared" si="20"/>
        <v>0.91666666666666663</v>
      </c>
      <c r="O27" s="7">
        <f t="shared" si="21"/>
        <v>0.13095238095238096</v>
      </c>
      <c r="P27" s="7">
        <f t="shared" si="22"/>
        <v>2</v>
      </c>
      <c r="Q27" s="7">
        <f t="shared" si="23"/>
        <v>336</v>
      </c>
      <c r="R27" s="9"/>
      <c r="S27" s="7">
        <f t="shared" si="24"/>
        <v>0.13095238095238093</v>
      </c>
      <c r="T27" s="7">
        <v>-1.1221000000000001</v>
      </c>
      <c r="U27" s="7">
        <f t="shared" si="36"/>
        <v>0.91666666666666663</v>
      </c>
      <c r="V27" s="7">
        <v>1.3825000000000001</v>
      </c>
      <c r="W27" s="7">
        <f t="shared" si="26"/>
        <v>2.5045999999999999</v>
      </c>
      <c r="X27" s="9"/>
      <c r="Y27" s="7">
        <v>1.1215999999999999</v>
      </c>
      <c r="Z27" s="7">
        <v>-1.3832</v>
      </c>
      <c r="AA27" s="7">
        <f t="shared" si="27"/>
        <v>2.5047999999999999</v>
      </c>
      <c r="AB27" s="9"/>
      <c r="AC27" s="7">
        <v>0.21099999999999999</v>
      </c>
      <c r="AD27" s="7">
        <v>0.14799999999999999</v>
      </c>
      <c r="AE27" s="7">
        <f t="shared" si="28"/>
        <v>1.4256756756756757</v>
      </c>
      <c r="AF27" s="9"/>
      <c r="AG27" s="7">
        <f t="shared" si="18"/>
        <v>0.39553626724533913</v>
      </c>
      <c r="AH27" s="7">
        <f t="shared" si="19"/>
        <v>0.26208735307830144</v>
      </c>
      <c r="AI27" s="7">
        <f t="shared" si="29"/>
        <v>1.509177236519186</v>
      </c>
      <c r="AJ27" s="9"/>
      <c r="AK27" s="7">
        <f t="shared" si="30"/>
        <v>0.13019999999999998</v>
      </c>
      <c r="AM27" s="4">
        <f>AS27-(W27/2)</f>
        <v>0.13020000000000009</v>
      </c>
      <c r="AN27" s="9"/>
      <c r="AO27" s="7">
        <f>AK27/W27</f>
        <v>5.1984348798211288E-2</v>
      </c>
      <c r="AP27" s="9"/>
      <c r="AQ27" s="7">
        <f>AK27+(W27/2)</f>
        <v>1.3824999999999998</v>
      </c>
      <c r="AS27" s="4">
        <f t="shared" si="15"/>
        <v>1.3825000000000001</v>
      </c>
    </row>
    <row r="28" spans="1:45" s="8" customFormat="1" x14ac:dyDescent="0.25">
      <c r="E28" s="8" t="s">
        <v>21</v>
      </c>
      <c r="F28" s="8">
        <v>139</v>
      </c>
      <c r="G28" s="8">
        <v>153</v>
      </c>
      <c r="H28" s="8">
        <v>15</v>
      </c>
      <c r="I28" s="8">
        <v>29</v>
      </c>
      <c r="J28" s="9"/>
      <c r="K28" s="8">
        <f t="shared" si="34"/>
        <v>0.82738095238095233</v>
      </c>
      <c r="L28" s="8">
        <f t="shared" si="35"/>
        <v>8.9285714285714288E-2</v>
      </c>
      <c r="N28" s="8">
        <f t="shared" si="20"/>
        <v>0.9107142857142857</v>
      </c>
      <c r="O28" s="8">
        <f t="shared" si="21"/>
        <v>0.17261904761904762</v>
      </c>
      <c r="P28" s="8">
        <f t="shared" si="22"/>
        <v>2</v>
      </c>
      <c r="Q28" s="8">
        <f t="shared" si="23"/>
        <v>336</v>
      </c>
      <c r="R28" s="9"/>
      <c r="S28" s="8">
        <f t="shared" si="24"/>
        <v>0.17261904761904767</v>
      </c>
      <c r="T28" s="8">
        <v>-0.94389999999999996</v>
      </c>
      <c r="U28" s="8">
        <f t="shared" si="36"/>
        <v>0.9107142857142857</v>
      </c>
      <c r="V28" s="8">
        <v>1.345</v>
      </c>
      <c r="W28" s="8">
        <f t="shared" si="26"/>
        <v>2.2888999999999999</v>
      </c>
      <c r="X28" s="9"/>
      <c r="Y28" s="8">
        <v>0.94350000000000001</v>
      </c>
      <c r="Z28" s="8">
        <v>-1.3455999999999999</v>
      </c>
      <c r="AA28" s="8">
        <f t="shared" si="27"/>
        <v>2.2890999999999999</v>
      </c>
      <c r="AB28" s="9"/>
      <c r="AC28" s="8">
        <v>0.254</v>
      </c>
      <c r="AD28" s="8">
        <v>0.16300000000000001</v>
      </c>
      <c r="AE28" s="8">
        <f t="shared" si="28"/>
        <v>1.5582822085889569</v>
      </c>
      <c r="AF28" s="9"/>
      <c r="AG28" s="8">
        <f t="shared" si="18"/>
        <v>0.3930426294922314</v>
      </c>
      <c r="AH28" s="8">
        <f t="shared" si="19"/>
        <v>0.26351663335483633</v>
      </c>
      <c r="AI28" s="8">
        <f t="shared" si="29"/>
        <v>1.4915287300402886</v>
      </c>
      <c r="AJ28" s="9"/>
      <c r="AK28" s="8">
        <f t="shared" si="30"/>
        <v>0.20055000000000001</v>
      </c>
      <c r="AL28" s="8">
        <f>AK28-AK27</f>
        <v>7.0350000000000024E-2</v>
      </c>
      <c r="AM28" s="4">
        <f>AS28-(W28/2)</f>
        <v>0.20055000000000001</v>
      </c>
      <c r="AN28" s="9"/>
      <c r="AO28" s="8">
        <f>AK28/W28</f>
        <v>8.7618506706278132E-2</v>
      </c>
      <c r="AP28" s="9"/>
      <c r="AQ28" s="8">
        <f>AK28+(W28/2)</f>
        <v>1.345</v>
      </c>
      <c r="AR28" s="8">
        <f>AQ28-AQ27</f>
        <v>-3.7499999999999867E-2</v>
      </c>
      <c r="AS28" s="4">
        <f t="shared" si="15"/>
        <v>1.345</v>
      </c>
    </row>
    <row r="29" spans="1:45" s="9" customFormat="1" x14ac:dyDescent="0.25">
      <c r="AL29" s="9">
        <f>AM29-AM27</f>
        <v>-3.7500000000000089E-2</v>
      </c>
      <c r="AM29" s="9">
        <f>AS28-(W27/2)</f>
        <v>9.2700000000000005E-2</v>
      </c>
    </row>
    <row r="30" spans="1:45" s="1" customFormat="1" x14ac:dyDescent="0.25">
      <c r="J30" s="9"/>
      <c r="K30" s="1">
        <f t="shared" si="34"/>
        <v>0</v>
      </c>
      <c r="L30" s="1">
        <f t="shared" si="35"/>
        <v>0</v>
      </c>
      <c r="N30" s="1">
        <f t="shared" si="20"/>
        <v>0</v>
      </c>
      <c r="O30" s="1">
        <f t="shared" si="21"/>
        <v>0</v>
      </c>
      <c r="P30" s="1">
        <f t="shared" si="22"/>
        <v>0</v>
      </c>
      <c r="Q30" s="1">
        <f t="shared" si="23"/>
        <v>0</v>
      </c>
      <c r="R30" s="9"/>
      <c r="S30" s="1">
        <f t="shared" si="24"/>
        <v>1</v>
      </c>
      <c r="U30" s="1">
        <f t="shared" si="36"/>
        <v>1</v>
      </c>
      <c r="W30" s="1">
        <f t="shared" si="26"/>
        <v>0</v>
      </c>
      <c r="X30" s="9"/>
      <c r="AA30" s="1">
        <f>Y30-Z30</f>
        <v>0</v>
      </c>
      <c r="AB30" s="9"/>
      <c r="AE30" s="1" t="e">
        <f t="shared" si="28"/>
        <v>#DIV/0!</v>
      </c>
      <c r="AF30" s="9"/>
      <c r="AG30" s="1">
        <f t="shared" si="18"/>
        <v>0.24197072451914337</v>
      </c>
      <c r="AH30" s="1">
        <f t="shared" si="19"/>
        <v>0.24197072451914337</v>
      </c>
      <c r="AI30" s="1">
        <f t="shared" si="29"/>
        <v>1</v>
      </c>
      <c r="AJ30" s="9"/>
      <c r="AK30" s="1">
        <f t="shared" si="30"/>
        <v>0</v>
      </c>
      <c r="AM30" s="1">
        <f>AS30-(W30/2)</f>
        <v>0</v>
      </c>
      <c r="AN30" s="9"/>
      <c r="AO30" s="1" t="e">
        <f>AK30/W30</f>
        <v>#DIV/0!</v>
      </c>
      <c r="AP30" s="9"/>
      <c r="AQ30" s="1">
        <f>AK30+(W30/2)</f>
        <v>0</v>
      </c>
      <c r="AS30" s="1">
        <f t="shared" si="15"/>
        <v>0</v>
      </c>
    </row>
    <row r="31" spans="1:45" s="5" customFormat="1" x14ac:dyDescent="0.25">
      <c r="A31" s="5">
        <v>4</v>
      </c>
      <c r="B31" s="5" t="s">
        <v>75</v>
      </c>
      <c r="C31" s="5" t="s">
        <v>19</v>
      </c>
      <c r="D31" s="5">
        <v>1</v>
      </c>
      <c r="E31" s="5" t="s">
        <v>20</v>
      </c>
      <c r="F31" s="5">
        <v>101</v>
      </c>
      <c r="G31" s="5">
        <v>162</v>
      </c>
      <c r="H31" s="5">
        <v>6</v>
      </c>
      <c r="I31" s="5">
        <v>67</v>
      </c>
      <c r="J31" s="9"/>
      <c r="K31" s="5">
        <f t="shared" si="34"/>
        <v>0.60119047619047616</v>
      </c>
      <c r="L31" s="5">
        <f t="shared" si="35"/>
        <v>3.5714285714285712E-2</v>
      </c>
      <c r="N31" s="5">
        <f t="shared" si="20"/>
        <v>0.9642857142857143</v>
      </c>
      <c r="O31" s="5">
        <f t="shared" si="21"/>
        <v>0.39880952380952384</v>
      </c>
      <c r="P31" s="5">
        <f t="shared" si="22"/>
        <v>2</v>
      </c>
      <c r="Q31" s="5">
        <f t="shared" si="23"/>
        <v>336</v>
      </c>
      <c r="R31" s="9"/>
      <c r="S31" s="5">
        <f t="shared" si="24"/>
        <v>0.39880952380952384</v>
      </c>
      <c r="T31" s="5">
        <v>-0.25640000000000002</v>
      </c>
      <c r="U31" s="5">
        <f t="shared" si="36"/>
        <v>0.9642857142857143</v>
      </c>
      <c r="V31" s="5">
        <v>1.8016000000000001</v>
      </c>
      <c r="W31" s="5">
        <f>V31-T31</f>
        <v>2.0580000000000003</v>
      </c>
      <c r="X31" s="9"/>
      <c r="Y31" s="5">
        <v>0.25609999999999999</v>
      </c>
      <c r="Z31" s="5">
        <v>-1.8028999999999999</v>
      </c>
      <c r="AA31" s="5">
        <f>Y31-Z31</f>
        <v>2.0590000000000002</v>
      </c>
      <c r="AB31" s="9"/>
      <c r="AC31" s="5">
        <v>0.38700000000000001</v>
      </c>
      <c r="AD31" s="5">
        <v>8.5999999999999993E-2</v>
      </c>
      <c r="AE31" s="5">
        <f t="shared" si="28"/>
        <v>4.5000000000000009</v>
      </c>
      <c r="AF31" s="9"/>
      <c r="AG31" s="5">
        <f t="shared" si="18"/>
        <v>0.36844528771080776</v>
      </c>
      <c r="AH31" s="5">
        <f t="shared" si="19"/>
        <v>0.25060882977784493</v>
      </c>
      <c r="AI31" s="5">
        <f t="shared" si="29"/>
        <v>1.4702007428765391</v>
      </c>
      <c r="AJ31" s="9"/>
      <c r="AK31" s="5">
        <f t="shared" si="30"/>
        <v>0.77260000000000006</v>
      </c>
      <c r="AM31" s="4">
        <f>AS31-(W31/2)</f>
        <v>0.77259999999999995</v>
      </c>
      <c r="AN31" s="9"/>
      <c r="AO31" s="5">
        <f>AK31/W31</f>
        <v>0.37541302235179785</v>
      </c>
      <c r="AP31" s="9"/>
      <c r="AQ31" s="5">
        <f>AK31+(W31/2)</f>
        <v>1.8016000000000001</v>
      </c>
      <c r="AS31" s="4">
        <f t="shared" si="15"/>
        <v>1.8016000000000001</v>
      </c>
    </row>
    <row r="32" spans="1:45" s="3" customFormat="1" x14ac:dyDescent="0.25">
      <c r="E32" s="3" t="s">
        <v>21</v>
      </c>
      <c r="F32" s="3">
        <v>102</v>
      </c>
      <c r="G32" s="3">
        <v>163</v>
      </c>
      <c r="H32" s="3">
        <v>5</v>
      </c>
      <c r="I32" s="3">
        <v>66</v>
      </c>
      <c r="J32" s="9"/>
      <c r="K32" s="3">
        <f t="shared" si="34"/>
        <v>0.6071428571428571</v>
      </c>
      <c r="L32" s="3">
        <f t="shared" si="35"/>
        <v>2.976190476190476E-2</v>
      </c>
      <c r="N32" s="3">
        <f t="shared" si="20"/>
        <v>0.97023809523809523</v>
      </c>
      <c r="O32" s="3">
        <f t="shared" si="21"/>
        <v>0.39285714285714285</v>
      </c>
      <c r="P32" s="3">
        <f t="shared" si="22"/>
        <v>2</v>
      </c>
      <c r="Q32" s="3">
        <f t="shared" si="23"/>
        <v>336</v>
      </c>
      <c r="R32" s="9"/>
      <c r="S32" s="3">
        <f t="shared" si="24"/>
        <v>0.3928571428571429</v>
      </c>
      <c r="T32" s="3">
        <v>-0.27200000000000002</v>
      </c>
      <c r="U32" s="3">
        <f t="shared" si="36"/>
        <v>0.97023809523809523</v>
      </c>
      <c r="V32" s="3">
        <v>1.8836999999999999</v>
      </c>
      <c r="W32" s="3">
        <f t="shared" ref="W32:W66" si="37">V32-T32</f>
        <v>2.1556999999999999</v>
      </c>
      <c r="X32" s="9"/>
      <c r="Y32" s="3">
        <v>0.2717</v>
      </c>
      <c r="Z32" s="3">
        <v>-1.8852</v>
      </c>
      <c r="AA32" s="3">
        <f t="shared" ref="AA32:AA66" si="38">Y32-Z32</f>
        <v>2.1568999999999998</v>
      </c>
      <c r="AB32" s="9"/>
      <c r="AC32" s="3">
        <v>0.38400000000000001</v>
      </c>
      <c r="AD32" s="3">
        <v>6.8000000000000005E-2</v>
      </c>
      <c r="AE32" s="3">
        <f t="shared" si="28"/>
        <v>5.6470588235294112</v>
      </c>
      <c r="AF32" s="9"/>
      <c r="AG32" s="3">
        <f t="shared" si="18"/>
        <v>0.36931442387371427</v>
      </c>
      <c r="AH32" s="3">
        <f t="shared" si="19"/>
        <v>0.24917009234694684</v>
      </c>
      <c r="AI32" s="3">
        <f t="shared" si="29"/>
        <v>1.4821779788863156</v>
      </c>
      <c r="AJ32" s="9"/>
      <c r="AK32" s="3">
        <f t="shared" si="30"/>
        <v>0.80584999999999996</v>
      </c>
      <c r="AL32" s="3">
        <f>AK32-AK31</f>
        <v>3.3249999999999891E-2</v>
      </c>
      <c r="AM32" s="4">
        <f>AS32-(W32/2)</f>
        <v>0.80584999999999996</v>
      </c>
      <c r="AN32" s="9"/>
      <c r="AO32" s="3">
        <f>AK32/W32</f>
        <v>0.37382288815697917</v>
      </c>
      <c r="AP32" s="9"/>
      <c r="AQ32" s="3">
        <f>AK32+(W32/2)</f>
        <v>1.8836999999999999</v>
      </c>
      <c r="AR32" s="3">
        <f>AQ32-AQ31</f>
        <v>8.209999999999984E-2</v>
      </c>
      <c r="AS32" s="4">
        <f t="shared" si="15"/>
        <v>1.8836999999999999</v>
      </c>
    </row>
    <row r="33" spans="1:45" s="9" customFormat="1" x14ac:dyDescent="0.25">
      <c r="AL33" s="9">
        <f>AM33-AM31</f>
        <v>8.209999999999984E-2</v>
      </c>
      <c r="AM33" s="9">
        <f>AS32-(W31/2)</f>
        <v>0.85469999999999979</v>
      </c>
    </row>
    <row r="34" spans="1:45" s="7" customFormat="1" x14ac:dyDescent="0.25">
      <c r="C34" s="7" t="s">
        <v>22</v>
      </c>
      <c r="D34" s="7">
        <v>2</v>
      </c>
      <c r="E34" s="7" t="s">
        <v>20</v>
      </c>
      <c r="F34" s="7">
        <v>120</v>
      </c>
      <c r="G34" s="7">
        <v>163</v>
      </c>
      <c r="H34" s="7">
        <v>5</v>
      </c>
      <c r="I34" s="7">
        <v>48</v>
      </c>
      <c r="J34" s="9"/>
      <c r="K34" s="7">
        <f t="shared" si="34"/>
        <v>0.7142857142857143</v>
      </c>
      <c r="L34" s="7">
        <f t="shared" si="35"/>
        <v>2.976190476190476E-2</v>
      </c>
      <c r="N34" s="7">
        <f t="shared" si="20"/>
        <v>0.97023809523809523</v>
      </c>
      <c r="O34" s="7">
        <f t="shared" si="21"/>
        <v>0.2857142857142857</v>
      </c>
      <c r="P34" s="7">
        <f t="shared" si="22"/>
        <v>2</v>
      </c>
      <c r="Q34" s="7">
        <f t="shared" si="23"/>
        <v>336</v>
      </c>
      <c r="R34" s="9"/>
      <c r="S34" s="7">
        <f t="shared" si="24"/>
        <v>0.2857142857142857</v>
      </c>
      <c r="T34" s="7">
        <v>-0.56589999999999996</v>
      </c>
      <c r="U34" s="7">
        <f t="shared" si="36"/>
        <v>0.97023809523809523</v>
      </c>
      <c r="V34" s="7">
        <v>1.8836999999999999</v>
      </c>
      <c r="W34" s="7">
        <f t="shared" si="37"/>
        <v>2.4495999999999998</v>
      </c>
      <c r="X34" s="9"/>
      <c r="Y34" s="7">
        <v>0.56559999999999999</v>
      </c>
      <c r="Z34" s="7">
        <v>-1.8852</v>
      </c>
      <c r="AA34" s="7">
        <f t="shared" si="38"/>
        <v>2.4508000000000001</v>
      </c>
      <c r="AB34" s="9"/>
      <c r="AC34" s="7">
        <v>0.33700000000000002</v>
      </c>
      <c r="AD34" s="7">
        <v>6.8000000000000005E-2</v>
      </c>
      <c r="AE34" s="7">
        <f t="shared" si="28"/>
        <v>4.9558823529411766</v>
      </c>
      <c r="AF34" s="9"/>
      <c r="AG34" s="7">
        <f t="shared" si="18"/>
        <v>0.38298675994421216</v>
      </c>
      <c r="AH34" s="7">
        <f t="shared" si="19"/>
        <v>0.24917009234694684</v>
      </c>
      <c r="AI34" s="7">
        <f t="shared" si="29"/>
        <v>1.5370494762707625</v>
      </c>
      <c r="AJ34" s="9"/>
      <c r="AK34" s="7">
        <f t="shared" si="30"/>
        <v>0.65890000000000004</v>
      </c>
      <c r="AM34" s="4">
        <f>AS34-(W34/2)</f>
        <v>0.65890000000000004</v>
      </c>
      <c r="AN34" s="9"/>
      <c r="AO34" s="7">
        <f>AK34/W34</f>
        <v>0.26898269105160028</v>
      </c>
      <c r="AP34" s="9"/>
      <c r="AQ34" s="7">
        <f>AK34+(W34/2)</f>
        <v>1.8836999999999999</v>
      </c>
      <c r="AS34" s="4">
        <f t="shared" si="15"/>
        <v>1.8836999999999999</v>
      </c>
    </row>
    <row r="35" spans="1:45" s="8" customFormat="1" x14ac:dyDescent="0.25">
      <c r="E35" s="8" t="s">
        <v>21</v>
      </c>
      <c r="F35" s="8">
        <v>144</v>
      </c>
      <c r="G35" s="8">
        <v>166</v>
      </c>
      <c r="H35" s="8">
        <v>2</v>
      </c>
      <c r="I35" s="8">
        <v>24</v>
      </c>
      <c r="J35" s="9"/>
      <c r="K35" s="8">
        <f t="shared" si="34"/>
        <v>0.8571428571428571</v>
      </c>
      <c r="L35" s="8">
        <f t="shared" si="35"/>
        <v>1.1904761904761904E-2</v>
      </c>
      <c r="N35" s="8">
        <f t="shared" si="20"/>
        <v>0.98809523809523814</v>
      </c>
      <c r="O35" s="8">
        <f t="shared" si="21"/>
        <v>0.14285714285714285</v>
      </c>
      <c r="P35" s="8">
        <f t="shared" si="22"/>
        <v>2</v>
      </c>
      <c r="Q35" s="8">
        <f t="shared" si="23"/>
        <v>336</v>
      </c>
      <c r="R35" s="9"/>
      <c r="S35" s="8">
        <f t="shared" si="24"/>
        <v>0.1428571428571429</v>
      </c>
      <c r="T35" s="8">
        <v>-1.0678000000000001</v>
      </c>
      <c r="U35" s="8">
        <f t="shared" si="36"/>
        <v>0.98809523809523814</v>
      </c>
      <c r="V35" s="8">
        <v>2.0727000000000002</v>
      </c>
      <c r="W35" s="8">
        <f t="shared" si="37"/>
        <v>3.1405000000000003</v>
      </c>
      <c r="X35" s="9"/>
      <c r="Y35" s="8">
        <v>1.0672999999999999</v>
      </c>
      <c r="Z35" s="8">
        <v>-2.2603</v>
      </c>
      <c r="AA35" s="8">
        <f t="shared" si="38"/>
        <v>3.3275999999999999</v>
      </c>
      <c r="AB35" s="9"/>
      <c r="AC35" s="8">
        <v>0.223</v>
      </c>
      <c r="AD35" s="8">
        <v>2.5999999999999999E-2</v>
      </c>
      <c r="AE35" s="8">
        <f t="shared" si="28"/>
        <v>8.5769230769230766</v>
      </c>
      <c r="AF35" s="9"/>
      <c r="AG35" s="8">
        <f t="shared" si="18"/>
        <v>0.39489213993026107</v>
      </c>
      <c r="AH35" s="8">
        <f t="shared" si="19"/>
        <v>0.24485119189741697</v>
      </c>
      <c r="AI35" s="8">
        <f t="shared" si="29"/>
        <v>1.6127842256765708</v>
      </c>
      <c r="AJ35" s="9"/>
      <c r="AK35" s="8">
        <f t="shared" si="30"/>
        <v>0.50245000000000006</v>
      </c>
      <c r="AL35" s="8">
        <f>AK35-AK34</f>
        <v>-0.15644999999999998</v>
      </c>
      <c r="AM35" s="4">
        <f>AS35-(W35/2)</f>
        <v>0.50245000000000006</v>
      </c>
      <c r="AN35" s="9"/>
      <c r="AO35" s="8">
        <f>AK35/W35</f>
        <v>0.1599904473809903</v>
      </c>
      <c r="AP35" s="9"/>
      <c r="AQ35" s="8">
        <f>AK35+(W35/2)</f>
        <v>2.0727000000000002</v>
      </c>
      <c r="AR35" s="8">
        <f>AQ35-AQ34</f>
        <v>0.18900000000000028</v>
      </c>
      <c r="AS35" s="4">
        <f t="shared" si="15"/>
        <v>2.0727000000000002</v>
      </c>
    </row>
    <row r="36" spans="1:45" s="9" customFormat="1" x14ac:dyDescent="0.25">
      <c r="AL36" s="9">
        <f>AM36-AM34</f>
        <v>0.18900000000000028</v>
      </c>
      <c r="AM36" s="9">
        <f>AS35-(W34/2)</f>
        <v>0.84790000000000032</v>
      </c>
    </row>
    <row r="37" spans="1:45" s="1" customFormat="1" x14ac:dyDescent="0.25">
      <c r="J37" s="9"/>
      <c r="K37" s="1">
        <f t="shared" si="34"/>
        <v>0</v>
      </c>
      <c r="L37" s="1">
        <f t="shared" si="35"/>
        <v>0</v>
      </c>
      <c r="N37" s="1">
        <f t="shared" si="20"/>
        <v>0</v>
      </c>
      <c r="O37" s="1">
        <f t="shared" si="21"/>
        <v>0</v>
      </c>
      <c r="P37" s="1">
        <f t="shared" si="22"/>
        <v>0</v>
      </c>
      <c r="Q37" s="1">
        <f t="shared" si="23"/>
        <v>0</v>
      </c>
      <c r="R37" s="9"/>
      <c r="S37" s="1">
        <f t="shared" si="24"/>
        <v>1</v>
      </c>
      <c r="U37" s="1">
        <f t="shared" si="36"/>
        <v>1</v>
      </c>
      <c r="W37" s="1">
        <f t="shared" si="37"/>
        <v>0</v>
      </c>
      <c r="X37" s="9"/>
      <c r="AA37" s="1">
        <f t="shared" si="38"/>
        <v>0</v>
      </c>
      <c r="AB37" s="9"/>
      <c r="AE37" s="1" t="e">
        <f t="shared" si="28"/>
        <v>#DIV/0!</v>
      </c>
      <c r="AF37" s="9"/>
      <c r="AG37" s="1">
        <f t="shared" si="18"/>
        <v>0.24197072451914337</v>
      </c>
      <c r="AH37" s="1">
        <f t="shared" si="19"/>
        <v>0.24197072451914337</v>
      </c>
      <c r="AI37" s="1">
        <f t="shared" si="29"/>
        <v>1</v>
      </c>
      <c r="AJ37" s="9"/>
      <c r="AK37" s="1">
        <f t="shared" si="30"/>
        <v>0</v>
      </c>
      <c r="AM37" s="1">
        <f>AS37-(W37/2)</f>
        <v>0</v>
      </c>
      <c r="AN37" s="9"/>
      <c r="AO37" s="1" t="e">
        <f t="shared" ref="AO37:AO66" si="39">AK37/W37</f>
        <v>#DIV/0!</v>
      </c>
      <c r="AP37" s="9"/>
      <c r="AQ37" s="1">
        <f t="shared" ref="AQ37:AQ66" si="40">AK37+(W37/2)</f>
        <v>0</v>
      </c>
      <c r="AS37" s="1">
        <f t="shared" si="15"/>
        <v>0</v>
      </c>
    </row>
    <row r="38" spans="1:45" s="7" customFormat="1" x14ac:dyDescent="0.25">
      <c r="A38" s="18">
        <v>5</v>
      </c>
      <c r="B38" s="7" t="s">
        <v>79</v>
      </c>
      <c r="C38" s="7" t="s">
        <v>22</v>
      </c>
      <c r="D38" s="7">
        <v>1</v>
      </c>
      <c r="E38" s="7" t="s">
        <v>20</v>
      </c>
      <c r="F38" s="7">
        <v>116</v>
      </c>
      <c r="G38" s="7">
        <v>149</v>
      </c>
      <c r="H38" s="7">
        <v>19</v>
      </c>
      <c r="I38" s="7">
        <v>52</v>
      </c>
      <c r="J38" s="9"/>
      <c r="K38" s="7">
        <f t="shared" si="34"/>
        <v>0.69047619047619047</v>
      </c>
      <c r="L38" s="7">
        <f t="shared" si="35"/>
        <v>0.1130952380952381</v>
      </c>
      <c r="N38" s="7">
        <f t="shared" si="20"/>
        <v>0.88690476190476186</v>
      </c>
      <c r="O38" s="7">
        <f t="shared" si="21"/>
        <v>0.30952380952380953</v>
      </c>
      <c r="P38" s="7">
        <f t="shared" si="22"/>
        <v>2</v>
      </c>
      <c r="Q38" s="7">
        <f t="shared" si="23"/>
        <v>336</v>
      </c>
      <c r="R38" s="9"/>
      <c r="S38" s="7">
        <f t="shared" si="24"/>
        <v>0.30952380952380953</v>
      </c>
      <c r="T38" s="7">
        <v>-0.49719999999999998</v>
      </c>
      <c r="U38" s="7">
        <f t="shared" si="36"/>
        <v>0.88690476190476186</v>
      </c>
      <c r="V38" s="7">
        <v>1.2101999999999999</v>
      </c>
      <c r="W38" s="7">
        <f t="shared" si="37"/>
        <v>1.7073999999999998</v>
      </c>
      <c r="X38" s="9"/>
      <c r="Y38" s="7">
        <v>0.49690000000000001</v>
      </c>
      <c r="Z38" s="7">
        <v>-1.2107000000000001</v>
      </c>
      <c r="AA38" s="7">
        <f t="shared" si="38"/>
        <v>1.7076000000000002</v>
      </c>
      <c r="AB38" s="9"/>
      <c r="AC38" s="7">
        <v>0.35199999999999998</v>
      </c>
      <c r="AD38" s="7">
        <v>0.187</v>
      </c>
      <c r="AE38" s="7">
        <f t="shared" si="28"/>
        <v>1.8823529411764706</v>
      </c>
      <c r="AF38" s="9"/>
      <c r="AG38" s="8">
        <f t="shared" si="18"/>
        <v>0.38028244443080006</v>
      </c>
      <c r="AH38" s="8">
        <f t="shared" si="19"/>
        <v>0.26921672313248202</v>
      </c>
      <c r="AI38" s="7">
        <f t="shared" si="29"/>
        <v>1.4125513452730885</v>
      </c>
      <c r="AJ38" s="9"/>
      <c r="AK38" s="7">
        <f t="shared" si="30"/>
        <v>0.35649999999999998</v>
      </c>
      <c r="AM38" s="4">
        <f>AS38-(W38/2)</f>
        <v>0.35650000000000004</v>
      </c>
      <c r="AN38" s="9"/>
      <c r="AO38" s="7">
        <f t="shared" si="39"/>
        <v>0.20879700128850887</v>
      </c>
      <c r="AP38" s="9"/>
      <c r="AQ38" s="7">
        <f t="shared" si="40"/>
        <v>1.2101999999999999</v>
      </c>
      <c r="AS38" s="4">
        <f t="shared" si="15"/>
        <v>1.2101999999999999</v>
      </c>
    </row>
    <row r="39" spans="1:45" s="8" customFormat="1" x14ac:dyDescent="0.25">
      <c r="E39" s="8" t="s">
        <v>21</v>
      </c>
      <c r="F39" s="8">
        <v>153</v>
      </c>
      <c r="G39" s="8">
        <v>162</v>
      </c>
      <c r="H39" s="8">
        <v>6</v>
      </c>
      <c r="I39" s="8">
        <v>15</v>
      </c>
      <c r="J39" s="9"/>
      <c r="K39" s="8">
        <f t="shared" si="34"/>
        <v>0.9107142857142857</v>
      </c>
      <c r="L39" s="8">
        <f t="shared" si="35"/>
        <v>3.5714285714285712E-2</v>
      </c>
      <c r="N39" s="8">
        <f t="shared" si="20"/>
        <v>0.9642857142857143</v>
      </c>
      <c r="O39" s="8">
        <f t="shared" si="21"/>
        <v>8.9285714285714288E-2</v>
      </c>
      <c r="P39" s="8">
        <f t="shared" si="22"/>
        <v>1.9999999999999998</v>
      </c>
      <c r="Q39" s="8">
        <f t="shared" si="23"/>
        <v>336</v>
      </c>
      <c r="R39" s="9"/>
      <c r="S39" s="8">
        <f t="shared" si="24"/>
        <v>8.9285714285714302E-2</v>
      </c>
      <c r="T39" s="8">
        <v>-1.3455999999999999</v>
      </c>
      <c r="U39" s="8">
        <f t="shared" si="36"/>
        <v>0.9642857142857143</v>
      </c>
      <c r="V39" s="8">
        <v>1.8016000000000001</v>
      </c>
      <c r="W39" s="8">
        <f t="shared" si="37"/>
        <v>3.1471999999999998</v>
      </c>
      <c r="X39" s="9"/>
      <c r="Y39" s="8">
        <v>1.345</v>
      </c>
      <c r="Z39" s="8">
        <v>-1.8028999999999999</v>
      </c>
      <c r="AA39" s="8">
        <f t="shared" si="38"/>
        <v>3.1478999999999999</v>
      </c>
      <c r="AB39" s="9"/>
      <c r="AC39" s="8">
        <v>0.16300000000000001</v>
      </c>
      <c r="AD39" s="8">
        <v>8.5999999999999993E-2</v>
      </c>
      <c r="AE39" s="8">
        <f t="shared" si="28"/>
        <v>1.8953488372093026</v>
      </c>
      <c r="AF39" s="9"/>
      <c r="AG39" s="8">
        <f t="shared" si="18"/>
        <v>0.39735527366559498</v>
      </c>
      <c r="AH39" s="8">
        <f t="shared" si="19"/>
        <v>0.25060882977784493</v>
      </c>
      <c r="AI39" s="8">
        <f t="shared" si="29"/>
        <v>1.5855597506992676</v>
      </c>
      <c r="AJ39" s="9"/>
      <c r="AK39" s="8">
        <f t="shared" si="30"/>
        <v>0.22800000000000009</v>
      </c>
      <c r="AL39" s="8">
        <f>AK39-AK38</f>
        <v>-0.12849999999999989</v>
      </c>
      <c r="AM39" s="4">
        <f>AS39-(W39/2)</f>
        <v>0.2280000000000002</v>
      </c>
      <c r="AN39" s="9"/>
      <c r="AO39" s="8">
        <f t="shared" si="39"/>
        <v>7.2445348246060026E-2</v>
      </c>
      <c r="AP39" s="9"/>
      <c r="AQ39" s="8">
        <f t="shared" si="40"/>
        <v>1.8016000000000001</v>
      </c>
      <c r="AR39" s="8">
        <f>AQ39-AQ38</f>
        <v>0.59140000000000015</v>
      </c>
      <c r="AS39" s="4">
        <f t="shared" si="15"/>
        <v>1.8016000000000001</v>
      </c>
    </row>
    <row r="40" spans="1:45" s="9" customFormat="1" x14ac:dyDescent="0.25">
      <c r="AL40" s="9">
        <f>AM40-AM38</f>
        <v>0.59140000000000015</v>
      </c>
      <c r="AM40" s="9">
        <f>AS39-(W38/2)</f>
        <v>0.94790000000000019</v>
      </c>
    </row>
    <row r="41" spans="1:45" s="5" customFormat="1" x14ac:dyDescent="0.25">
      <c r="C41" s="5" t="s">
        <v>19</v>
      </c>
      <c r="D41" s="5">
        <v>2</v>
      </c>
      <c r="E41" s="5" t="s">
        <v>20</v>
      </c>
      <c r="F41" s="5">
        <v>151</v>
      </c>
      <c r="G41" s="5">
        <v>140</v>
      </c>
      <c r="H41" s="5">
        <v>28</v>
      </c>
      <c r="I41" s="5">
        <v>17</v>
      </c>
      <c r="J41" s="9"/>
      <c r="K41" s="5">
        <f t="shared" si="34"/>
        <v>0.89880952380952384</v>
      </c>
      <c r="L41" s="5">
        <f t="shared" si="35"/>
        <v>0.16666666666666666</v>
      </c>
      <c r="N41" s="5">
        <f t="shared" si="20"/>
        <v>0.83333333333333337</v>
      </c>
      <c r="O41" s="5">
        <f t="shared" si="21"/>
        <v>0.10119047619047619</v>
      </c>
      <c r="P41" s="5">
        <f t="shared" si="22"/>
        <v>2</v>
      </c>
      <c r="Q41" s="5">
        <f t="shared" si="23"/>
        <v>336</v>
      </c>
      <c r="R41" s="9"/>
      <c r="S41" s="5">
        <f t="shared" si="24"/>
        <v>0.10119047619047616</v>
      </c>
      <c r="T41" s="5">
        <v>-1.2753000000000001</v>
      </c>
      <c r="U41" s="5">
        <f t="shared" si="36"/>
        <v>0.83333333333333337</v>
      </c>
      <c r="V41" s="5">
        <v>0.96719999999999995</v>
      </c>
      <c r="W41" s="5">
        <f t="shared" si="37"/>
        <v>2.2425000000000002</v>
      </c>
      <c r="X41" s="9"/>
      <c r="Y41" s="5">
        <v>1.2702</v>
      </c>
      <c r="Z41" s="5">
        <v>-0.96760000000000002</v>
      </c>
      <c r="AA41" s="5">
        <f t="shared" si="38"/>
        <v>2.2378</v>
      </c>
      <c r="AB41" s="9"/>
      <c r="AC41" s="5">
        <v>0.17599999999999999</v>
      </c>
      <c r="AD41" s="5">
        <v>0.254</v>
      </c>
      <c r="AE41" s="5">
        <f t="shared" si="28"/>
        <v>0.69291338582677164</v>
      </c>
      <c r="AF41" s="9"/>
      <c r="AG41" s="5">
        <f t="shared" si="18"/>
        <v>0.39690501278046875</v>
      </c>
      <c r="AH41" s="5">
        <f t="shared" si="19"/>
        <v>0.28191187541030255</v>
      </c>
      <c r="AI41" s="5">
        <f t="shared" si="29"/>
        <v>1.4079045524520808</v>
      </c>
      <c r="AJ41" s="9"/>
      <c r="AK41" s="5">
        <f t="shared" si="30"/>
        <v>-0.15405000000000008</v>
      </c>
      <c r="AM41" s="4">
        <f>AS41-(W41/2)</f>
        <v>-0.15405000000000013</v>
      </c>
      <c r="AN41" s="9"/>
      <c r="AO41" s="5">
        <f t="shared" si="39"/>
        <v>-6.8695652173913074E-2</v>
      </c>
      <c r="AP41" s="9"/>
      <c r="AQ41" s="5">
        <f t="shared" si="40"/>
        <v>0.96720000000000006</v>
      </c>
      <c r="AS41" s="4">
        <f t="shared" si="15"/>
        <v>0.96719999999999995</v>
      </c>
    </row>
    <row r="42" spans="1:45" s="3" customFormat="1" x14ac:dyDescent="0.25">
      <c r="E42" s="3" t="s">
        <v>21</v>
      </c>
      <c r="F42" s="3">
        <v>128</v>
      </c>
      <c r="G42" s="3">
        <v>158</v>
      </c>
      <c r="H42" s="3">
        <v>10</v>
      </c>
      <c r="I42" s="3">
        <v>40</v>
      </c>
      <c r="J42" s="9"/>
      <c r="K42" s="3">
        <f t="shared" si="34"/>
        <v>0.76190476190476186</v>
      </c>
      <c r="L42" s="3">
        <f t="shared" si="35"/>
        <v>5.9523809523809521E-2</v>
      </c>
      <c r="N42" s="3">
        <f t="shared" si="20"/>
        <v>0.94047619047619047</v>
      </c>
      <c r="O42" s="3">
        <f t="shared" si="21"/>
        <v>0.23809523809523808</v>
      </c>
      <c r="P42" s="3">
        <f t="shared" si="22"/>
        <v>2</v>
      </c>
      <c r="Q42" s="3">
        <f t="shared" si="23"/>
        <v>336</v>
      </c>
      <c r="R42" s="9"/>
      <c r="S42" s="3">
        <f t="shared" si="24"/>
        <v>0.23809523809523814</v>
      </c>
      <c r="T42" s="3">
        <v>-0.7127</v>
      </c>
      <c r="U42" s="3">
        <f t="shared" si="36"/>
        <v>0.94047619047619047</v>
      </c>
      <c r="V42" s="3">
        <v>1.5581</v>
      </c>
      <c r="W42" s="3">
        <f t="shared" si="37"/>
        <v>2.2707999999999999</v>
      </c>
      <c r="X42" s="9"/>
      <c r="Y42" s="3">
        <v>0.71240000000000003</v>
      </c>
      <c r="Z42" s="3">
        <v>-1.5589</v>
      </c>
      <c r="AA42" s="3">
        <f t="shared" si="38"/>
        <v>2.2713000000000001</v>
      </c>
      <c r="AB42" s="9"/>
      <c r="AC42" s="3">
        <v>0.31</v>
      </c>
      <c r="AD42" s="3">
        <v>0.11799999999999999</v>
      </c>
      <c r="AE42" s="3">
        <f t="shared" si="28"/>
        <v>2.6271186440677967</v>
      </c>
      <c r="AF42" s="9"/>
      <c r="AG42" s="3">
        <f t="shared" si="18"/>
        <v>0.38779314831980966</v>
      </c>
      <c r="AH42" s="3">
        <f t="shared" si="19"/>
        <v>0.25635648961352625</v>
      </c>
      <c r="AI42" s="3">
        <f t="shared" si="29"/>
        <v>1.5127104794750175</v>
      </c>
      <c r="AJ42" s="9"/>
      <c r="AK42" s="3">
        <f t="shared" si="30"/>
        <v>0.42270000000000002</v>
      </c>
      <c r="AL42" s="3">
        <f>AK42-AK41</f>
        <v>0.5767500000000001</v>
      </c>
      <c r="AM42" s="4">
        <f>AS42-(W42/2)</f>
        <v>0.42270000000000008</v>
      </c>
      <c r="AN42" s="9"/>
      <c r="AO42" s="3">
        <f t="shared" si="39"/>
        <v>0.18614585168222655</v>
      </c>
      <c r="AP42" s="9"/>
      <c r="AQ42" s="3">
        <f t="shared" si="40"/>
        <v>1.5581</v>
      </c>
      <c r="AR42" s="3">
        <f>AQ42-AQ41</f>
        <v>0.59089999999999998</v>
      </c>
      <c r="AS42" s="4">
        <f t="shared" si="15"/>
        <v>1.5581</v>
      </c>
    </row>
    <row r="43" spans="1:45" s="9" customFormat="1" x14ac:dyDescent="0.25">
      <c r="AL43" s="9">
        <f>AM43-AM41</f>
        <v>0.59090000000000009</v>
      </c>
      <c r="AM43" s="9">
        <f>AS42-(W41/2)</f>
        <v>0.43684999999999996</v>
      </c>
    </row>
    <row r="44" spans="1:45" s="1" customFormat="1" x14ac:dyDescent="0.25">
      <c r="J44" s="9"/>
      <c r="K44" s="1">
        <f t="shared" si="34"/>
        <v>0</v>
      </c>
      <c r="L44" s="1">
        <f t="shared" si="35"/>
        <v>0</v>
      </c>
      <c r="N44" s="1">
        <f t="shared" si="20"/>
        <v>0</v>
      </c>
      <c r="O44" s="1">
        <f t="shared" si="21"/>
        <v>0</v>
      </c>
      <c r="P44" s="1">
        <f t="shared" si="22"/>
        <v>0</v>
      </c>
      <c r="Q44" s="1">
        <f t="shared" si="23"/>
        <v>0</v>
      </c>
      <c r="R44" s="9"/>
      <c r="S44" s="1">
        <f t="shared" si="24"/>
        <v>1</v>
      </c>
      <c r="U44" s="1">
        <f t="shared" si="36"/>
        <v>1</v>
      </c>
      <c r="W44" s="1">
        <f t="shared" si="37"/>
        <v>0</v>
      </c>
      <c r="X44" s="9"/>
      <c r="AA44" s="1">
        <f t="shared" si="38"/>
        <v>0</v>
      </c>
      <c r="AB44" s="9"/>
      <c r="AE44" s="1" t="e">
        <f t="shared" si="28"/>
        <v>#DIV/0!</v>
      </c>
      <c r="AF44" s="9"/>
      <c r="AG44" s="1">
        <f t="shared" si="18"/>
        <v>0.24197072451914337</v>
      </c>
      <c r="AH44" s="1">
        <f t="shared" si="19"/>
        <v>0.24197072451914337</v>
      </c>
      <c r="AI44" s="1">
        <f t="shared" si="29"/>
        <v>1</v>
      </c>
      <c r="AJ44" s="9"/>
      <c r="AK44" s="1">
        <f t="shared" si="30"/>
        <v>0</v>
      </c>
      <c r="AM44" s="1">
        <f>AS44-(W44/2)</f>
        <v>0</v>
      </c>
      <c r="AN44" s="9"/>
      <c r="AO44" s="1" t="e">
        <f t="shared" si="39"/>
        <v>#DIV/0!</v>
      </c>
      <c r="AP44" s="9"/>
      <c r="AQ44" s="1">
        <f t="shared" si="40"/>
        <v>0</v>
      </c>
      <c r="AS44" s="1">
        <f t="shared" si="15"/>
        <v>0</v>
      </c>
    </row>
    <row r="45" spans="1:45" s="7" customFormat="1" x14ac:dyDescent="0.25">
      <c r="A45" s="7">
        <v>6</v>
      </c>
      <c r="B45" s="7" t="s">
        <v>86</v>
      </c>
      <c r="C45" s="7" t="s">
        <v>22</v>
      </c>
      <c r="E45" s="7" t="s">
        <v>20</v>
      </c>
      <c r="F45" s="7">
        <v>159</v>
      </c>
      <c r="G45" s="7">
        <v>163</v>
      </c>
      <c r="H45" s="7">
        <v>5</v>
      </c>
      <c r="I45" s="7">
        <v>9</v>
      </c>
      <c r="J45" s="9"/>
      <c r="K45" s="7">
        <f t="shared" si="34"/>
        <v>0.9464285714285714</v>
      </c>
      <c r="L45" s="7">
        <f t="shared" si="35"/>
        <v>2.976190476190476E-2</v>
      </c>
      <c r="N45" s="7">
        <f t="shared" si="20"/>
        <v>0.97023809523809523</v>
      </c>
      <c r="O45" s="7">
        <f t="shared" si="21"/>
        <v>5.3571428571428568E-2</v>
      </c>
      <c r="P45" s="7">
        <f t="shared" si="22"/>
        <v>2</v>
      </c>
      <c r="Q45" s="7">
        <f t="shared" si="23"/>
        <v>336</v>
      </c>
      <c r="R45" s="9"/>
      <c r="S45" s="7">
        <f t="shared" si="24"/>
        <v>5.3571428571428603E-2</v>
      </c>
      <c r="T45" s="7">
        <v>-1.6117999999999999</v>
      </c>
      <c r="U45" s="7">
        <f t="shared" si="36"/>
        <v>0.97023809523809523</v>
      </c>
      <c r="V45" s="7">
        <v>1.8836999999999999</v>
      </c>
      <c r="W45" s="7">
        <f t="shared" si="37"/>
        <v>3.4954999999999998</v>
      </c>
      <c r="X45" s="9"/>
      <c r="Y45" s="7">
        <v>1.6109</v>
      </c>
      <c r="Z45" s="7">
        <v>-1.8852</v>
      </c>
      <c r="AA45" s="7">
        <f t="shared" si="38"/>
        <v>3.4961000000000002</v>
      </c>
      <c r="AB45" s="9"/>
      <c r="AC45" s="7">
        <v>0.10199999999999999</v>
      </c>
      <c r="AD45" s="7">
        <v>6.8000000000000005E-2</v>
      </c>
      <c r="AE45" s="7">
        <f t="shared" si="28"/>
        <v>1.4999999999999998</v>
      </c>
      <c r="AF45" s="9"/>
      <c r="AG45" s="7">
        <f t="shared" si="18"/>
        <v>0.39837022911361869</v>
      </c>
      <c r="AH45" s="7">
        <f t="shared" si="19"/>
        <v>0.24917009234694684</v>
      </c>
      <c r="AI45" s="7">
        <f t="shared" si="29"/>
        <v>1.5987883030477195</v>
      </c>
      <c r="AJ45" s="9"/>
      <c r="AK45" s="7">
        <f t="shared" si="30"/>
        <v>0.13595000000000002</v>
      </c>
      <c r="AM45" s="7">
        <f>AS45-(W45/2)</f>
        <v>0.13595000000000002</v>
      </c>
      <c r="AN45" s="9"/>
      <c r="AO45" s="7">
        <f t="shared" si="39"/>
        <v>3.8892862251466175E-2</v>
      </c>
      <c r="AP45" s="9"/>
      <c r="AQ45" s="7">
        <f t="shared" si="40"/>
        <v>1.8836999999999999</v>
      </c>
      <c r="AS45" s="7">
        <f t="shared" si="15"/>
        <v>1.8836999999999999</v>
      </c>
    </row>
    <row r="46" spans="1:45" s="8" customFormat="1" x14ac:dyDescent="0.25">
      <c r="E46" s="8" t="s">
        <v>21</v>
      </c>
      <c r="F46" s="8">
        <v>131</v>
      </c>
      <c r="G46" s="8">
        <v>167.99</v>
      </c>
      <c r="H46" s="8">
        <v>0.01</v>
      </c>
      <c r="I46" s="8">
        <v>37</v>
      </c>
      <c r="J46" s="9"/>
      <c r="K46" s="8">
        <f t="shared" si="34"/>
        <v>0.77976190476190477</v>
      </c>
      <c r="L46" s="8">
        <f t="shared" si="35"/>
        <v>5.9523809523809524E-5</v>
      </c>
      <c r="N46" s="8">
        <f t="shared" si="20"/>
        <v>0.99994047619047621</v>
      </c>
      <c r="O46" s="8">
        <f t="shared" si="21"/>
        <v>0.22023809523809523</v>
      </c>
      <c r="P46" s="8">
        <f t="shared" si="22"/>
        <v>2</v>
      </c>
      <c r="Q46" s="8">
        <f t="shared" si="23"/>
        <v>336</v>
      </c>
      <c r="R46" s="9"/>
      <c r="S46" s="8">
        <f t="shared" si="24"/>
        <v>0.22023809523809523</v>
      </c>
      <c r="T46" s="8">
        <v>-0.77149999999999996</v>
      </c>
      <c r="U46" s="8">
        <f t="shared" si="36"/>
        <v>0.99994047619047621</v>
      </c>
      <c r="V46" s="8">
        <v>3.7189999999999999</v>
      </c>
      <c r="W46" s="8">
        <f t="shared" si="37"/>
        <v>4.4904999999999999</v>
      </c>
      <c r="X46" s="9"/>
      <c r="Y46" s="8">
        <v>0.77110000000000001</v>
      </c>
      <c r="Z46" s="8">
        <v>-3.8904999999999998</v>
      </c>
      <c r="AA46" s="8">
        <f t="shared" si="38"/>
        <v>4.6616</v>
      </c>
      <c r="AB46" s="9"/>
      <c r="AC46" s="8">
        <v>0.29699999999999999</v>
      </c>
      <c r="AD46" s="8">
        <v>0.02</v>
      </c>
      <c r="AE46" s="8">
        <f t="shared" si="28"/>
        <v>14.85</v>
      </c>
      <c r="AF46" s="9"/>
      <c r="AG46" s="8">
        <f t="shared" si="18"/>
        <v>0.3893833509913055</v>
      </c>
      <c r="AH46" s="8">
        <f t="shared" si="19"/>
        <v>0.24198512753844298</v>
      </c>
      <c r="AI46" s="8">
        <f t="shared" si="29"/>
        <v>1.6091210024031171</v>
      </c>
      <c r="AJ46" s="9"/>
      <c r="AK46" s="8">
        <f t="shared" si="30"/>
        <v>1.4737499999999999</v>
      </c>
      <c r="AL46" s="8">
        <f>AK46-AK45</f>
        <v>1.3377999999999999</v>
      </c>
      <c r="AM46" s="8">
        <f>AS46-(W46/2)</f>
        <v>1.4737499999999999</v>
      </c>
      <c r="AN46" s="9"/>
      <c r="AO46" s="8">
        <f t="shared" si="39"/>
        <v>0.32819285157554834</v>
      </c>
      <c r="AP46" s="9"/>
      <c r="AQ46" s="8">
        <f t="shared" si="40"/>
        <v>3.7189999999999999</v>
      </c>
      <c r="AS46" s="8">
        <f t="shared" si="15"/>
        <v>3.7189999999999999</v>
      </c>
    </row>
    <row r="47" spans="1:45" s="5" customFormat="1" x14ac:dyDescent="0.25">
      <c r="C47" s="5" t="s">
        <v>19</v>
      </c>
      <c r="E47" s="5" t="s">
        <v>20</v>
      </c>
      <c r="F47" s="5">
        <v>144</v>
      </c>
      <c r="G47" s="5">
        <v>135</v>
      </c>
      <c r="H47" s="5">
        <v>33</v>
      </c>
      <c r="I47" s="5">
        <v>24</v>
      </c>
      <c r="J47" s="9"/>
      <c r="K47" s="5">
        <f t="shared" si="34"/>
        <v>0.8571428571428571</v>
      </c>
      <c r="L47" s="5">
        <f t="shared" si="35"/>
        <v>0.19642857142857142</v>
      </c>
      <c r="N47" s="5">
        <f t="shared" si="20"/>
        <v>0.8035714285714286</v>
      </c>
      <c r="O47" s="5">
        <f t="shared" si="21"/>
        <v>0.14285714285714285</v>
      </c>
      <c r="P47" s="5">
        <f t="shared" si="22"/>
        <v>2</v>
      </c>
      <c r="Q47" s="5">
        <f t="shared" si="23"/>
        <v>336</v>
      </c>
      <c r="R47" s="9"/>
      <c r="S47" s="5">
        <f t="shared" si="24"/>
        <v>0.1428571428571429</v>
      </c>
      <c r="T47" s="5">
        <v>-1.0678000000000001</v>
      </c>
      <c r="U47" s="5">
        <f t="shared" si="36"/>
        <v>0.8035714285714286</v>
      </c>
      <c r="V47" s="5">
        <v>0.85409999999999997</v>
      </c>
      <c r="W47" s="5">
        <f t="shared" si="37"/>
        <v>1.9218999999999999</v>
      </c>
      <c r="X47" s="9"/>
      <c r="Y47" s="5">
        <v>1.0672999999999999</v>
      </c>
      <c r="Z47" s="5">
        <v>-0.85450000000000004</v>
      </c>
      <c r="AA47" s="5">
        <f t="shared" si="38"/>
        <v>1.9218</v>
      </c>
      <c r="AB47" s="9"/>
      <c r="AC47" s="5">
        <v>0.223</v>
      </c>
      <c r="AD47" s="5">
        <v>0.28000000000000003</v>
      </c>
      <c r="AE47" s="5">
        <f t="shared" si="28"/>
        <v>0.79642857142857137</v>
      </c>
      <c r="AF47" s="9"/>
      <c r="AG47" s="5">
        <f t="shared" si="18"/>
        <v>0.39489213993026107</v>
      </c>
      <c r="AH47" s="5">
        <f t="shared" si="19"/>
        <v>0.28886320165425061</v>
      </c>
      <c r="AI47" s="5">
        <f t="shared" si="29"/>
        <v>1.367055885515386</v>
      </c>
      <c r="AJ47" s="9"/>
      <c r="AK47" s="5">
        <f t="shared" si="30"/>
        <v>-0.10685000000000006</v>
      </c>
      <c r="AM47" s="5">
        <f>AS47-(W47/2)</f>
        <v>-0.10685</v>
      </c>
      <c r="AN47" s="9"/>
      <c r="AO47" s="5">
        <f t="shared" si="39"/>
        <v>-5.5596024767157533E-2</v>
      </c>
      <c r="AP47" s="9"/>
      <c r="AQ47" s="5">
        <f t="shared" si="40"/>
        <v>0.85409999999999986</v>
      </c>
      <c r="AS47" s="5">
        <f t="shared" si="15"/>
        <v>0.85409999999999997</v>
      </c>
    </row>
    <row r="48" spans="1:45" s="3" customFormat="1" x14ac:dyDescent="0.25">
      <c r="E48" s="3" t="s">
        <v>21</v>
      </c>
      <c r="F48" s="3">
        <v>158</v>
      </c>
      <c r="G48" s="3">
        <v>147</v>
      </c>
      <c r="H48" s="3">
        <v>21</v>
      </c>
      <c r="I48" s="3">
        <v>10</v>
      </c>
      <c r="J48" s="9"/>
      <c r="K48" s="3">
        <f t="shared" si="34"/>
        <v>0.94047619047619047</v>
      </c>
      <c r="L48" s="3">
        <f t="shared" si="35"/>
        <v>0.125</v>
      </c>
      <c r="N48" s="3">
        <f t="shared" si="20"/>
        <v>0.875</v>
      </c>
      <c r="O48" s="3">
        <f t="shared" si="21"/>
        <v>5.9523809523809521E-2</v>
      </c>
      <c r="P48" s="3">
        <f t="shared" si="22"/>
        <v>2</v>
      </c>
      <c r="Q48" s="3">
        <f t="shared" si="23"/>
        <v>336</v>
      </c>
      <c r="R48" s="9"/>
      <c r="S48" s="3">
        <f t="shared" si="24"/>
        <v>5.9523809523809534E-2</v>
      </c>
      <c r="T48" s="3">
        <v>-1.5589</v>
      </c>
      <c r="U48" s="3">
        <f t="shared" si="36"/>
        <v>0.875</v>
      </c>
      <c r="V48" s="3">
        <v>1.1503000000000001</v>
      </c>
      <c r="W48" s="3">
        <f t="shared" si="37"/>
        <v>2.7092000000000001</v>
      </c>
      <c r="X48" s="9"/>
      <c r="Y48" s="3">
        <v>1.5581</v>
      </c>
      <c r="Z48" s="3">
        <v>-1.1503000000000001</v>
      </c>
      <c r="AA48" s="3">
        <f t="shared" si="38"/>
        <v>2.7084000000000001</v>
      </c>
      <c r="AB48" s="9"/>
      <c r="AC48" s="3">
        <v>0.11799999999999999</v>
      </c>
      <c r="AD48" s="3">
        <v>0.19900000000000001</v>
      </c>
      <c r="AE48" s="3">
        <f t="shared" si="28"/>
        <v>0.59296482412060292</v>
      </c>
      <c r="AF48" s="9"/>
      <c r="AG48" s="3">
        <f t="shared" si="18"/>
        <v>0.39823616305894555</v>
      </c>
      <c r="AH48" s="3">
        <f t="shared" si="19"/>
        <v>0.27205499837854352</v>
      </c>
      <c r="AI48" s="3">
        <f t="shared" si="29"/>
        <v>1.4638075588849526</v>
      </c>
      <c r="AJ48" s="9"/>
      <c r="AK48" s="3">
        <f t="shared" si="30"/>
        <v>-0.20429999999999993</v>
      </c>
      <c r="AL48" s="3">
        <f>AK48-AK47</f>
        <v>-9.744999999999987E-2</v>
      </c>
      <c r="AM48" s="3">
        <f>AS48-(W48/2)</f>
        <v>-0.20429999999999993</v>
      </c>
      <c r="AN48" s="9"/>
      <c r="AO48" s="3">
        <f t="shared" si="39"/>
        <v>-7.5409715045031717E-2</v>
      </c>
      <c r="AP48" s="9"/>
      <c r="AQ48" s="3">
        <f t="shared" si="40"/>
        <v>1.1503000000000001</v>
      </c>
      <c r="AS48" s="3">
        <f t="shared" si="15"/>
        <v>1.1503000000000001</v>
      </c>
    </row>
    <row r="49" spans="10:45" s="1" customFormat="1" x14ac:dyDescent="0.25">
      <c r="J49" s="9"/>
      <c r="K49" s="1">
        <f t="shared" si="34"/>
        <v>0</v>
      </c>
      <c r="L49" s="1">
        <f t="shared" si="35"/>
        <v>0</v>
      </c>
      <c r="N49" s="1">
        <f t="shared" si="20"/>
        <v>0</v>
      </c>
      <c r="O49" s="1">
        <f t="shared" si="21"/>
        <v>0</v>
      </c>
      <c r="P49" s="1">
        <f t="shared" si="22"/>
        <v>0</v>
      </c>
      <c r="Q49" s="1">
        <f t="shared" si="23"/>
        <v>0</v>
      </c>
      <c r="R49" s="9"/>
      <c r="S49" s="1">
        <f t="shared" si="24"/>
        <v>1</v>
      </c>
      <c r="U49" s="1">
        <f t="shared" si="36"/>
        <v>1</v>
      </c>
      <c r="W49" s="1">
        <f t="shared" si="37"/>
        <v>0</v>
      </c>
      <c r="X49" s="9"/>
      <c r="AA49" s="1">
        <f t="shared" si="38"/>
        <v>0</v>
      </c>
      <c r="AB49" s="9"/>
      <c r="AE49" s="1" t="e">
        <f t="shared" si="28"/>
        <v>#DIV/0!</v>
      </c>
      <c r="AF49" s="9"/>
      <c r="AG49" s="1">
        <f t="shared" si="18"/>
        <v>0.24197072451914337</v>
      </c>
      <c r="AH49" s="1">
        <f t="shared" si="19"/>
        <v>0.24197072451914337</v>
      </c>
      <c r="AI49" s="1">
        <f t="shared" si="29"/>
        <v>1</v>
      </c>
      <c r="AJ49" s="9"/>
      <c r="AK49" s="1">
        <f t="shared" si="30"/>
        <v>0</v>
      </c>
      <c r="AM49" s="1">
        <f>AS49-(W49/2)</f>
        <v>0</v>
      </c>
      <c r="AN49" s="9"/>
      <c r="AO49" s="1" t="e">
        <f t="shared" si="39"/>
        <v>#DIV/0!</v>
      </c>
      <c r="AP49" s="9"/>
      <c r="AQ49" s="1">
        <f t="shared" si="40"/>
        <v>0</v>
      </c>
      <c r="AS49" s="1">
        <f t="shared" si="15"/>
        <v>0</v>
      </c>
    </row>
    <row r="50" spans="10:45" x14ac:dyDescent="0.25">
      <c r="K50" s="8">
        <f t="shared" si="34"/>
        <v>0</v>
      </c>
      <c r="L50" s="8">
        <f t="shared" si="35"/>
        <v>0</v>
      </c>
      <c r="N50" s="8">
        <f t="shared" si="20"/>
        <v>0</v>
      </c>
      <c r="O50" s="8">
        <f t="shared" si="21"/>
        <v>0</v>
      </c>
      <c r="P50" s="8">
        <f t="shared" si="22"/>
        <v>0</v>
      </c>
      <c r="Q50" s="8">
        <f t="shared" si="23"/>
        <v>0</v>
      </c>
      <c r="S50" s="8">
        <f t="shared" si="24"/>
        <v>1</v>
      </c>
      <c r="U50" s="8">
        <f t="shared" si="36"/>
        <v>1</v>
      </c>
      <c r="W50" s="8">
        <f t="shared" si="37"/>
        <v>0</v>
      </c>
      <c r="AA50" s="8">
        <f t="shared" si="38"/>
        <v>0</v>
      </c>
      <c r="AE50" s="8" t="e">
        <f t="shared" si="28"/>
        <v>#DIV/0!</v>
      </c>
      <c r="AG50" s="8">
        <f t="shared" si="18"/>
        <v>0.24197072451914337</v>
      </c>
      <c r="AH50" s="8">
        <f t="shared" si="19"/>
        <v>0.24197072451914337</v>
      </c>
      <c r="AI50" s="8">
        <f t="shared" si="29"/>
        <v>1</v>
      </c>
      <c r="AK50" s="8">
        <f t="shared" si="30"/>
        <v>0</v>
      </c>
      <c r="AM50" s="4">
        <f>AS50-(W50/2)</f>
        <v>0</v>
      </c>
      <c r="AO50" s="8" t="e">
        <f t="shared" si="39"/>
        <v>#DIV/0!</v>
      </c>
      <c r="AQ50" s="8">
        <f t="shared" si="40"/>
        <v>0</v>
      </c>
      <c r="AS50" s="4">
        <f t="shared" si="15"/>
        <v>0</v>
      </c>
    </row>
    <row r="51" spans="10:45" x14ac:dyDescent="0.25">
      <c r="K51" s="8">
        <f t="shared" si="34"/>
        <v>0</v>
      </c>
      <c r="L51" s="8">
        <f t="shared" si="35"/>
        <v>0</v>
      </c>
      <c r="N51" s="8">
        <f t="shared" si="20"/>
        <v>0</v>
      </c>
      <c r="O51" s="8">
        <f t="shared" si="21"/>
        <v>0</v>
      </c>
      <c r="P51" s="8">
        <f t="shared" si="22"/>
        <v>0</v>
      </c>
      <c r="Q51" s="8">
        <f t="shared" si="23"/>
        <v>0</v>
      </c>
      <c r="S51" s="8">
        <f t="shared" si="24"/>
        <v>1</v>
      </c>
      <c r="U51" s="8">
        <f t="shared" si="36"/>
        <v>1</v>
      </c>
      <c r="W51" s="8">
        <f t="shared" si="37"/>
        <v>0</v>
      </c>
      <c r="AA51" s="8">
        <f t="shared" si="38"/>
        <v>0</v>
      </c>
      <c r="AE51" s="8" t="e">
        <f t="shared" si="28"/>
        <v>#DIV/0!</v>
      </c>
      <c r="AG51" s="8">
        <f t="shared" si="18"/>
        <v>0.24197072451914337</v>
      </c>
      <c r="AH51" s="8">
        <f t="shared" si="19"/>
        <v>0.24197072451914337</v>
      </c>
      <c r="AI51" s="8">
        <f t="shared" si="29"/>
        <v>1</v>
      </c>
      <c r="AK51" s="8">
        <f t="shared" si="30"/>
        <v>0</v>
      </c>
      <c r="AM51" s="4">
        <f>AS51-(W51/2)</f>
        <v>0</v>
      </c>
      <c r="AO51" s="8" t="e">
        <f t="shared" si="39"/>
        <v>#DIV/0!</v>
      </c>
      <c r="AQ51" s="8">
        <f t="shared" si="40"/>
        <v>0</v>
      </c>
      <c r="AS51" s="4">
        <f t="shared" si="15"/>
        <v>0</v>
      </c>
    </row>
    <row r="52" spans="10:45" x14ac:dyDescent="0.25">
      <c r="K52" s="8">
        <f t="shared" si="34"/>
        <v>0</v>
      </c>
      <c r="L52" s="8">
        <f t="shared" si="35"/>
        <v>0</v>
      </c>
      <c r="N52" s="8">
        <f t="shared" si="20"/>
        <v>0</v>
      </c>
      <c r="O52" s="8">
        <f t="shared" si="21"/>
        <v>0</v>
      </c>
      <c r="P52" s="8">
        <f t="shared" si="22"/>
        <v>0</v>
      </c>
      <c r="Q52" s="8">
        <f t="shared" si="23"/>
        <v>0</v>
      </c>
      <c r="S52" s="8">
        <f t="shared" si="24"/>
        <v>1</v>
      </c>
      <c r="U52" s="8">
        <f t="shared" si="36"/>
        <v>1</v>
      </c>
      <c r="W52" s="8">
        <f t="shared" si="37"/>
        <v>0</v>
      </c>
      <c r="AA52" s="8">
        <f t="shared" si="38"/>
        <v>0</v>
      </c>
      <c r="AE52" s="8" t="e">
        <f t="shared" si="28"/>
        <v>#DIV/0!</v>
      </c>
      <c r="AG52" s="8">
        <f t="shared" si="18"/>
        <v>0.24197072451914337</v>
      </c>
      <c r="AH52" s="8">
        <f t="shared" si="19"/>
        <v>0.24197072451914337</v>
      </c>
      <c r="AI52" s="8">
        <f t="shared" si="29"/>
        <v>1</v>
      </c>
      <c r="AK52" s="8">
        <f t="shared" si="30"/>
        <v>0</v>
      </c>
      <c r="AM52" s="4">
        <f>AS52-(W52/2)</f>
        <v>0</v>
      </c>
      <c r="AO52" s="8" t="e">
        <f t="shared" si="39"/>
        <v>#DIV/0!</v>
      </c>
      <c r="AQ52" s="8">
        <f t="shared" si="40"/>
        <v>0</v>
      </c>
      <c r="AS52" s="4">
        <f t="shared" si="15"/>
        <v>0</v>
      </c>
    </row>
    <row r="53" spans="10:45" x14ac:dyDescent="0.25">
      <c r="K53" s="8">
        <f t="shared" si="34"/>
        <v>0</v>
      </c>
      <c r="L53" s="8">
        <f t="shared" si="35"/>
        <v>0</v>
      </c>
      <c r="N53" s="8">
        <f t="shared" si="20"/>
        <v>0</v>
      </c>
      <c r="O53" s="8">
        <f t="shared" si="21"/>
        <v>0</v>
      </c>
      <c r="P53" s="8">
        <f t="shared" si="22"/>
        <v>0</v>
      </c>
      <c r="Q53" s="8">
        <f t="shared" si="23"/>
        <v>0</v>
      </c>
      <c r="S53" s="8">
        <f t="shared" si="24"/>
        <v>1</v>
      </c>
      <c r="U53" s="8">
        <f t="shared" si="36"/>
        <v>1</v>
      </c>
      <c r="W53" s="8">
        <f t="shared" si="37"/>
        <v>0</v>
      </c>
      <c r="AA53" s="8">
        <f t="shared" si="38"/>
        <v>0</v>
      </c>
      <c r="AE53" s="8" t="e">
        <f t="shared" si="28"/>
        <v>#DIV/0!</v>
      </c>
      <c r="AG53" s="8">
        <f t="shared" si="18"/>
        <v>0.24197072451914337</v>
      </c>
      <c r="AH53" s="8">
        <f t="shared" si="19"/>
        <v>0.24197072451914337</v>
      </c>
      <c r="AI53" s="8">
        <f t="shared" si="29"/>
        <v>1</v>
      </c>
      <c r="AK53" s="8">
        <f t="shared" si="30"/>
        <v>0</v>
      </c>
      <c r="AM53" s="4">
        <f>AS53-(W53/2)</f>
        <v>0</v>
      </c>
      <c r="AO53" s="8" t="e">
        <f t="shared" si="39"/>
        <v>#DIV/0!</v>
      </c>
      <c r="AQ53" s="8">
        <f t="shared" si="40"/>
        <v>0</v>
      </c>
      <c r="AS53" s="4">
        <f t="shared" si="15"/>
        <v>0</v>
      </c>
    </row>
    <row r="54" spans="10:45" x14ac:dyDescent="0.25">
      <c r="K54" s="8">
        <f t="shared" si="34"/>
        <v>0</v>
      </c>
      <c r="L54" s="8">
        <f t="shared" si="35"/>
        <v>0</v>
      </c>
      <c r="N54" s="8">
        <f t="shared" si="20"/>
        <v>0</v>
      </c>
      <c r="O54" s="8">
        <f t="shared" si="21"/>
        <v>0</v>
      </c>
      <c r="P54" s="8">
        <f t="shared" si="22"/>
        <v>0</v>
      </c>
      <c r="Q54" s="8">
        <f t="shared" si="23"/>
        <v>0</v>
      </c>
      <c r="S54" s="8">
        <f t="shared" si="24"/>
        <v>1</v>
      </c>
      <c r="U54" s="8">
        <f t="shared" si="36"/>
        <v>1</v>
      </c>
      <c r="W54" s="8">
        <f t="shared" si="37"/>
        <v>0</v>
      </c>
      <c r="AA54" s="8">
        <f t="shared" si="38"/>
        <v>0</v>
      </c>
      <c r="AE54" s="8" t="e">
        <f t="shared" si="28"/>
        <v>#DIV/0!</v>
      </c>
      <c r="AG54" s="8">
        <f t="shared" si="18"/>
        <v>0.24197072451914337</v>
      </c>
      <c r="AH54" s="8">
        <f t="shared" si="19"/>
        <v>0.24197072451914337</v>
      </c>
      <c r="AI54" s="8">
        <f t="shared" si="29"/>
        <v>1</v>
      </c>
      <c r="AK54" s="8">
        <f t="shared" si="30"/>
        <v>0</v>
      </c>
      <c r="AM54" s="4">
        <f>AS54-(W54/2)</f>
        <v>0</v>
      </c>
      <c r="AO54" s="8" t="e">
        <f t="shared" si="39"/>
        <v>#DIV/0!</v>
      </c>
      <c r="AQ54" s="8">
        <f t="shared" si="40"/>
        <v>0</v>
      </c>
      <c r="AS54" s="4">
        <f t="shared" si="15"/>
        <v>0</v>
      </c>
    </row>
    <row r="55" spans="10:45" x14ac:dyDescent="0.25">
      <c r="K55" s="8">
        <f t="shared" si="34"/>
        <v>0</v>
      </c>
      <c r="L55" s="8">
        <f t="shared" si="35"/>
        <v>0</v>
      </c>
      <c r="N55" s="8">
        <f t="shared" si="20"/>
        <v>0</v>
      </c>
      <c r="O55" s="8">
        <f t="shared" si="21"/>
        <v>0</v>
      </c>
      <c r="P55" s="8">
        <f t="shared" si="22"/>
        <v>0</v>
      </c>
      <c r="Q55" s="8">
        <f t="shared" si="23"/>
        <v>0</v>
      </c>
      <c r="S55" s="8">
        <f t="shared" si="24"/>
        <v>1</v>
      </c>
      <c r="U55" s="8">
        <f t="shared" si="36"/>
        <v>1</v>
      </c>
      <c r="W55" s="8">
        <f t="shared" si="37"/>
        <v>0</v>
      </c>
      <c r="AA55" s="8">
        <f t="shared" si="38"/>
        <v>0</v>
      </c>
      <c r="AE55" s="8" t="e">
        <f t="shared" si="28"/>
        <v>#DIV/0!</v>
      </c>
      <c r="AG55" s="8">
        <f t="shared" si="18"/>
        <v>0.24197072451914337</v>
      </c>
      <c r="AH55" s="8">
        <f t="shared" si="19"/>
        <v>0.24197072451914337</v>
      </c>
      <c r="AI55" s="8">
        <f t="shared" si="29"/>
        <v>1</v>
      </c>
      <c r="AK55" s="8">
        <f t="shared" si="30"/>
        <v>0</v>
      </c>
      <c r="AM55" s="4">
        <f>AS55-(W55/2)</f>
        <v>0</v>
      </c>
      <c r="AO55" s="8" t="e">
        <f t="shared" si="39"/>
        <v>#DIV/0!</v>
      </c>
      <c r="AQ55" s="8">
        <f t="shared" si="40"/>
        <v>0</v>
      </c>
      <c r="AS55" s="4">
        <f t="shared" si="15"/>
        <v>0</v>
      </c>
    </row>
    <row r="56" spans="10:45" x14ac:dyDescent="0.25">
      <c r="K56" s="8">
        <f t="shared" si="34"/>
        <v>0</v>
      </c>
      <c r="L56" s="8">
        <f t="shared" si="35"/>
        <v>0</v>
      </c>
      <c r="N56" s="8">
        <f t="shared" si="20"/>
        <v>0</v>
      </c>
      <c r="O56" s="8">
        <f t="shared" si="21"/>
        <v>0</v>
      </c>
      <c r="P56" s="8">
        <f t="shared" si="22"/>
        <v>0</v>
      </c>
      <c r="Q56" s="8">
        <f t="shared" si="23"/>
        <v>0</v>
      </c>
      <c r="S56" s="8">
        <f t="shared" si="24"/>
        <v>1</v>
      </c>
      <c r="U56" s="8">
        <f t="shared" si="36"/>
        <v>1</v>
      </c>
      <c r="W56" s="8">
        <f t="shared" si="37"/>
        <v>0</v>
      </c>
      <c r="AA56" s="8">
        <f t="shared" si="38"/>
        <v>0</v>
      </c>
      <c r="AE56" s="8" t="e">
        <f t="shared" si="28"/>
        <v>#DIV/0!</v>
      </c>
      <c r="AG56" s="8">
        <f t="shared" si="18"/>
        <v>0.24197072451914337</v>
      </c>
      <c r="AH56" s="8">
        <f t="shared" si="19"/>
        <v>0.24197072451914337</v>
      </c>
      <c r="AI56" s="8">
        <f t="shared" si="29"/>
        <v>1</v>
      </c>
      <c r="AK56" s="8">
        <f t="shared" si="30"/>
        <v>0</v>
      </c>
      <c r="AM56" s="4">
        <f>AS56-(W56/2)</f>
        <v>0</v>
      </c>
      <c r="AO56" s="8" t="e">
        <f t="shared" si="39"/>
        <v>#DIV/0!</v>
      </c>
      <c r="AQ56" s="8">
        <f t="shared" si="40"/>
        <v>0</v>
      </c>
      <c r="AS56" s="4">
        <f t="shared" si="15"/>
        <v>0</v>
      </c>
    </row>
    <row r="57" spans="10:45" x14ac:dyDescent="0.25">
      <c r="K57" s="8">
        <f t="shared" si="34"/>
        <v>0</v>
      </c>
      <c r="L57" s="8">
        <f t="shared" si="35"/>
        <v>0</v>
      </c>
      <c r="N57" s="8">
        <f t="shared" si="20"/>
        <v>0</v>
      </c>
      <c r="O57" s="8">
        <f t="shared" si="21"/>
        <v>0</v>
      </c>
      <c r="P57" s="8">
        <f t="shared" si="22"/>
        <v>0</v>
      </c>
      <c r="Q57" s="8">
        <f t="shared" si="23"/>
        <v>0</v>
      </c>
      <c r="S57" s="8">
        <f t="shared" si="24"/>
        <v>1</v>
      </c>
      <c r="U57" s="8">
        <f t="shared" si="36"/>
        <v>1</v>
      </c>
      <c r="W57" s="8">
        <f t="shared" si="37"/>
        <v>0</v>
      </c>
      <c r="AA57" s="8">
        <f t="shared" si="38"/>
        <v>0</v>
      </c>
      <c r="AE57" s="8" t="e">
        <f t="shared" si="28"/>
        <v>#DIV/0!</v>
      </c>
      <c r="AG57" s="8">
        <f t="shared" si="18"/>
        <v>0.24197072451914337</v>
      </c>
      <c r="AH57" s="8">
        <f t="shared" si="19"/>
        <v>0.24197072451914337</v>
      </c>
      <c r="AI57" s="8">
        <f t="shared" si="29"/>
        <v>1</v>
      </c>
      <c r="AK57" s="8">
        <f t="shared" si="30"/>
        <v>0</v>
      </c>
      <c r="AM57" s="4">
        <f>AS57-(W57/2)</f>
        <v>0</v>
      </c>
      <c r="AO57" s="8" t="e">
        <f t="shared" si="39"/>
        <v>#DIV/0!</v>
      </c>
      <c r="AQ57" s="8">
        <f t="shared" si="40"/>
        <v>0</v>
      </c>
      <c r="AS57" s="4">
        <f t="shared" si="15"/>
        <v>0</v>
      </c>
    </row>
    <row r="58" spans="10:45" x14ac:dyDescent="0.25">
      <c r="K58" s="8">
        <f t="shared" si="34"/>
        <v>0</v>
      </c>
      <c r="L58" s="8">
        <f t="shared" si="35"/>
        <v>0</v>
      </c>
      <c r="N58" s="8">
        <f t="shared" si="20"/>
        <v>0</v>
      </c>
      <c r="O58" s="8">
        <f t="shared" si="21"/>
        <v>0</v>
      </c>
      <c r="P58" s="8">
        <f t="shared" si="22"/>
        <v>0</v>
      </c>
      <c r="Q58" s="8">
        <f t="shared" si="23"/>
        <v>0</v>
      </c>
      <c r="S58" s="8">
        <f t="shared" si="24"/>
        <v>1</v>
      </c>
      <c r="U58" s="8">
        <f t="shared" si="36"/>
        <v>1</v>
      </c>
      <c r="W58" s="8">
        <f t="shared" si="37"/>
        <v>0</v>
      </c>
      <c r="AA58" s="8">
        <f t="shared" si="38"/>
        <v>0</v>
      </c>
      <c r="AE58" s="8" t="e">
        <f t="shared" si="28"/>
        <v>#DIV/0!</v>
      </c>
      <c r="AG58" s="8">
        <f t="shared" si="18"/>
        <v>0.24197072451914337</v>
      </c>
      <c r="AH58" s="8">
        <f t="shared" si="19"/>
        <v>0.24197072451914337</v>
      </c>
      <c r="AI58" s="8">
        <f t="shared" si="29"/>
        <v>1</v>
      </c>
      <c r="AK58" s="8">
        <f t="shared" si="30"/>
        <v>0</v>
      </c>
      <c r="AM58" s="4">
        <f>AS58-(W58/2)</f>
        <v>0</v>
      </c>
      <c r="AO58" s="8" t="e">
        <f t="shared" si="39"/>
        <v>#DIV/0!</v>
      </c>
      <c r="AQ58" s="8">
        <f t="shared" si="40"/>
        <v>0</v>
      </c>
      <c r="AS58" s="4">
        <f t="shared" si="15"/>
        <v>0</v>
      </c>
    </row>
    <row r="59" spans="10:45" x14ac:dyDescent="0.25">
      <c r="K59" s="8">
        <f t="shared" si="34"/>
        <v>0</v>
      </c>
      <c r="L59" s="8">
        <f t="shared" si="35"/>
        <v>0</v>
      </c>
      <c r="N59" s="8">
        <f t="shared" si="20"/>
        <v>0</v>
      </c>
      <c r="O59" s="8">
        <f t="shared" si="21"/>
        <v>0</v>
      </c>
      <c r="P59" s="8">
        <f t="shared" si="22"/>
        <v>0</v>
      </c>
      <c r="Q59" s="8">
        <f t="shared" si="23"/>
        <v>0</v>
      </c>
      <c r="S59" s="8">
        <f t="shared" si="24"/>
        <v>1</v>
      </c>
      <c r="U59" s="8">
        <f t="shared" si="36"/>
        <v>1</v>
      </c>
      <c r="W59" s="8">
        <f t="shared" si="37"/>
        <v>0</v>
      </c>
      <c r="AA59" s="8">
        <f t="shared" si="38"/>
        <v>0</v>
      </c>
      <c r="AE59" s="8" t="e">
        <f t="shared" si="28"/>
        <v>#DIV/0!</v>
      </c>
      <c r="AG59" s="8">
        <f t="shared" si="18"/>
        <v>0.24197072451914337</v>
      </c>
      <c r="AH59" s="8">
        <f t="shared" si="19"/>
        <v>0.24197072451914337</v>
      </c>
      <c r="AI59" s="8">
        <f t="shared" si="29"/>
        <v>1</v>
      </c>
      <c r="AK59" s="8">
        <f t="shared" si="30"/>
        <v>0</v>
      </c>
      <c r="AM59" s="4">
        <f>AS59-(W59/2)</f>
        <v>0</v>
      </c>
      <c r="AO59" s="8" t="e">
        <f t="shared" si="39"/>
        <v>#DIV/0!</v>
      </c>
      <c r="AQ59" s="8">
        <f t="shared" si="40"/>
        <v>0</v>
      </c>
      <c r="AS59" s="4">
        <f t="shared" si="15"/>
        <v>0</v>
      </c>
    </row>
    <row r="60" spans="10:45" x14ac:dyDescent="0.25">
      <c r="K60" s="8">
        <f t="shared" si="34"/>
        <v>0</v>
      </c>
      <c r="L60" s="8">
        <f t="shared" si="35"/>
        <v>0</v>
      </c>
      <c r="N60" s="8">
        <f t="shared" si="20"/>
        <v>0</v>
      </c>
      <c r="O60" s="8">
        <f t="shared" si="21"/>
        <v>0</v>
      </c>
      <c r="P60" s="8">
        <f t="shared" si="22"/>
        <v>0</v>
      </c>
      <c r="Q60" s="8">
        <f t="shared" si="23"/>
        <v>0</v>
      </c>
      <c r="S60" s="8">
        <f t="shared" si="24"/>
        <v>1</v>
      </c>
      <c r="U60" s="8">
        <f t="shared" si="36"/>
        <v>1</v>
      </c>
      <c r="W60" s="8">
        <f t="shared" si="37"/>
        <v>0</v>
      </c>
      <c r="AA60" s="8">
        <f t="shared" si="38"/>
        <v>0</v>
      </c>
      <c r="AE60" s="8" t="e">
        <f t="shared" si="28"/>
        <v>#DIV/0!</v>
      </c>
      <c r="AG60" s="8">
        <f t="shared" si="18"/>
        <v>0.24197072451914337</v>
      </c>
      <c r="AH60" s="8">
        <f t="shared" si="19"/>
        <v>0.24197072451914337</v>
      </c>
      <c r="AI60" s="8">
        <f t="shared" si="29"/>
        <v>1</v>
      </c>
      <c r="AK60" s="8">
        <f t="shared" si="30"/>
        <v>0</v>
      </c>
      <c r="AM60" s="4">
        <f>AS60-(W60/2)</f>
        <v>0</v>
      </c>
      <c r="AO60" s="8" t="e">
        <f t="shared" si="39"/>
        <v>#DIV/0!</v>
      </c>
      <c r="AQ60" s="8">
        <f t="shared" si="40"/>
        <v>0</v>
      </c>
      <c r="AS60" s="4">
        <f t="shared" si="15"/>
        <v>0</v>
      </c>
    </row>
    <row r="61" spans="10:45" x14ac:dyDescent="0.25">
      <c r="K61" s="8">
        <f t="shared" si="34"/>
        <v>0</v>
      </c>
      <c r="L61" s="8">
        <f t="shared" si="35"/>
        <v>0</v>
      </c>
      <c r="N61" s="8">
        <f t="shared" si="20"/>
        <v>0</v>
      </c>
      <c r="O61" s="8">
        <f t="shared" si="21"/>
        <v>0</v>
      </c>
      <c r="P61" s="8">
        <f t="shared" si="22"/>
        <v>0</v>
      </c>
      <c r="Q61" s="8">
        <f t="shared" si="23"/>
        <v>0</v>
      </c>
      <c r="S61" s="8">
        <f t="shared" si="24"/>
        <v>1</v>
      </c>
      <c r="U61" s="8">
        <f t="shared" si="36"/>
        <v>1</v>
      </c>
      <c r="W61" s="8">
        <f t="shared" si="37"/>
        <v>0</v>
      </c>
      <c r="AA61" s="8">
        <f t="shared" si="38"/>
        <v>0</v>
      </c>
      <c r="AE61" s="8" t="e">
        <f t="shared" si="28"/>
        <v>#DIV/0!</v>
      </c>
      <c r="AG61" s="8">
        <f t="shared" si="18"/>
        <v>0.24197072451914337</v>
      </c>
      <c r="AH61" s="8">
        <f t="shared" si="19"/>
        <v>0.24197072451914337</v>
      </c>
      <c r="AI61" s="8">
        <f t="shared" si="29"/>
        <v>1</v>
      </c>
      <c r="AK61" s="8">
        <f t="shared" si="30"/>
        <v>0</v>
      </c>
      <c r="AM61" s="4">
        <f>AS61-(W61/2)</f>
        <v>0</v>
      </c>
      <c r="AO61" s="8" t="e">
        <f t="shared" si="39"/>
        <v>#DIV/0!</v>
      </c>
      <c r="AQ61" s="8">
        <f t="shared" si="40"/>
        <v>0</v>
      </c>
      <c r="AS61" s="4">
        <f t="shared" si="15"/>
        <v>0</v>
      </c>
    </row>
    <row r="62" spans="10:45" x14ac:dyDescent="0.25">
      <c r="K62" s="8">
        <f t="shared" si="34"/>
        <v>0</v>
      </c>
      <c r="L62" s="8">
        <f t="shared" si="35"/>
        <v>0</v>
      </c>
      <c r="N62" s="8">
        <f t="shared" si="20"/>
        <v>0</v>
      </c>
      <c r="O62" s="8">
        <f t="shared" si="21"/>
        <v>0</v>
      </c>
      <c r="P62" s="8">
        <f t="shared" si="22"/>
        <v>0</v>
      </c>
      <c r="Q62" s="8">
        <f t="shared" si="23"/>
        <v>0</v>
      </c>
      <c r="S62" s="8">
        <f t="shared" si="24"/>
        <v>1</v>
      </c>
      <c r="U62" s="8">
        <f t="shared" si="36"/>
        <v>1</v>
      </c>
      <c r="W62" s="8">
        <f t="shared" si="37"/>
        <v>0</v>
      </c>
      <c r="AA62" s="8">
        <f t="shared" si="38"/>
        <v>0</v>
      </c>
      <c r="AE62" s="8" t="e">
        <f t="shared" si="28"/>
        <v>#DIV/0!</v>
      </c>
      <c r="AG62" s="8">
        <f t="shared" si="18"/>
        <v>0.24197072451914337</v>
      </c>
      <c r="AH62" s="8">
        <f t="shared" si="19"/>
        <v>0.24197072451914337</v>
      </c>
      <c r="AI62" s="8">
        <f t="shared" si="29"/>
        <v>1</v>
      </c>
      <c r="AK62" s="8">
        <f t="shared" si="30"/>
        <v>0</v>
      </c>
      <c r="AM62" s="4">
        <f>AS62-(W62/2)</f>
        <v>0</v>
      </c>
      <c r="AO62" s="8" t="e">
        <f t="shared" si="39"/>
        <v>#DIV/0!</v>
      </c>
      <c r="AQ62" s="8">
        <f t="shared" si="40"/>
        <v>0</v>
      </c>
      <c r="AS62" s="4">
        <f t="shared" si="15"/>
        <v>0</v>
      </c>
    </row>
    <row r="63" spans="10:45" x14ac:dyDescent="0.25">
      <c r="K63" s="8">
        <f t="shared" si="34"/>
        <v>0</v>
      </c>
      <c r="L63" s="8">
        <f t="shared" si="35"/>
        <v>0</v>
      </c>
      <c r="N63" s="8">
        <f t="shared" si="20"/>
        <v>0</v>
      </c>
      <c r="O63" s="8">
        <f t="shared" si="21"/>
        <v>0</v>
      </c>
      <c r="P63" s="8">
        <f t="shared" si="22"/>
        <v>0</v>
      </c>
      <c r="Q63" s="8">
        <f t="shared" si="23"/>
        <v>0</v>
      </c>
      <c r="S63" s="8">
        <f t="shared" si="24"/>
        <v>1</v>
      </c>
      <c r="U63" s="8">
        <f t="shared" si="36"/>
        <v>1</v>
      </c>
      <c r="W63" s="8">
        <f t="shared" si="37"/>
        <v>0</v>
      </c>
      <c r="AA63" s="8">
        <f t="shared" si="38"/>
        <v>0</v>
      </c>
      <c r="AE63" s="8" t="e">
        <f t="shared" si="28"/>
        <v>#DIV/0!</v>
      </c>
      <c r="AG63" s="8">
        <f t="shared" si="18"/>
        <v>0.24197072451914337</v>
      </c>
      <c r="AH63" s="8">
        <f t="shared" si="19"/>
        <v>0.24197072451914337</v>
      </c>
      <c r="AI63" s="8">
        <f t="shared" si="29"/>
        <v>1</v>
      </c>
      <c r="AK63" s="8">
        <f t="shared" si="30"/>
        <v>0</v>
      </c>
      <c r="AM63" s="4">
        <f>AS63-(W63/2)</f>
        <v>0</v>
      </c>
      <c r="AO63" s="8" t="e">
        <f t="shared" si="39"/>
        <v>#DIV/0!</v>
      </c>
      <c r="AQ63" s="8">
        <f t="shared" si="40"/>
        <v>0</v>
      </c>
      <c r="AS63" s="4">
        <f t="shared" si="15"/>
        <v>0</v>
      </c>
    </row>
    <row r="64" spans="10:45" x14ac:dyDescent="0.25">
      <c r="K64" s="8">
        <f t="shared" si="34"/>
        <v>0</v>
      </c>
      <c r="L64" s="8">
        <f t="shared" si="35"/>
        <v>0</v>
      </c>
      <c r="N64" s="8">
        <f t="shared" si="20"/>
        <v>0</v>
      </c>
      <c r="O64" s="8">
        <f t="shared" si="21"/>
        <v>0</v>
      </c>
      <c r="P64" s="8">
        <f t="shared" si="22"/>
        <v>0</v>
      </c>
      <c r="Q64" s="8">
        <f t="shared" si="23"/>
        <v>0</v>
      </c>
      <c r="S64" s="8">
        <f t="shared" si="24"/>
        <v>1</v>
      </c>
      <c r="U64" s="8">
        <f t="shared" si="36"/>
        <v>1</v>
      </c>
      <c r="W64" s="8">
        <f t="shared" si="37"/>
        <v>0</v>
      </c>
      <c r="AA64" s="8">
        <f t="shared" si="38"/>
        <v>0</v>
      </c>
      <c r="AE64" s="8" t="e">
        <f t="shared" si="28"/>
        <v>#DIV/0!</v>
      </c>
      <c r="AG64" s="8">
        <f t="shared" si="18"/>
        <v>0.24197072451914337</v>
      </c>
      <c r="AH64" s="8">
        <f t="shared" si="19"/>
        <v>0.24197072451914337</v>
      </c>
      <c r="AI64" s="8">
        <f t="shared" si="29"/>
        <v>1</v>
      </c>
      <c r="AK64" s="8">
        <f t="shared" si="30"/>
        <v>0</v>
      </c>
      <c r="AM64" s="4">
        <f>AS64-(W64/2)</f>
        <v>0</v>
      </c>
      <c r="AO64" s="8" t="e">
        <f t="shared" si="39"/>
        <v>#DIV/0!</v>
      </c>
      <c r="AQ64" s="8">
        <f t="shared" si="40"/>
        <v>0</v>
      </c>
      <c r="AS64" s="4">
        <f t="shared" si="15"/>
        <v>0</v>
      </c>
    </row>
    <row r="65" spans="11:45" x14ac:dyDescent="0.25">
      <c r="K65" s="8">
        <f t="shared" si="34"/>
        <v>0</v>
      </c>
      <c r="L65" s="8">
        <f t="shared" si="35"/>
        <v>0</v>
      </c>
      <c r="N65" s="8">
        <f t="shared" si="20"/>
        <v>0</v>
      </c>
      <c r="O65" s="8">
        <f t="shared" si="21"/>
        <v>0</v>
      </c>
      <c r="P65" s="8">
        <f t="shared" si="22"/>
        <v>0</v>
      </c>
      <c r="Q65" s="8">
        <f t="shared" si="23"/>
        <v>0</v>
      </c>
      <c r="S65" s="8">
        <f t="shared" si="24"/>
        <v>1</v>
      </c>
      <c r="U65" s="8">
        <f t="shared" si="36"/>
        <v>1</v>
      </c>
      <c r="W65" s="8">
        <f t="shared" si="37"/>
        <v>0</v>
      </c>
      <c r="AA65" s="8">
        <f t="shared" si="38"/>
        <v>0</v>
      </c>
      <c r="AE65" s="8" t="e">
        <f t="shared" si="28"/>
        <v>#DIV/0!</v>
      </c>
      <c r="AG65" s="8">
        <f t="shared" si="18"/>
        <v>0.24197072451914337</v>
      </c>
      <c r="AH65" s="8">
        <f t="shared" si="19"/>
        <v>0.24197072451914337</v>
      </c>
      <c r="AI65" s="8">
        <f t="shared" si="29"/>
        <v>1</v>
      </c>
      <c r="AK65" s="8">
        <f t="shared" si="30"/>
        <v>0</v>
      </c>
      <c r="AM65" s="4">
        <f>AS65-(W65/2)</f>
        <v>0</v>
      </c>
      <c r="AO65" s="8" t="e">
        <f t="shared" si="39"/>
        <v>#DIV/0!</v>
      </c>
      <c r="AQ65" s="8">
        <f t="shared" si="40"/>
        <v>0</v>
      </c>
      <c r="AS65" s="4">
        <f t="shared" si="15"/>
        <v>0</v>
      </c>
    </row>
    <row r="66" spans="11:45" x14ac:dyDescent="0.25">
      <c r="K66" s="8">
        <f t="shared" si="34"/>
        <v>0</v>
      </c>
      <c r="L66" s="8">
        <f t="shared" si="35"/>
        <v>0</v>
      </c>
      <c r="N66" s="8">
        <f t="shared" si="20"/>
        <v>0</v>
      </c>
      <c r="O66" s="8">
        <f t="shared" si="21"/>
        <v>0</v>
      </c>
      <c r="P66" s="8">
        <f t="shared" si="22"/>
        <v>0</v>
      </c>
      <c r="Q66" s="8">
        <f t="shared" si="23"/>
        <v>0</v>
      </c>
      <c r="S66" s="8">
        <f t="shared" si="24"/>
        <v>1</v>
      </c>
      <c r="U66" s="8">
        <f t="shared" si="36"/>
        <v>1</v>
      </c>
      <c r="W66" s="8">
        <f t="shared" si="37"/>
        <v>0</v>
      </c>
      <c r="AA66" s="8">
        <f t="shared" si="38"/>
        <v>0</v>
      </c>
      <c r="AE66" s="8" t="e">
        <f t="shared" si="28"/>
        <v>#DIV/0!</v>
      </c>
      <c r="AG66" s="8">
        <f t="shared" si="18"/>
        <v>0.24197072451914337</v>
      </c>
      <c r="AH66" s="8">
        <f t="shared" si="19"/>
        <v>0.24197072451914337</v>
      </c>
      <c r="AI66" s="8">
        <f t="shared" si="29"/>
        <v>1</v>
      </c>
      <c r="AK66" s="8">
        <f t="shared" si="30"/>
        <v>0</v>
      </c>
      <c r="AM66" s="4">
        <f>AS66-(W66/2)</f>
        <v>0</v>
      </c>
      <c r="AO66" s="8" t="e">
        <f t="shared" si="39"/>
        <v>#DIV/0!</v>
      </c>
      <c r="AQ66" s="8">
        <f t="shared" si="40"/>
        <v>0</v>
      </c>
      <c r="AS66" s="4">
        <f t="shared" si="15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A8" sqref="A8"/>
    </sheetView>
  </sheetViews>
  <sheetFormatPr baseColWidth="10" defaultRowHeight="15" x14ac:dyDescent="0.25"/>
  <cols>
    <col min="1" max="1" width="5.7109375" customWidth="1"/>
    <col min="3" max="3" width="11.5703125" customWidth="1"/>
    <col min="4" max="4" width="5.28515625" customWidth="1"/>
    <col min="5" max="5" width="7.85546875" customWidth="1"/>
    <col min="8" max="8" width="11.42578125" customWidth="1"/>
    <col min="9" max="9" width="3.140625" style="9" customWidth="1"/>
    <col min="11" max="11" width="11.28515625" customWidth="1"/>
    <col min="12" max="12" width="2.5703125" style="9" customWidth="1"/>
    <col min="13" max="13" width="10.28515625" hidden="1" customWidth="1"/>
    <col min="14" max="14" width="11.42578125" hidden="1" customWidth="1"/>
    <col min="15" max="15" width="5" hidden="1" customWidth="1"/>
    <col min="16" max="16" width="6.42578125" hidden="1" customWidth="1"/>
    <col min="17" max="17" width="2.140625" style="9" hidden="1" customWidth="1"/>
    <col min="22" max="22" width="9.7109375" customWidth="1"/>
    <col min="25" max="25" width="9.7109375" customWidth="1"/>
  </cols>
  <sheetData>
    <row r="1" spans="1:25" x14ac:dyDescent="0.25">
      <c r="A1" t="s">
        <v>27</v>
      </c>
      <c r="M1" t="s">
        <v>45</v>
      </c>
      <c r="R1" t="s">
        <v>53</v>
      </c>
      <c r="T1" t="s">
        <v>54</v>
      </c>
      <c r="V1" s="12" t="s">
        <v>55</v>
      </c>
      <c r="Y1" s="11" t="s">
        <v>43</v>
      </c>
    </row>
    <row r="2" spans="1:25" x14ac:dyDescent="0.25">
      <c r="A2" t="s">
        <v>17</v>
      </c>
      <c r="B2" t="s">
        <v>0</v>
      </c>
      <c r="C2" t="s">
        <v>13</v>
      </c>
      <c r="D2" t="s">
        <v>18</v>
      </c>
      <c r="E2" t="s">
        <v>2</v>
      </c>
      <c r="F2" t="s">
        <v>7</v>
      </c>
      <c r="G2" t="s">
        <v>8</v>
      </c>
      <c r="H2" t="s">
        <v>5</v>
      </c>
      <c r="J2" t="s">
        <v>14</v>
      </c>
      <c r="K2" t="s">
        <v>15</v>
      </c>
      <c r="M2" t="s">
        <v>46</v>
      </c>
      <c r="N2" t="s">
        <v>47</v>
      </c>
      <c r="O2">
        <v>2</v>
      </c>
      <c r="P2">
        <v>168</v>
      </c>
      <c r="R2" t="s">
        <v>33</v>
      </c>
      <c r="S2" t="s">
        <v>34</v>
      </c>
      <c r="T2" t="s">
        <v>37</v>
      </c>
      <c r="U2" t="s">
        <v>38</v>
      </c>
      <c r="V2" s="12" t="s">
        <v>39</v>
      </c>
      <c r="W2" t="s">
        <v>41</v>
      </c>
      <c r="X2" t="s">
        <v>56</v>
      </c>
      <c r="Y2" s="11" t="s">
        <v>57</v>
      </c>
    </row>
    <row r="3" spans="1:25" s="5" customFormat="1" x14ac:dyDescent="0.25">
      <c r="A3" s="5">
        <v>1</v>
      </c>
      <c r="B3" s="5" t="s">
        <v>16</v>
      </c>
      <c r="C3" s="5" t="s">
        <v>19</v>
      </c>
      <c r="D3" s="5" t="s">
        <v>20</v>
      </c>
      <c r="E3" s="5">
        <v>63</v>
      </c>
      <c r="F3" s="5">
        <v>68</v>
      </c>
      <c r="G3" s="5">
        <v>16</v>
      </c>
      <c r="H3" s="5">
        <v>21</v>
      </c>
      <c r="I3" s="9"/>
      <c r="J3" s="5">
        <f t="shared" ref="J3:J6" si="0">E3/84</f>
        <v>0.75</v>
      </c>
      <c r="K3" s="5">
        <f>G3/84</f>
        <v>0.19047619047619047</v>
      </c>
      <c r="L3" s="9"/>
      <c r="M3" s="5">
        <f>H3/84</f>
        <v>0.25</v>
      </c>
      <c r="N3" s="5">
        <f>F3/84</f>
        <v>0.80952380952380953</v>
      </c>
      <c r="O3" s="5">
        <f>J3+K3+M3+N3</f>
        <v>2</v>
      </c>
      <c r="P3" s="5">
        <f>E3+F3+G3+H3</f>
        <v>168</v>
      </c>
      <c r="Q3" s="9"/>
      <c r="R3" s="10">
        <f>1-J3</f>
        <v>0.25</v>
      </c>
      <c r="S3" s="5">
        <v>-0.6744</v>
      </c>
      <c r="T3" s="10">
        <f>1-K3</f>
        <v>0.80952380952380953</v>
      </c>
      <c r="U3" s="5">
        <v>0.876</v>
      </c>
      <c r="V3" s="5">
        <f>U3-S3</f>
        <v>1.5504</v>
      </c>
      <c r="W3" s="5">
        <v>0.6744</v>
      </c>
      <c r="X3" s="5">
        <v>-0.87639999999999996</v>
      </c>
      <c r="Y3" s="5">
        <f>W3-X3</f>
        <v>1.5508</v>
      </c>
    </row>
    <row r="4" spans="1:25" s="3" customFormat="1" x14ac:dyDescent="0.25">
      <c r="D4" s="3" t="s">
        <v>21</v>
      </c>
      <c r="E4" s="3">
        <v>63</v>
      </c>
      <c r="F4" s="3">
        <v>61</v>
      </c>
      <c r="G4" s="3">
        <v>23</v>
      </c>
      <c r="H4" s="3">
        <v>21</v>
      </c>
      <c r="I4" s="9"/>
      <c r="J4" s="3">
        <f t="shared" si="0"/>
        <v>0.75</v>
      </c>
      <c r="K4" s="3">
        <f t="shared" ref="K4:K9" si="1">G4/84</f>
        <v>0.27380952380952384</v>
      </c>
      <c r="L4" s="9"/>
      <c r="M4" s="5">
        <f t="shared" ref="M4:M32" si="2">H4/84</f>
        <v>0.25</v>
      </c>
      <c r="N4" s="5">
        <f t="shared" ref="N4:N32" si="3">F4/84</f>
        <v>0.72619047619047616</v>
      </c>
      <c r="O4" s="5">
        <f t="shared" ref="O4:O32" si="4">J4+K4+M4+N4</f>
        <v>2</v>
      </c>
      <c r="P4" s="5">
        <f t="shared" ref="P4:P32" si="5">E4+F4+G4+H4</f>
        <v>168</v>
      </c>
      <c r="Q4" s="9"/>
      <c r="R4" s="10">
        <f t="shared" ref="R4:R32" si="6">1-J4</f>
        <v>0.25</v>
      </c>
      <c r="S4" s="3">
        <v>-0.6744</v>
      </c>
      <c r="T4" s="10">
        <f t="shared" ref="T4:T32" si="7">1-K4</f>
        <v>0.72619047619047616</v>
      </c>
      <c r="U4" s="3">
        <v>0.60099999999999998</v>
      </c>
      <c r="V4" s="5">
        <f t="shared" ref="V4:V32" si="8">U4-S4</f>
        <v>1.2753999999999999</v>
      </c>
      <c r="W4" s="3">
        <v>0.6744</v>
      </c>
      <c r="X4" s="3">
        <v>-0.60129999999999995</v>
      </c>
      <c r="Y4" s="5">
        <f t="shared" ref="Y4:Y18" si="9">W4-X4</f>
        <v>1.2757000000000001</v>
      </c>
    </row>
    <row r="5" spans="1:25" s="6" customFormat="1" x14ac:dyDescent="0.25">
      <c r="A5" s="6" t="s">
        <v>23</v>
      </c>
      <c r="C5" s="6" t="s">
        <v>22</v>
      </c>
      <c r="D5" s="6" t="s">
        <v>20</v>
      </c>
      <c r="E5" s="6">
        <v>70</v>
      </c>
      <c r="F5" s="6">
        <v>78</v>
      </c>
      <c r="G5" s="6">
        <v>6</v>
      </c>
      <c r="H5" s="6">
        <v>14</v>
      </c>
      <c r="I5" s="9"/>
      <c r="J5" s="6">
        <f t="shared" si="0"/>
        <v>0.83333333333333337</v>
      </c>
      <c r="K5" s="6">
        <f t="shared" si="1"/>
        <v>7.1428571428571425E-2</v>
      </c>
      <c r="L5" s="9"/>
      <c r="M5" s="5">
        <f t="shared" si="2"/>
        <v>0.16666666666666666</v>
      </c>
      <c r="N5" s="5">
        <f t="shared" si="3"/>
        <v>0.9285714285714286</v>
      </c>
      <c r="O5" s="5">
        <f t="shared" si="4"/>
        <v>2</v>
      </c>
      <c r="P5" s="5">
        <f t="shared" si="5"/>
        <v>168</v>
      </c>
      <c r="Q5" s="9"/>
      <c r="R5" s="10">
        <f t="shared" si="6"/>
        <v>0.16666666666666663</v>
      </c>
      <c r="S5" s="6">
        <v>-0.96760000000000002</v>
      </c>
      <c r="T5" s="10">
        <f t="shared" si="7"/>
        <v>0.9285714285714286</v>
      </c>
      <c r="U5" s="6">
        <v>1.4646999999999999</v>
      </c>
      <c r="V5" s="5">
        <f t="shared" si="8"/>
        <v>2.4322999999999997</v>
      </c>
      <c r="W5" s="6">
        <v>0.96719999999999995</v>
      </c>
      <c r="X5" s="6">
        <v>-1.4654</v>
      </c>
      <c r="Y5" s="5">
        <f t="shared" si="9"/>
        <v>2.4325999999999999</v>
      </c>
    </row>
    <row r="6" spans="1:25" s="4" customFormat="1" x14ac:dyDescent="0.25">
      <c r="D6" s="4" t="s">
        <v>21</v>
      </c>
      <c r="E6" s="4">
        <v>70</v>
      </c>
      <c r="F6" s="4">
        <v>73</v>
      </c>
      <c r="G6" s="4">
        <v>11</v>
      </c>
      <c r="H6" s="4">
        <v>14</v>
      </c>
      <c r="I6" s="9"/>
      <c r="J6" s="4">
        <f t="shared" si="0"/>
        <v>0.83333333333333337</v>
      </c>
      <c r="K6" s="4">
        <f t="shared" si="1"/>
        <v>0.13095238095238096</v>
      </c>
      <c r="L6" s="9"/>
      <c r="M6" s="5">
        <f t="shared" si="2"/>
        <v>0.16666666666666666</v>
      </c>
      <c r="N6" s="5">
        <f t="shared" si="3"/>
        <v>0.86904761904761907</v>
      </c>
      <c r="O6" s="5">
        <f t="shared" si="4"/>
        <v>2</v>
      </c>
      <c r="P6" s="5">
        <f t="shared" si="5"/>
        <v>168</v>
      </c>
      <c r="Q6" s="9"/>
      <c r="R6" s="10">
        <f t="shared" si="6"/>
        <v>0.16666666666666663</v>
      </c>
      <c r="S6" s="4">
        <v>-0.96760000000000002</v>
      </c>
      <c r="T6" s="10">
        <f t="shared" si="7"/>
        <v>0.86904761904761907</v>
      </c>
      <c r="U6" s="4">
        <v>1.1215999999999999</v>
      </c>
      <c r="V6" s="5">
        <f t="shared" si="8"/>
        <v>2.0891999999999999</v>
      </c>
      <c r="W6" s="4">
        <v>0.96719999999999995</v>
      </c>
      <c r="X6" s="4">
        <v>-1.1221000000000001</v>
      </c>
      <c r="Y6" s="5">
        <f t="shared" si="9"/>
        <v>2.0893000000000002</v>
      </c>
    </row>
    <row r="7" spans="1:25" s="1" customFormat="1" x14ac:dyDescent="0.25">
      <c r="I7" s="9"/>
      <c r="L7" s="9"/>
      <c r="M7" s="1">
        <f t="shared" si="2"/>
        <v>0</v>
      </c>
      <c r="N7" s="1">
        <f t="shared" si="3"/>
        <v>0</v>
      </c>
      <c r="O7" s="1">
        <f t="shared" si="4"/>
        <v>0</v>
      </c>
      <c r="P7" s="1">
        <f t="shared" si="5"/>
        <v>0</v>
      </c>
      <c r="Q7" s="9"/>
      <c r="R7" s="1">
        <f t="shared" si="6"/>
        <v>1</v>
      </c>
      <c r="T7" s="1">
        <f t="shared" si="7"/>
        <v>1</v>
      </c>
      <c r="V7" s="1">
        <f t="shared" si="8"/>
        <v>0</v>
      </c>
      <c r="Y7" s="1">
        <f t="shared" si="9"/>
        <v>0</v>
      </c>
    </row>
    <row r="8" spans="1:25" s="5" customFormat="1" x14ac:dyDescent="0.25">
      <c r="A8" s="5">
        <v>2</v>
      </c>
      <c r="B8" s="5" t="s">
        <v>25</v>
      </c>
      <c r="C8" s="5" t="s">
        <v>19</v>
      </c>
      <c r="D8" s="5" t="s">
        <v>20</v>
      </c>
      <c r="E8" s="5">
        <v>78</v>
      </c>
      <c r="F8" s="5">
        <v>77</v>
      </c>
      <c r="G8" s="5">
        <v>7</v>
      </c>
      <c r="H8" s="5">
        <v>6</v>
      </c>
      <c r="I8" s="9"/>
      <c r="J8" s="5">
        <f>E8/84</f>
        <v>0.9285714285714286</v>
      </c>
      <c r="K8" s="5">
        <f t="shared" si="1"/>
        <v>8.3333333333333329E-2</v>
      </c>
      <c r="L8" s="9"/>
      <c r="M8" s="5">
        <f t="shared" si="2"/>
        <v>7.1428571428571425E-2</v>
      </c>
      <c r="N8" s="5">
        <f t="shared" si="3"/>
        <v>0.91666666666666663</v>
      </c>
      <c r="O8" s="5">
        <f t="shared" si="4"/>
        <v>2</v>
      </c>
      <c r="P8" s="5">
        <f t="shared" si="5"/>
        <v>168</v>
      </c>
      <c r="Q8" s="9"/>
      <c r="R8" s="10">
        <f t="shared" si="6"/>
        <v>7.1428571428571397E-2</v>
      </c>
      <c r="S8" s="5">
        <v>-1.4654</v>
      </c>
      <c r="T8" s="10">
        <f t="shared" si="7"/>
        <v>0.91666666666666663</v>
      </c>
      <c r="U8" s="5">
        <v>1.3825000000000001</v>
      </c>
      <c r="V8" s="5">
        <f t="shared" si="8"/>
        <v>2.8479000000000001</v>
      </c>
      <c r="W8" s="5">
        <v>1.4646999999999999</v>
      </c>
      <c r="X8" s="5">
        <v>-1.3832</v>
      </c>
      <c r="Y8" s="5">
        <f t="shared" si="9"/>
        <v>2.8479000000000001</v>
      </c>
    </row>
    <row r="9" spans="1:25" s="3" customFormat="1" x14ac:dyDescent="0.25">
      <c r="D9" s="3" t="s">
        <v>21</v>
      </c>
      <c r="E9" s="3">
        <v>79</v>
      </c>
      <c r="F9" s="3">
        <v>78</v>
      </c>
      <c r="G9" s="3">
        <v>6</v>
      </c>
      <c r="H9" s="3">
        <v>5</v>
      </c>
      <c r="I9" s="9"/>
      <c r="J9" s="3">
        <f>E9/84</f>
        <v>0.94047619047619047</v>
      </c>
      <c r="K9" s="3">
        <f t="shared" si="1"/>
        <v>7.1428571428571425E-2</v>
      </c>
      <c r="L9" s="9"/>
      <c r="M9" s="5">
        <f t="shared" si="2"/>
        <v>5.9523809523809521E-2</v>
      </c>
      <c r="N9" s="5">
        <f t="shared" si="3"/>
        <v>0.9285714285714286</v>
      </c>
      <c r="O9" s="5">
        <f t="shared" si="4"/>
        <v>2</v>
      </c>
      <c r="P9" s="5">
        <f t="shared" si="5"/>
        <v>168</v>
      </c>
      <c r="Q9" s="9"/>
      <c r="R9" s="10">
        <f t="shared" si="6"/>
        <v>5.9523809523809534E-2</v>
      </c>
      <c r="S9" s="3">
        <v>-1.5589</v>
      </c>
      <c r="T9" s="10">
        <f t="shared" si="7"/>
        <v>0.9285714285714286</v>
      </c>
      <c r="U9" s="3">
        <v>1.4646999999999999</v>
      </c>
      <c r="V9" s="5">
        <f t="shared" si="8"/>
        <v>3.0236000000000001</v>
      </c>
      <c r="W9" s="3">
        <v>1.5581</v>
      </c>
      <c r="X9" s="3">
        <v>-1.4654</v>
      </c>
      <c r="Y9" s="5">
        <f t="shared" si="9"/>
        <v>3.0235000000000003</v>
      </c>
    </row>
    <row r="10" spans="1:25" s="6" customFormat="1" x14ac:dyDescent="0.25">
      <c r="A10" s="6" t="s">
        <v>23</v>
      </c>
      <c r="C10" s="6" t="s">
        <v>22</v>
      </c>
      <c r="D10" s="6" t="s">
        <v>20</v>
      </c>
      <c r="E10" s="6">
        <v>79</v>
      </c>
      <c r="F10" s="6">
        <v>76</v>
      </c>
      <c r="G10" s="6">
        <v>8</v>
      </c>
      <c r="H10" s="6">
        <v>5</v>
      </c>
      <c r="I10" s="9"/>
      <c r="J10" s="6">
        <f>E10/84</f>
        <v>0.94047619047619047</v>
      </c>
      <c r="K10" s="6">
        <f>G10/84</f>
        <v>9.5238095238095233E-2</v>
      </c>
      <c r="L10" s="9"/>
      <c r="M10" s="5">
        <f t="shared" si="2"/>
        <v>5.9523809523809521E-2</v>
      </c>
      <c r="N10" s="5">
        <f t="shared" si="3"/>
        <v>0.90476190476190477</v>
      </c>
      <c r="O10" s="5">
        <f t="shared" si="4"/>
        <v>2</v>
      </c>
      <c r="P10" s="5">
        <f t="shared" si="5"/>
        <v>168</v>
      </c>
      <c r="Q10" s="9"/>
      <c r="R10" s="10">
        <f t="shared" si="6"/>
        <v>5.9523809523809534E-2</v>
      </c>
      <c r="S10" s="6">
        <v>-1.5589</v>
      </c>
      <c r="T10" s="10">
        <f t="shared" si="7"/>
        <v>0.90476190476190477</v>
      </c>
      <c r="U10" s="6">
        <v>1.3088</v>
      </c>
      <c r="V10" s="5">
        <f t="shared" si="8"/>
        <v>2.8677000000000001</v>
      </c>
      <c r="W10" s="6">
        <v>1.5581</v>
      </c>
      <c r="X10" s="6">
        <v>-1.3092999999999999</v>
      </c>
      <c r="Y10" s="5">
        <f t="shared" si="9"/>
        <v>2.8673999999999999</v>
      </c>
    </row>
    <row r="11" spans="1:25" s="4" customFormat="1" x14ac:dyDescent="0.25">
      <c r="D11" s="4" t="s">
        <v>21</v>
      </c>
      <c r="E11" s="4">
        <v>77</v>
      </c>
      <c r="F11" s="4">
        <v>81</v>
      </c>
      <c r="G11" s="4">
        <v>3</v>
      </c>
      <c r="H11" s="4">
        <v>7</v>
      </c>
      <c r="I11" s="9"/>
      <c r="J11" s="4">
        <f>E11/84</f>
        <v>0.91666666666666663</v>
      </c>
      <c r="K11" s="4">
        <f>G11/84</f>
        <v>3.5714285714285712E-2</v>
      </c>
      <c r="L11" s="9"/>
      <c r="M11" s="5">
        <f t="shared" si="2"/>
        <v>8.3333333333333329E-2</v>
      </c>
      <c r="N11" s="5">
        <f t="shared" si="3"/>
        <v>0.9642857142857143</v>
      </c>
      <c r="O11" s="5">
        <f t="shared" si="4"/>
        <v>2</v>
      </c>
      <c r="P11" s="5">
        <f t="shared" si="5"/>
        <v>168</v>
      </c>
      <c r="Q11" s="9"/>
      <c r="R11" s="10">
        <f t="shared" si="6"/>
        <v>8.333333333333337E-2</v>
      </c>
      <c r="S11" s="4">
        <v>-1.3832</v>
      </c>
      <c r="T11" s="10">
        <f t="shared" si="7"/>
        <v>0.9642857142857143</v>
      </c>
      <c r="U11" s="4">
        <v>1.8016000000000001</v>
      </c>
      <c r="V11" s="5">
        <f t="shared" si="8"/>
        <v>3.1848000000000001</v>
      </c>
      <c r="W11" s="4">
        <v>1.3825000000000001</v>
      </c>
      <c r="X11" s="4">
        <v>-1.8028999999999999</v>
      </c>
      <c r="Y11" s="5">
        <f t="shared" si="9"/>
        <v>3.1854</v>
      </c>
    </row>
    <row r="12" spans="1:25" s="1" customFormat="1" x14ac:dyDescent="0.25">
      <c r="I12" s="9"/>
      <c r="J12" s="1">
        <f t="shared" ref="J12:J32" si="10">E12/84</f>
        <v>0</v>
      </c>
      <c r="K12" s="1">
        <f t="shared" ref="K12:K32" si="11">G12/84</f>
        <v>0</v>
      </c>
      <c r="L12" s="9"/>
      <c r="M12" s="1">
        <f t="shared" si="2"/>
        <v>0</v>
      </c>
      <c r="N12" s="1">
        <f t="shared" si="3"/>
        <v>0</v>
      </c>
      <c r="O12" s="1">
        <f t="shared" si="4"/>
        <v>0</v>
      </c>
      <c r="P12" s="1">
        <f t="shared" si="5"/>
        <v>0</v>
      </c>
      <c r="Q12" s="9"/>
      <c r="R12" s="1">
        <f t="shared" si="6"/>
        <v>1</v>
      </c>
      <c r="T12" s="1">
        <f t="shared" si="7"/>
        <v>1</v>
      </c>
      <c r="V12" s="1">
        <f t="shared" si="8"/>
        <v>0</v>
      </c>
      <c r="Y12" s="1">
        <f t="shared" si="9"/>
        <v>0</v>
      </c>
    </row>
    <row r="13" spans="1:25" s="5" customFormat="1" x14ac:dyDescent="0.25">
      <c r="A13" s="5">
        <v>3</v>
      </c>
      <c r="B13" s="5" t="s">
        <v>24</v>
      </c>
      <c r="C13" s="5" t="s">
        <v>19</v>
      </c>
      <c r="D13" s="5" t="s">
        <v>20</v>
      </c>
      <c r="E13" s="5">
        <v>49</v>
      </c>
      <c r="F13" s="5">
        <v>59</v>
      </c>
      <c r="G13" s="5">
        <v>25</v>
      </c>
      <c r="H13" s="5">
        <v>35</v>
      </c>
      <c r="I13" s="9"/>
      <c r="J13" s="5">
        <f t="shared" si="10"/>
        <v>0.58333333333333337</v>
      </c>
      <c r="K13" s="5">
        <f t="shared" si="11"/>
        <v>0.29761904761904762</v>
      </c>
      <c r="L13" s="9"/>
      <c r="M13" s="5">
        <f t="shared" si="2"/>
        <v>0.41666666666666669</v>
      </c>
      <c r="N13" s="5">
        <f t="shared" si="3"/>
        <v>0.70238095238095233</v>
      </c>
      <c r="O13" s="5">
        <f t="shared" si="4"/>
        <v>2</v>
      </c>
      <c r="P13" s="5">
        <f t="shared" si="5"/>
        <v>168</v>
      </c>
      <c r="Q13" s="9"/>
      <c r="R13" s="10">
        <f t="shared" si="6"/>
        <v>0.41666666666666663</v>
      </c>
      <c r="S13" s="5">
        <v>-0.21049999999999999</v>
      </c>
      <c r="T13" s="10">
        <f t="shared" si="7"/>
        <v>0.70238095238095233</v>
      </c>
      <c r="U13" s="5">
        <v>0.53100000000000003</v>
      </c>
      <c r="V13" s="5">
        <f t="shared" si="8"/>
        <v>0.74150000000000005</v>
      </c>
      <c r="W13" s="5">
        <v>0.21029999999999999</v>
      </c>
      <c r="X13" s="5">
        <v>-0.53129999999999999</v>
      </c>
      <c r="Y13" s="5">
        <f t="shared" si="9"/>
        <v>0.74160000000000004</v>
      </c>
    </row>
    <row r="14" spans="1:25" s="3" customFormat="1" x14ac:dyDescent="0.25">
      <c r="D14" s="3" t="s">
        <v>21</v>
      </c>
      <c r="E14" s="3">
        <v>53</v>
      </c>
      <c r="F14" s="3">
        <v>62</v>
      </c>
      <c r="G14" s="3">
        <v>22</v>
      </c>
      <c r="H14" s="3">
        <v>31</v>
      </c>
      <c r="I14" s="9"/>
      <c r="J14" s="3">
        <f t="shared" si="10"/>
        <v>0.63095238095238093</v>
      </c>
      <c r="K14" s="3">
        <f t="shared" si="11"/>
        <v>0.26190476190476192</v>
      </c>
      <c r="L14" s="9"/>
      <c r="M14" s="5">
        <f t="shared" si="2"/>
        <v>0.36904761904761907</v>
      </c>
      <c r="N14" s="5">
        <f t="shared" si="3"/>
        <v>0.73809523809523814</v>
      </c>
      <c r="O14" s="5">
        <f t="shared" si="4"/>
        <v>2</v>
      </c>
      <c r="P14" s="5">
        <f t="shared" si="5"/>
        <v>168</v>
      </c>
      <c r="Q14" s="9"/>
      <c r="R14" s="10">
        <f t="shared" si="6"/>
        <v>0.36904761904761907</v>
      </c>
      <c r="S14" s="3">
        <v>-0.33450000000000002</v>
      </c>
      <c r="T14" s="10">
        <f t="shared" si="7"/>
        <v>0.73809523809523814</v>
      </c>
      <c r="U14" s="3">
        <v>0.6371</v>
      </c>
      <c r="V14" s="5">
        <f t="shared" si="8"/>
        <v>0.97160000000000002</v>
      </c>
      <c r="W14" s="3">
        <v>0.3342</v>
      </c>
      <c r="X14" s="3">
        <v>-0.63739999999999997</v>
      </c>
      <c r="Y14" s="5">
        <f t="shared" si="9"/>
        <v>0.97160000000000002</v>
      </c>
    </row>
    <row r="15" spans="1:25" s="6" customFormat="1" x14ac:dyDescent="0.25">
      <c r="C15" s="6" t="s">
        <v>22</v>
      </c>
      <c r="D15" s="6" t="s">
        <v>20</v>
      </c>
      <c r="E15" s="6">
        <v>71</v>
      </c>
      <c r="F15" s="6">
        <v>56</v>
      </c>
      <c r="G15" s="6">
        <v>28</v>
      </c>
      <c r="H15" s="6">
        <v>13</v>
      </c>
      <c r="I15" s="9"/>
      <c r="J15" s="6">
        <f t="shared" si="10"/>
        <v>0.84523809523809523</v>
      </c>
      <c r="K15" s="6">
        <f t="shared" si="11"/>
        <v>0.33333333333333331</v>
      </c>
      <c r="L15" s="9"/>
      <c r="M15" s="5">
        <f t="shared" si="2"/>
        <v>0.15476190476190477</v>
      </c>
      <c r="N15" s="5">
        <f t="shared" si="3"/>
        <v>0.66666666666666663</v>
      </c>
      <c r="O15" s="5">
        <f t="shared" si="4"/>
        <v>2</v>
      </c>
      <c r="P15" s="5">
        <f t="shared" si="5"/>
        <v>168</v>
      </c>
      <c r="Q15" s="9"/>
      <c r="R15" s="10">
        <f t="shared" si="6"/>
        <v>0.15476190476190477</v>
      </c>
      <c r="S15" s="6">
        <v>-1.0164</v>
      </c>
      <c r="T15" s="10">
        <f t="shared" si="7"/>
        <v>0.66666666666666674</v>
      </c>
      <c r="U15" s="6">
        <v>0.43049999999999999</v>
      </c>
      <c r="V15" s="5">
        <f t="shared" si="8"/>
        <v>1.4468999999999999</v>
      </c>
      <c r="W15" s="6">
        <v>1.016</v>
      </c>
      <c r="X15" s="6">
        <v>-0.43080000000000002</v>
      </c>
      <c r="Y15" s="5">
        <f t="shared" si="9"/>
        <v>1.4468000000000001</v>
      </c>
    </row>
    <row r="16" spans="1:25" s="4" customFormat="1" x14ac:dyDescent="0.25">
      <c r="D16" s="4" t="s">
        <v>21</v>
      </c>
      <c r="E16" s="4">
        <v>67</v>
      </c>
      <c r="F16" s="4">
        <v>73</v>
      </c>
      <c r="G16" s="4">
        <v>18</v>
      </c>
      <c r="H16" s="4">
        <v>10</v>
      </c>
      <c r="I16" s="9"/>
      <c r="J16" s="4">
        <f t="shared" si="10"/>
        <v>0.79761904761904767</v>
      </c>
      <c r="K16" s="4">
        <f t="shared" si="11"/>
        <v>0.21428571428571427</v>
      </c>
      <c r="L16" s="9"/>
      <c r="M16" s="5">
        <f t="shared" si="2"/>
        <v>0.11904761904761904</v>
      </c>
      <c r="N16" s="5">
        <f t="shared" si="3"/>
        <v>0.86904761904761907</v>
      </c>
      <c r="O16" s="5">
        <f t="shared" si="4"/>
        <v>2</v>
      </c>
      <c r="P16" s="5">
        <f t="shared" si="5"/>
        <v>168</v>
      </c>
      <c r="Q16" s="9"/>
      <c r="R16" s="10">
        <f t="shared" si="6"/>
        <v>0.20238095238095233</v>
      </c>
      <c r="S16" s="4">
        <v>-0.83340000000000003</v>
      </c>
      <c r="T16" s="10">
        <f t="shared" si="7"/>
        <v>0.7857142857142857</v>
      </c>
      <c r="U16" s="4">
        <v>0.79149999999999998</v>
      </c>
      <c r="V16" s="5">
        <f t="shared" si="8"/>
        <v>1.6249</v>
      </c>
      <c r="W16" s="4">
        <v>0.83299999999999996</v>
      </c>
      <c r="X16" s="4">
        <v>-0.79190000000000005</v>
      </c>
      <c r="Y16" s="5">
        <f t="shared" si="9"/>
        <v>1.6249</v>
      </c>
    </row>
    <row r="17" spans="1:25" s="2" customFormat="1" hidden="1" x14ac:dyDescent="0.25">
      <c r="A17" s="2" t="s">
        <v>26</v>
      </c>
      <c r="I17" s="9"/>
      <c r="L17" s="9"/>
      <c r="Q17" s="9"/>
      <c r="V17" s="5">
        <f t="shared" si="8"/>
        <v>0</v>
      </c>
    </row>
    <row r="18" spans="1:25" s="1" customFormat="1" x14ac:dyDescent="0.25">
      <c r="I18" s="9"/>
      <c r="K18" s="1">
        <f t="shared" si="11"/>
        <v>0</v>
      </c>
      <c r="L18" s="9"/>
      <c r="M18" s="1">
        <f t="shared" si="2"/>
        <v>0</v>
      </c>
      <c r="N18" s="1">
        <f t="shared" si="3"/>
        <v>0</v>
      </c>
      <c r="O18" s="1">
        <f t="shared" si="4"/>
        <v>0</v>
      </c>
      <c r="P18" s="1">
        <f t="shared" si="5"/>
        <v>0</v>
      </c>
      <c r="Q18" s="9"/>
      <c r="R18" s="1">
        <f t="shared" si="6"/>
        <v>1</v>
      </c>
      <c r="T18" s="1">
        <f t="shared" si="7"/>
        <v>1</v>
      </c>
      <c r="V18" s="1">
        <f t="shared" si="8"/>
        <v>0</v>
      </c>
      <c r="Y18" s="1">
        <f t="shared" si="9"/>
        <v>0</v>
      </c>
    </row>
    <row r="19" spans="1:25" s="5" customFormat="1" x14ac:dyDescent="0.25">
      <c r="A19" s="5">
        <v>4</v>
      </c>
      <c r="B19" s="5" t="s">
        <v>74</v>
      </c>
      <c r="C19" s="5" t="s">
        <v>19</v>
      </c>
      <c r="D19" s="5" t="s">
        <v>20</v>
      </c>
      <c r="E19" s="5">
        <v>60</v>
      </c>
      <c r="F19" s="5">
        <v>50</v>
      </c>
      <c r="G19" s="5">
        <v>34</v>
      </c>
      <c r="H19" s="5">
        <v>24</v>
      </c>
      <c r="I19" s="9"/>
      <c r="J19" s="5">
        <f t="shared" si="10"/>
        <v>0.7142857142857143</v>
      </c>
      <c r="K19" s="5">
        <f t="shared" si="11"/>
        <v>0.40476190476190477</v>
      </c>
      <c r="L19" s="9"/>
      <c r="M19" s="5">
        <f t="shared" si="2"/>
        <v>0.2857142857142857</v>
      </c>
      <c r="N19" s="5">
        <f t="shared" si="3"/>
        <v>0.59523809523809523</v>
      </c>
      <c r="O19" s="5">
        <f t="shared" si="4"/>
        <v>2</v>
      </c>
      <c r="P19" s="5">
        <f t="shared" si="5"/>
        <v>168</v>
      </c>
      <c r="Q19" s="9"/>
      <c r="R19" s="5">
        <f t="shared" si="6"/>
        <v>0.2857142857142857</v>
      </c>
      <c r="S19" s="5">
        <v>-0.5655</v>
      </c>
      <c r="T19" s="5">
        <f t="shared" si="7"/>
        <v>0.59523809523809523</v>
      </c>
      <c r="U19" s="5">
        <v>0.2409</v>
      </c>
      <c r="V19" s="5">
        <f t="shared" si="8"/>
        <v>0.80640000000000001</v>
      </c>
      <c r="W19" s="5">
        <v>0.56559999999999999</v>
      </c>
      <c r="X19" s="5">
        <v>-0.2412</v>
      </c>
      <c r="Y19" s="5">
        <f>W19-X19</f>
        <v>0.80679999999999996</v>
      </c>
    </row>
    <row r="20" spans="1:25" s="3" customFormat="1" x14ac:dyDescent="0.25">
      <c r="D20" s="3" t="s">
        <v>21</v>
      </c>
      <c r="E20" s="3">
        <v>50</v>
      </c>
      <c r="F20" s="3">
        <v>52</v>
      </c>
      <c r="G20" s="3">
        <v>32</v>
      </c>
      <c r="H20" s="3">
        <v>34</v>
      </c>
      <c r="I20" s="9"/>
      <c r="J20" s="3">
        <f t="shared" si="10"/>
        <v>0.59523809523809523</v>
      </c>
      <c r="K20" s="3">
        <f t="shared" si="11"/>
        <v>0.38095238095238093</v>
      </c>
      <c r="L20" s="9"/>
      <c r="M20" s="3">
        <f t="shared" si="2"/>
        <v>0.40476190476190477</v>
      </c>
      <c r="N20" s="3">
        <f t="shared" si="3"/>
        <v>0.61904761904761907</v>
      </c>
      <c r="O20" s="3">
        <f t="shared" si="4"/>
        <v>2</v>
      </c>
      <c r="P20" s="3">
        <f t="shared" si="5"/>
        <v>168</v>
      </c>
      <c r="Q20" s="9"/>
      <c r="R20" s="3">
        <f t="shared" si="6"/>
        <v>0.40476190476190477</v>
      </c>
      <c r="S20" s="3">
        <v>-0.2412</v>
      </c>
      <c r="T20" s="3">
        <f t="shared" si="7"/>
        <v>0.61904761904761907</v>
      </c>
      <c r="U20" s="3">
        <v>0.30280000000000001</v>
      </c>
      <c r="V20" s="5">
        <f t="shared" si="8"/>
        <v>0.54400000000000004</v>
      </c>
      <c r="W20" s="3">
        <v>0.2409</v>
      </c>
      <c r="X20" s="3">
        <v>-0.30309999999999998</v>
      </c>
      <c r="Y20" s="5">
        <f t="shared" ref="Y20:Y32" si="12">W20-X20</f>
        <v>0.54400000000000004</v>
      </c>
    </row>
    <row r="21" spans="1:25" s="6" customFormat="1" x14ac:dyDescent="0.25">
      <c r="C21" s="6" t="s">
        <v>22</v>
      </c>
      <c r="D21" s="6" t="s">
        <v>20</v>
      </c>
      <c r="E21" s="6">
        <v>80</v>
      </c>
      <c r="F21" s="6">
        <v>54</v>
      </c>
      <c r="G21" s="6">
        <v>30</v>
      </c>
      <c r="H21" s="6">
        <v>4</v>
      </c>
      <c r="I21" s="9"/>
      <c r="J21" s="6">
        <f t="shared" si="10"/>
        <v>0.95238095238095233</v>
      </c>
      <c r="K21" s="6">
        <f t="shared" si="11"/>
        <v>0.35714285714285715</v>
      </c>
      <c r="L21" s="9"/>
      <c r="M21" s="6">
        <f t="shared" si="2"/>
        <v>4.7619047619047616E-2</v>
      </c>
      <c r="N21" s="6">
        <f t="shared" si="3"/>
        <v>0.6428571428571429</v>
      </c>
      <c r="O21" s="6">
        <f t="shared" si="4"/>
        <v>2</v>
      </c>
      <c r="P21" s="6">
        <f t="shared" si="5"/>
        <v>168</v>
      </c>
      <c r="Q21" s="9"/>
      <c r="R21" s="6">
        <f t="shared" si="6"/>
        <v>4.7619047619047672E-2</v>
      </c>
      <c r="S21" s="6">
        <v>-1.6685000000000001</v>
      </c>
      <c r="T21" s="6">
        <f t="shared" si="7"/>
        <v>0.64285714285714279</v>
      </c>
      <c r="U21" s="6">
        <v>0.3659</v>
      </c>
      <c r="V21" s="5">
        <f t="shared" si="8"/>
        <v>2.0344000000000002</v>
      </c>
      <c r="W21" s="6">
        <v>1.6675</v>
      </c>
      <c r="X21" s="6">
        <v>-0.36620000000000003</v>
      </c>
      <c r="Y21" s="5">
        <f t="shared" si="12"/>
        <v>2.0337000000000001</v>
      </c>
    </row>
    <row r="22" spans="1:25" s="4" customFormat="1" x14ac:dyDescent="0.25">
      <c r="D22" s="4" t="s">
        <v>21</v>
      </c>
      <c r="E22" s="4">
        <v>72</v>
      </c>
      <c r="F22" s="4">
        <v>63</v>
      </c>
      <c r="G22" s="4">
        <v>21</v>
      </c>
      <c r="H22" s="4">
        <v>12</v>
      </c>
      <c r="I22" s="9"/>
      <c r="J22" s="4">
        <f t="shared" si="10"/>
        <v>0.8571428571428571</v>
      </c>
      <c r="K22" s="4">
        <f t="shared" si="11"/>
        <v>0.25</v>
      </c>
      <c r="L22" s="9"/>
      <c r="M22" s="4">
        <f t="shared" si="2"/>
        <v>0.14285714285714285</v>
      </c>
      <c r="N22" s="4">
        <f t="shared" si="3"/>
        <v>0.75</v>
      </c>
      <c r="O22" s="4">
        <f t="shared" si="4"/>
        <v>2</v>
      </c>
      <c r="P22" s="4">
        <f t="shared" si="5"/>
        <v>168</v>
      </c>
      <c r="Q22" s="9"/>
      <c r="R22" s="4">
        <f t="shared" si="6"/>
        <v>0.1428571428571429</v>
      </c>
      <c r="S22" s="4">
        <v>-1.0678000000000001</v>
      </c>
      <c r="T22" s="4">
        <f t="shared" si="7"/>
        <v>0.75</v>
      </c>
      <c r="U22" s="4">
        <v>0.6744</v>
      </c>
      <c r="V22" s="5">
        <f t="shared" si="8"/>
        <v>1.7422</v>
      </c>
      <c r="W22" s="4">
        <v>1.0672999999999999</v>
      </c>
      <c r="X22" s="4">
        <v>-0.6744</v>
      </c>
      <c r="Y22" s="5">
        <f t="shared" si="12"/>
        <v>1.7416999999999998</v>
      </c>
    </row>
    <row r="23" spans="1:25" s="1" customFormat="1" x14ac:dyDescent="0.25">
      <c r="I23" s="9"/>
      <c r="J23" s="1">
        <f t="shared" si="10"/>
        <v>0</v>
      </c>
      <c r="K23" s="1">
        <f t="shared" si="11"/>
        <v>0</v>
      </c>
      <c r="L23" s="9"/>
      <c r="M23" s="1">
        <f t="shared" si="2"/>
        <v>0</v>
      </c>
      <c r="N23" s="1">
        <f t="shared" si="3"/>
        <v>0</v>
      </c>
      <c r="O23" s="1">
        <f t="shared" si="4"/>
        <v>0</v>
      </c>
      <c r="P23" s="1">
        <f t="shared" si="5"/>
        <v>0</v>
      </c>
      <c r="Q23" s="9"/>
      <c r="R23" s="1">
        <f t="shared" si="6"/>
        <v>1</v>
      </c>
      <c r="T23" s="1">
        <f t="shared" si="7"/>
        <v>1</v>
      </c>
      <c r="V23" s="1">
        <f t="shared" si="8"/>
        <v>0</v>
      </c>
      <c r="Y23" s="5">
        <f t="shared" si="12"/>
        <v>0</v>
      </c>
    </row>
    <row r="24" spans="1:25" s="5" customFormat="1" x14ac:dyDescent="0.25">
      <c r="A24" s="5">
        <v>5</v>
      </c>
      <c r="B24" s="5" t="s">
        <v>77</v>
      </c>
      <c r="C24" s="5" t="s">
        <v>19</v>
      </c>
      <c r="D24" s="5" t="s">
        <v>20</v>
      </c>
      <c r="E24" s="5">
        <v>82</v>
      </c>
      <c r="F24" s="5">
        <v>37</v>
      </c>
      <c r="G24" s="5">
        <v>47</v>
      </c>
      <c r="H24" s="5">
        <v>2</v>
      </c>
      <c r="I24" s="9"/>
      <c r="J24" s="5">
        <f t="shared" si="10"/>
        <v>0.97619047619047616</v>
      </c>
      <c r="K24" s="5">
        <f t="shared" si="11"/>
        <v>0.55952380952380953</v>
      </c>
      <c r="L24" s="9"/>
      <c r="M24" s="5">
        <f t="shared" si="2"/>
        <v>2.3809523809523808E-2</v>
      </c>
      <c r="N24" s="5">
        <f t="shared" si="3"/>
        <v>0.44047619047619047</v>
      </c>
      <c r="O24" s="5">
        <f t="shared" si="4"/>
        <v>1.9999999999999998</v>
      </c>
      <c r="P24" s="5">
        <f t="shared" si="5"/>
        <v>168</v>
      </c>
      <c r="Q24" s="9"/>
      <c r="R24" s="5">
        <f t="shared" si="6"/>
        <v>2.3809523809523836E-2</v>
      </c>
      <c r="S24" s="5">
        <v>-1.9809000000000001</v>
      </c>
      <c r="T24" s="5">
        <f t="shared" si="7"/>
        <v>0.44047619047619047</v>
      </c>
      <c r="U24" s="5">
        <v>-0.14990000000000001</v>
      </c>
      <c r="V24" s="5">
        <f t="shared" si="8"/>
        <v>1.8310000000000002</v>
      </c>
      <c r="W24" s="5">
        <v>1.9791000000000001</v>
      </c>
      <c r="X24" s="5">
        <v>0.1497</v>
      </c>
      <c r="Y24" s="5">
        <f t="shared" si="12"/>
        <v>1.8294000000000001</v>
      </c>
    </row>
    <row r="25" spans="1:25" s="3" customFormat="1" x14ac:dyDescent="0.25">
      <c r="D25" s="3" t="s">
        <v>21</v>
      </c>
      <c r="E25" s="3">
        <v>81</v>
      </c>
      <c r="F25" s="3">
        <v>38</v>
      </c>
      <c r="G25" s="3">
        <v>46</v>
      </c>
      <c r="H25" s="3">
        <v>3</v>
      </c>
      <c r="I25" s="9"/>
      <c r="J25" s="3">
        <f t="shared" si="10"/>
        <v>0.9642857142857143</v>
      </c>
      <c r="K25" s="3">
        <f t="shared" si="11"/>
        <v>0.54761904761904767</v>
      </c>
      <c r="L25" s="9"/>
      <c r="M25" s="3">
        <f t="shared" si="2"/>
        <v>3.5714285714285712E-2</v>
      </c>
      <c r="N25" s="3">
        <f t="shared" si="3"/>
        <v>0.45238095238095238</v>
      </c>
      <c r="O25" s="3">
        <f t="shared" si="4"/>
        <v>2</v>
      </c>
      <c r="P25" s="3">
        <f t="shared" si="5"/>
        <v>168</v>
      </c>
      <c r="Q25" s="9"/>
      <c r="R25" s="3">
        <f t="shared" si="6"/>
        <v>3.5714285714285698E-2</v>
      </c>
      <c r="S25" s="3">
        <v>-1.8028999999999999</v>
      </c>
      <c r="T25" s="3">
        <f t="shared" si="7"/>
        <v>0.45238095238095233</v>
      </c>
      <c r="U25" s="3">
        <v>-0.1198</v>
      </c>
      <c r="V25" s="5">
        <f t="shared" si="8"/>
        <v>1.6831</v>
      </c>
      <c r="W25" s="3">
        <v>1.8016000000000001</v>
      </c>
      <c r="X25" s="3">
        <v>0.1196</v>
      </c>
      <c r="Y25" s="5">
        <f t="shared" si="12"/>
        <v>1.6820000000000002</v>
      </c>
    </row>
    <row r="26" spans="1:25" s="6" customFormat="1" x14ac:dyDescent="0.25">
      <c r="C26" s="6" t="s">
        <v>22</v>
      </c>
      <c r="D26" s="6" t="s">
        <v>20</v>
      </c>
      <c r="E26" s="6">
        <v>81</v>
      </c>
      <c r="F26" s="6">
        <v>45</v>
      </c>
      <c r="G26" s="6">
        <v>39</v>
      </c>
      <c r="H26" s="6">
        <v>3</v>
      </c>
      <c r="I26" s="9"/>
      <c r="J26" s="6">
        <f t="shared" si="10"/>
        <v>0.9642857142857143</v>
      </c>
      <c r="K26" s="6">
        <f t="shared" si="11"/>
        <v>0.4642857142857143</v>
      </c>
      <c r="L26" s="9"/>
      <c r="M26" s="6">
        <f t="shared" si="2"/>
        <v>3.5714285714285712E-2</v>
      </c>
      <c r="N26" s="6">
        <f t="shared" si="3"/>
        <v>0.5357142857142857</v>
      </c>
      <c r="O26" s="6">
        <f t="shared" si="4"/>
        <v>2</v>
      </c>
      <c r="P26" s="6">
        <f t="shared" si="5"/>
        <v>168</v>
      </c>
      <c r="Q26" s="9"/>
      <c r="R26" s="6">
        <f t="shared" si="6"/>
        <v>3.5714285714285698E-2</v>
      </c>
      <c r="S26" s="6">
        <v>-1.8028999999999999</v>
      </c>
      <c r="T26" s="6">
        <f t="shared" si="7"/>
        <v>0.5357142857142857</v>
      </c>
      <c r="U26" s="6">
        <v>8.9599999999999999E-2</v>
      </c>
      <c r="V26" s="5">
        <f t="shared" si="8"/>
        <v>1.8924999999999998</v>
      </c>
      <c r="W26" s="6">
        <v>1.8016000000000001</v>
      </c>
      <c r="X26" s="6">
        <v>-8.9800000000000005E-2</v>
      </c>
      <c r="Y26" s="5">
        <f t="shared" si="12"/>
        <v>1.8914000000000002</v>
      </c>
    </row>
    <row r="27" spans="1:25" s="4" customFormat="1" x14ac:dyDescent="0.25">
      <c r="D27" s="4" t="s">
        <v>21</v>
      </c>
      <c r="E27" s="4">
        <v>83.99</v>
      </c>
      <c r="F27" s="4">
        <v>31</v>
      </c>
      <c r="G27" s="4">
        <v>53</v>
      </c>
      <c r="H27" s="4">
        <v>0.01</v>
      </c>
      <c r="I27" s="9"/>
      <c r="J27" s="4">
        <f t="shared" si="10"/>
        <v>0.99988095238095231</v>
      </c>
      <c r="K27" s="4">
        <f t="shared" si="11"/>
        <v>0.63095238095238093</v>
      </c>
      <c r="L27" s="9"/>
      <c r="M27" s="4">
        <f t="shared" si="2"/>
        <v>1.1904761904761905E-4</v>
      </c>
      <c r="N27" s="4">
        <f t="shared" si="3"/>
        <v>0.36904761904761907</v>
      </c>
      <c r="O27" s="4">
        <f t="shared" si="4"/>
        <v>2</v>
      </c>
      <c r="P27" s="4">
        <f t="shared" si="5"/>
        <v>168</v>
      </c>
      <c r="Q27" s="9"/>
      <c r="R27" s="4">
        <f t="shared" si="6"/>
        <v>1.1904761904768524E-4</v>
      </c>
      <c r="S27" s="4">
        <v>-3.71</v>
      </c>
      <c r="T27" s="4">
        <f t="shared" si="7"/>
        <v>0.36904761904761907</v>
      </c>
      <c r="U27" s="4">
        <v>-0.33450000000000002</v>
      </c>
      <c r="V27" s="5">
        <f t="shared" si="8"/>
        <v>3.3754999999999997</v>
      </c>
      <c r="W27" s="4">
        <v>3.54</v>
      </c>
      <c r="X27" s="4">
        <v>0.3342</v>
      </c>
      <c r="Y27" s="5">
        <f t="shared" si="12"/>
        <v>3.2058</v>
      </c>
    </row>
    <row r="28" spans="1:25" s="1" customFormat="1" x14ac:dyDescent="0.25">
      <c r="I28" s="9"/>
      <c r="J28" s="1">
        <f t="shared" si="10"/>
        <v>0</v>
      </c>
      <c r="K28" s="1">
        <f t="shared" si="11"/>
        <v>0</v>
      </c>
      <c r="L28" s="9"/>
      <c r="M28" s="1">
        <f t="shared" si="2"/>
        <v>0</v>
      </c>
      <c r="N28" s="1">
        <f t="shared" si="3"/>
        <v>0</v>
      </c>
      <c r="O28" s="1">
        <f t="shared" si="4"/>
        <v>0</v>
      </c>
      <c r="P28" s="1">
        <f t="shared" si="5"/>
        <v>0</v>
      </c>
      <c r="Q28" s="9"/>
      <c r="R28" s="1">
        <f t="shared" si="6"/>
        <v>1</v>
      </c>
      <c r="T28" s="1">
        <f t="shared" si="7"/>
        <v>1</v>
      </c>
      <c r="V28" s="1">
        <f t="shared" si="8"/>
        <v>0</v>
      </c>
      <c r="Y28" s="1">
        <f t="shared" si="12"/>
        <v>0</v>
      </c>
    </row>
    <row r="29" spans="1:25" s="5" customFormat="1" x14ac:dyDescent="0.25">
      <c r="A29" s="5">
        <v>6</v>
      </c>
      <c r="B29" s="5" t="s">
        <v>87</v>
      </c>
      <c r="C29" s="5" t="s">
        <v>19</v>
      </c>
      <c r="D29" s="5" t="s">
        <v>20</v>
      </c>
      <c r="E29" s="5">
        <v>73</v>
      </c>
      <c r="F29" s="5">
        <v>75</v>
      </c>
      <c r="G29" s="5">
        <v>9</v>
      </c>
      <c r="H29" s="5">
        <v>11</v>
      </c>
      <c r="I29" s="9"/>
      <c r="J29" s="5">
        <f t="shared" si="10"/>
        <v>0.86904761904761907</v>
      </c>
      <c r="K29" s="5">
        <f t="shared" si="11"/>
        <v>0.10714285714285714</v>
      </c>
      <c r="L29" s="9"/>
      <c r="M29" s="5">
        <f t="shared" si="2"/>
        <v>0.13095238095238096</v>
      </c>
      <c r="N29" s="5">
        <f t="shared" si="3"/>
        <v>0.8928571428571429</v>
      </c>
      <c r="O29" s="5">
        <f t="shared" si="4"/>
        <v>2</v>
      </c>
      <c r="P29" s="5">
        <f t="shared" si="5"/>
        <v>168</v>
      </c>
      <c r="Q29" s="9"/>
      <c r="R29" s="5">
        <f t="shared" si="6"/>
        <v>0.13095238095238093</v>
      </c>
      <c r="S29" s="5">
        <v>-1.1221000000000001</v>
      </c>
      <c r="T29" s="5">
        <f t="shared" si="7"/>
        <v>0.8928571428571429</v>
      </c>
      <c r="U29" s="5">
        <v>1.2415</v>
      </c>
      <c r="V29" s="5">
        <f t="shared" si="8"/>
        <v>2.3635999999999999</v>
      </c>
      <c r="W29" s="5">
        <v>1.1215999999999999</v>
      </c>
      <c r="X29" s="5">
        <v>-1.242</v>
      </c>
      <c r="Y29" s="5">
        <f t="shared" si="12"/>
        <v>2.3635999999999999</v>
      </c>
    </row>
    <row r="30" spans="1:25" s="3" customFormat="1" x14ac:dyDescent="0.25">
      <c r="D30" s="3" t="s">
        <v>21</v>
      </c>
      <c r="E30" s="3">
        <v>69</v>
      </c>
      <c r="F30" s="3">
        <v>74</v>
      </c>
      <c r="G30" s="3">
        <v>10</v>
      </c>
      <c r="H30" s="3">
        <v>15</v>
      </c>
      <c r="I30" s="9"/>
      <c r="J30" s="3">
        <f t="shared" si="10"/>
        <v>0.8214285714285714</v>
      </c>
      <c r="K30" s="3">
        <f t="shared" si="11"/>
        <v>0.11904761904761904</v>
      </c>
      <c r="L30" s="9"/>
      <c r="M30" s="3">
        <f t="shared" si="2"/>
        <v>0.17857142857142858</v>
      </c>
      <c r="N30" s="3">
        <f t="shared" si="3"/>
        <v>0.88095238095238093</v>
      </c>
      <c r="O30" s="3">
        <f t="shared" si="4"/>
        <v>2</v>
      </c>
      <c r="P30" s="3">
        <f t="shared" si="5"/>
        <v>168</v>
      </c>
      <c r="Q30" s="9"/>
      <c r="R30" s="3">
        <f t="shared" si="6"/>
        <v>0.1785714285714286</v>
      </c>
      <c r="S30" s="3">
        <v>-0.92100000000000004</v>
      </c>
      <c r="T30" s="3">
        <f t="shared" si="7"/>
        <v>0.88095238095238093</v>
      </c>
      <c r="U30" s="3">
        <v>1.1794</v>
      </c>
      <c r="V30" s="3">
        <f t="shared" si="8"/>
        <v>2.1004</v>
      </c>
      <c r="W30" s="3">
        <v>0.92069999999999996</v>
      </c>
      <c r="X30" s="3">
        <v>-1.1798999999999999</v>
      </c>
      <c r="Y30" s="3">
        <f t="shared" si="12"/>
        <v>2.1006</v>
      </c>
    </row>
    <row r="31" spans="1:25" s="6" customFormat="1" x14ac:dyDescent="0.25">
      <c r="C31" s="6" t="s">
        <v>22</v>
      </c>
      <c r="D31" s="6" t="s">
        <v>20</v>
      </c>
      <c r="E31" s="6">
        <v>75</v>
      </c>
      <c r="F31" s="6">
        <v>73</v>
      </c>
      <c r="G31" s="6">
        <v>11</v>
      </c>
      <c r="H31" s="6">
        <v>9</v>
      </c>
      <c r="I31" s="9"/>
      <c r="J31" s="6">
        <f t="shared" si="10"/>
        <v>0.8928571428571429</v>
      </c>
      <c r="K31" s="6">
        <f t="shared" si="11"/>
        <v>0.13095238095238096</v>
      </c>
      <c r="L31" s="9"/>
      <c r="M31" s="6">
        <f t="shared" si="2"/>
        <v>0.10714285714285714</v>
      </c>
      <c r="N31" s="6">
        <f t="shared" si="3"/>
        <v>0.86904761904761907</v>
      </c>
      <c r="O31" s="6">
        <f t="shared" si="4"/>
        <v>2</v>
      </c>
      <c r="P31" s="6">
        <f t="shared" si="5"/>
        <v>168</v>
      </c>
      <c r="Q31" s="9"/>
      <c r="R31" s="6">
        <f t="shared" si="6"/>
        <v>0.1071428571428571</v>
      </c>
      <c r="S31" s="6">
        <v>-1.242</v>
      </c>
      <c r="T31" s="6">
        <f t="shared" si="7"/>
        <v>0.86904761904761907</v>
      </c>
      <c r="U31" s="6">
        <v>1.1215999999999999</v>
      </c>
      <c r="V31" s="6">
        <f t="shared" si="8"/>
        <v>2.3635999999999999</v>
      </c>
      <c r="W31" s="6">
        <v>1.2415</v>
      </c>
      <c r="X31" s="6">
        <v>-1.1221000000000001</v>
      </c>
      <c r="Y31" s="6">
        <f t="shared" si="12"/>
        <v>2.3635999999999999</v>
      </c>
    </row>
    <row r="32" spans="1:25" s="4" customFormat="1" x14ac:dyDescent="0.25">
      <c r="D32" s="4" t="s">
        <v>21</v>
      </c>
      <c r="E32" s="4">
        <v>81</v>
      </c>
      <c r="F32" s="4">
        <v>79</v>
      </c>
      <c r="G32" s="4">
        <v>5</v>
      </c>
      <c r="H32" s="4">
        <v>3</v>
      </c>
      <c r="I32" s="9"/>
      <c r="J32" s="4">
        <f t="shared" si="10"/>
        <v>0.9642857142857143</v>
      </c>
      <c r="K32" s="4">
        <f t="shared" si="11"/>
        <v>5.9523809523809521E-2</v>
      </c>
      <c r="L32" s="9"/>
      <c r="M32" s="4">
        <f t="shared" si="2"/>
        <v>3.5714285714285712E-2</v>
      </c>
      <c r="N32" s="4">
        <f t="shared" si="3"/>
        <v>0.94047619047619047</v>
      </c>
      <c r="O32" s="4">
        <f t="shared" si="4"/>
        <v>2</v>
      </c>
      <c r="P32" s="4">
        <f t="shared" si="5"/>
        <v>168</v>
      </c>
      <c r="Q32" s="9"/>
      <c r="R32" s="4">
        <f t="shared" si="6"/>
        <v>3.5714285714285698E-2</v>
      </c>
      <c r="S32" s="4">
        <v>-1.8028999999999999</v>
      </c>
      <c r="T32" s="4">
        <f t="shared" si="7"/>
        <v>0.94047619047619047</v>
      </c>
      <c r="U32" s="4">
        <v>1.5581</v>
      </c>
      <c r="V32" s="4">
        <f t="shared" si="8"/>
        <v>3.3609999999999998</v>
      </c>
      <c r="W32" s="4">
        <v>1.8016000000000001</v>
      </c>
      <c r="X32" s="4">
        <v>-1.5589</v>
      </c>
      <c r="Y32" s="4">
        <f t="shared" si="12"/>
        <v>3.3605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2" sqref="B12"/>
    </sheetView>
  </sheetViews>
  <sheetFormatPr baseColWidth="10" defaultRowHeight="15" x14ac:dyDescent="0.25"/>
  <sheetData>
    <row r="1" spans="1:10" x14ac:dyDescent="0.25">
      <c r="A1" t="s">
        <v>4</v>
      </c>
      <c r="E1" t="s">
        <v>6</v>
      </c>
      <c r="I1" t="s">
        <v>11</v>
      </c>
    </row>
    <row r="2" spans="1:10" x14ac:dyDescent="0.25">
      <c r="A2" t="s">
        <v>3</v>
      </c>
      <c r="B2" t="s">
        <v>12</v>
      </c>
      <c r="C2" t="s">
        <v>1</v>
      </c>
      <c r="D2" t="s">
        <v>18</v>
      </c>
      <c r="E2" t="s">
        <v>2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Conservador(FA)</vt:lpstr>
      <vt:lpstr>Mixto</vt:lpstr>
      <vt:lpstr>Liberal(OM)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Adrifelcha</dc:creator>
  <cp:lastModifiedBy>Adriana Chávez</cp:lastModifiedBy>
  <dcterms:created xsi:type="dcterms:W3CDTF">2015-10-30T16:32:10Z</dcterms:created>
  <dcterms:modified xsi:type="dcterms:W3CDTF">2015-11-06T22:52:02Z</dcterms:modified>
</cp:coreProperties>
</file>