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Adrifelcha_Lab25\Finanzas\"/>
    </mc:Choice>
  </mc:AlternateContent>
  <bookViews>
    <workbookView xWindow="0" yWindow="0" windowWidth="28800" windowHeight="12300"/>
  </bookViews>
  <sheets>
    <sheet name="Hoja1" sheetId="1" r:id="rId1"/>
    <sheet name="Hoja2" sheetId="6" r:id="rId2"/>
    <sheet name="Hoja2 (2)" sheetId="5" r:id="rId3"/>
    <sheet name="Hoja3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R12" i="1"/>
  <c r="Q3" i="1"/>
  <c r="O20" i="1"/>
  <c r="R15" i="1"/>
  <c r="R16" i="1"/>
  <c r="R17" i="1"/>
  <c r="R14" i="1"/>
  <c r="T19" i="1"/>
  <c r="O10" i="1" s="1"/>
  <c r="R20" i="1" l="1"/>
  <c r="T20" i="1" s="1"/>
  <c r="T10" i="1" s="1"/>
  <c r="R4" i="1" s="1"/>
  <c r="J13" i="7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AE26" i="1" l="1"/>
  <c r="X11" i="1"/>
  <c r="AE31" i="1"/>
  <c r="AE32" i="1" l="1"/>
  <c r="AE62" i="1" l="1"/>
  <c r="AE30" i="1" l="1"/>
  <c r="AE59" i="1"/>
  <c r="AE29" i="1" l="1"/>
  <c r="BO4" i="1" l="1"/>
  <c r="BH4" i="1" s="1"/>
  <c r="BO5" i="1"/>
  <c r="BH5" i="1" s="1"/>
  <c r="BO6" i="1"/>
  <c r="BH6" i="1" s="1"/>
  <c r="BO7" i="1"/>
  <c r="BH7" i="1" s="1"/>
  <c r="BO8" i="1"/>
  <c r="BH8" i="1" s="1"/>
  <c r="BO9" i="1"/>
  <c r="BH9" i="1" s="1"/>
  <c r="BO10" i="1"/>
  <c r="BH10" i="1" s="1"/>
  <c r="BO11" i="1"/>
  <c r="BH11" i="1" s="1"/>
  <c r="BO12" i="1"/>
  <c r="BH12" i="1" s="1"/>
  <c r="BO13" i="1"/>
  <c r="BH13" i="1" s="1"/>
  <c r="BO14" i="1"/>
  <c r="BH14" i="1" s="1"/>
  <c r="BO15" i="1"/>
  <c r="BH15" i="1" s="1"/>
  <c r="BO16" i="1"/>
  <c r="BH16" i="1" s="1"/>
  <c r="BO17" i="1"/>
  <c r="BH17" i="1" s="1"/>
  <c r="BO18" i="1"/>
  <c r="BH18" i="1" s="1"/>
  <c r="BO19" i="1"/>
  <c r="BH19" i="1" s="1"/>
  <c r="BO20" i="1"/>
  <c r="BH20" i="1" s="1"/>
  <c r="BO21" i="1"/>
  <c r="BH21" i="1" s="1"/>
  <c r="BO22" i="1"/>
  <c r="BH22" i="1" s="1"/>
  <c r="BO23" i="1"/>
  <c r="BH23" i="1" s="1"/>
  <c r="BO24" i="1"/>
  <c r="BH24" i="1" s="1"/>
  <c r="BO25" i="1"/>
  <c r="BH25" i="1" s="1"/>
  <c r="BO26" i="1"/>
  <c r="BH26" i="1" s="1"/>
  <c r="BO27" i="1"/>
  <c r="BH27" i="1" s="1"/>
  <c r="BO28" i="1"/>
  <c r="BH28" i="1" s="1"/>
  <c r="BO29" i="1"/>
  <c r="BH29" i="1" s="1"/>
  <c r="BO30" i="1"/>
  <c r="BH30" i="1" s="1"/>
  <c r="BO31" i="1"/>
  <c r="BH31" i="1" s="1"/>
  <c r="BO32" i="1"/>
  <c r="BH32" i="1" s="1"/>
  <c r="BO33" i="1"/>
  <c r="BH33" i="1" s="1"/>
  <c r="BO34" i="1"/>
  <c r="BH34" i="1" s="1"/>
  <c r="BO35" i="1"/>
  <c r="BH35" i="1" s="1"/>
  <c r="BO36" i="1"/>
  <c r="BH36" i="1" s="1"/>
  <c r="BO37" i="1"/>
  <c r="BH37" i="1" s="1"/>
  <c r="BO38" i="1"/>
  <c r="BH38" i="1" s="1"/>
  <c r="BO39" i="1"/>
  <c r="BH39" i="1" s="1"/>
  <c r="BO40" i="1"/>
  <c r="BH40" i="1" s="1"/>
  <c r="BO41" i="1"/>
  <c r="BH41" i="1" s="1"/>
  <c r="BO42" i="1"/>
  <c r="BH42" i="1" s="1"/>
  <c r="BO43" i="1"/>
  <c r="BH43" i="1" s="1"/>
  <c r="BO44" i="1"/>
  <c r="BH44" i="1" s="1"/>
  <c r="BO45" i="1"/>
  <c r="BH45" i="1" s="1"/>
  <c r="BO46" i="1"/>
  <c r="BH46" i="1" s="1"/>
  <c r="BO47" i="1"/>
  <c r="BH47" i="1" s="1"/>
  <c r="BO48" i="1"/>
  <c r="BH48" i="1" s="1"/>
  <c r="BO49" i="1"/>
  <c r="BH49" i="1" s="1"/>
  <c r="BO50" i="1"/>
  <c r="BH50" i="1" s="1"/>
  <c r="BO51" i="1"/>
  <c r="BH51" i="1" s="1"/>
  <c r="BO52" i="1"/>
  <c r="BH52" i="1" s="1"/>
  <c r="BO53" i="1"/>
  <c r="BH53" i="1" s="1"/>
  <c r="BO54" i="1"/>
  <c r="BH54" i="1" s="1"/>
  <c r="BO55" i="1"/>
  <c r="BH55" i="1" s="1"/>
  <c r="BO56" i="1"/>
  <c r="BH56" i="1" s="1"/>
  <c r="BO57" i="1"/>
  <c r="BH57" i="1" s="1"/>
  <c r="BO58" i="1"/>
  <c r="BH58" i="1" s="1"/>
  <c r="BO59" i="1"/>
  <c r="BH59" i="1" s="1"/>
  <c r="BO60" i="1"/>
  <c r="BH60" i="1" s="1"/>
  <c r="BO61" i="1"/>
  <c r="BH61" i="1" s="1"/>
  <c r="BO62" i="1"/>
  <c r="BH62" i="1" s="1"/>
  <c r="BO63" i="1"/>
  <c r="BH63" i="1" s="1"/>
  <c r="BO64" i="1"/>
  <c r="BH64" i="1" s="1"/>
  <c r="BO65" i="1"/>
  <c r="BH65" i="1" s="1"/>
  <c r="BO66" i="1"/>
  <c r="BH66" i="1" s="1"/>
  <c r="BO67" i="1"/>
  <c r="BH67" i="1" s="1"/>
  <c r="BO68" i="1"/>
  <c r="BH68" i="1" s="1"/>
  <c r="BO69" i="1"/>
  <c r="BH69" i="1" s="1"/>
  <c r="BO70" i="1"/>
  <c r="BH70" i="1" s="1"/>
  <c r="BO71" i="1"/>
  <c r="BH71" i="1" s="1"/>
  <c r="BO72" i="1"/>
  <c r="BH72" i="1" s="1"/>
  <c r="BO73" i="1"/>
  <c r="BH73" i="1" s="1"/>
  <c r="BO74" i="1"/>
  <c r="BH74" i="1" s="1"/>
  <c r="BO75" i="1"/>
  <c r="BH75" i="1" s="1"/>
  <c r="BO76" i="1"/>
  <c r="BH76" i="1" s="1"/>
  <c r="BO77" i="1"/>
  <c r="BH77" i="1" s="1"/>
  <c r="BO78" i="1"/>
  <c r="BH78" i="1" s="1"/>
  <c r="BO79" i="1"/>
  <c r="BH79" i="1" s="1"/>
  <c r="BO80" i="1"/>
  <c r="BH80" i="1" s="1"/>
  <c r="BO81" i="1"/>
  <c r="BH81" i="1" s="1"/>
  <c r="BO82" i="1"/>
  <c r="BH82" i="1" s="1"/>
  <c r="BO83" i="1"/>
  <c r="BH83" i="1" s="1"/>
  <c r="BO84" i="1"/>
  <c r="BH84" i="1" s="1"/>
  <c r="BO85" i="1"/>
  <c r="BH85" i="1" s="1"/>
  <c r="BO86" i="1"/>
  <c r="BH86" i="1" s="1"/>
  <c r="BO87" i="1"/>
  <c r="BH87" i="1" s="1"/>
  <c r="BO88" i="1"/>
  <c r="BH88" i="1" s="1"/>
  <c r="BO89" i="1"/>
  <c r="BH89" i="1" s="1"/>
  <c r="BO90" i="1"/>
  <c r="BH90" i="1" s="1"/>
  <c r="BO91" i="1"/>
  <c r="BH91" i="1" s="1"/>
  <c r="BO92" i="1"/>
  <c r="BH92" i="1" s="1"/>
  <c r="BO93" i="1"/>
  <c r="BH93" i="1" s="1"/>
  <c r="BO94" i="1"/>
  <c r="BH94" i="1" s="1"/>
  <c r="BO95" i="1"/>
  <c r="BH95" i="1" s="1"/>
  <c r="BO96" i="1"/>
  <c r="BH96" i="1" s="1"/>
  <c r="BO97" i="1"/>
  <c r="BH97" i="1" s="1"/>
  <c r="BO98" i="1"/>
  <c r="BH98" i="1" s="1"/>
  <c r="BO99" i="1"/>
  <c r="BH99" i="1" s="1"/>
  <c r="BO100" i="1"/>
  <c r="BH100" i="1" s="1"/>
  <c r="BO101" i="1"/>
  <c r="BH101" i="1" s="1"/>
  <c r="BO102" i="1"/>
  <c r="BH102" i="1" s="1"/>
  <c r="BO103" i="1"/>
  <c r="BH103" i="1" s="1"/>
  <c r="BO104" i="1"/>
  <c r="BH104" i="1" s="1"/>
  <c r="BO105" i="1"/>
  <c r="BH105" i="1" s="1"/>
  <c r="BO106" i="1"/>
  <c r="BH106" i="1" s="1"/>
  <c r="BO107" i="1"/>
  <c r="BH107" i="1" s="1"/>
  <c r="BO108" i="1"/>
  <c r="BH108" i="1" s="1"/>
  <c r="BO109" i="1"/>
  <c r="BH109" i="1" s="1"/>
  <c r="BO110" i="1"/>
  <c r="BH110" i="1" s="1"/>
  <c r="BO111" i="1"/>
  <c r="BH111" i="1" s="1"/>
  <c r="BO112" i="1"/>
  <c r="BH112" i="1" s="1"/>
  <c r="BO113" i="1"/>
  <c r="BH113" i="1" s="1"/>
  <c r="BO114" i="1"/>
  <c r="BH114" i="1" s="1"/>
  <c r="BO115" i="1"/>
  <c r="BH115" i="1" s="1"/>
  <c r="BO116" i="1"/>
  <c r="BH116" i="1" s="1"/>
  <c r="BO117" i="1"/>
  <c r="BH117" i="1" s="1"/>
  <c r="BO118" i="1"/>
  <c r="BH118" i="1" s="1"/>
  <c r="BO119" i="1"/>
  <c r="BH119" i="1" s="1"/>
  <c r="BO120" i="1"/>
  <c r="BH120" i="1" s="1"/>
  <c r="BO121" i="1"/>
  <c r="BH121" i="1" s="1"/>
  <c r="BO122" i="1"/>
  <c r="BH122" i="1" s="1"/>
  <c r="BO123" i="1"/>
  <c r="BH123" i="1" s="1"/>
  <c r="BO124" i="1"/>
  <c r="BH124" i="1" s="1"/>
  <c r="BO3" i="1"/>
  <c r="BH3" i="1" s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3" i="1"/>
  <c r="E19" i="1" l="1"/>
  <c r="E18" i="1" l="1"/>
  <c r="E17" i="1"/>
  <c r="AE28" i="1"/>
  <c r="AE27" i="1" l="1"/>
  <c r="AT4" i="1" l="1"/>
  <c r="AP4" i="1" s="1"/>
  <c r="AT5" i="1"/>
  <c r="AP5" i="1" s="1"/>
  <c r="AT6" i="1"/>
  <c r="AT7" i="1"/>
  <c r="AP7" i="1" s="1"/>
  <c r="AT8" i="1"/>
  <c r="AP8" i="1" s="1"/>
  <c r="AT9" i="1"/>
  <c r="AP9" i="1" s="1"/>
  <c r="AT10" i="1"/>
  <c r="AP10" i="1" s="1"/>
  <c r="AT11" i="1"/>
  <c r="AP11" i="1" s="1"/>
  <c r="AT12" i="1"/>
  <c r="AP12" i="1" s="1"/>
  <c r="AT13" i="1"/>
  <c r="AP13" i="1" s="1"/>
  <c r="AT14" i="1"/>
  <c r="AP14" i="1" s="1"/>
  <c r="AT15" i="1"/>
  <c r="AP15" i="1" s="1"/>
  <c r="AT16" i="1"/>
  <c r="AP16" i="1" s="1"/>
  <c r="AT17" i="1"/>
  <c r="AP17" i="1" s="1"/>
  <c r="AT18" i="1"/>
  <c r="AP18" i="1" s="1"/>
  <c r="AT19" i="1"/>
  <c r="AP19" i="1" s="1"/>
  <c r="AT20" i="1"/>
  <c r="AP20" i="1" s="1"/>
  <c r="AT21" i="1"/>
  <c r="AP21" i="1" s="1"/>
  <c r="AT22" i="1"/>
  <c r="AP22" i="1" s="1"/>
  <c r="AT23" i="1"/>
  <c r="AT24" i="1"/>
  <c r="AP24" i="1" s="1"/>
  <c r="AT25" i="1"/>
  <c r="AP25" i="1" s="1"/>
  <c r="AT26" i="1"/>
  <c r="AP26" i="1" s="1"/>
  <c r="AT27" i="1"/>
  <c r="AP27" i="1" s="1"/>
  <c r="AT28" i="1"/>
  <c r="AP28" i="1" s="1"/>
  <c r="AT29" i="1"/>
  <c r="AP29" i="1" s="1"/>
  <c r="AT30" i="1"/>
  <c r="AP30" i="1" s="1"/>
  <c r="AT31" i="1"/>
  <c r="AP31" i="1" s="1"/>
  <c r="AT32" i="1"/>
  <c r="AP32" i="1" s="1"/>
  <c r="AT33" i="1"/>
  <c r="AP33" i="1" s="1"/>
  <c r="AT34" i="1"/>
  <c r="AP34" i="1" s="1"/>
  <c r="AT35" i="1"/>
  <c r="AP35" i="1" s="1"/>
  <c r="AT36" i="1"/>
  <c r="AP36" i="1" s="1"/>
  <c r="AT37" i="1"/>
  <c r="AP37" i="1" s="1"/>
  <c r="AT38" i="1"/>
  <c r="AP38" i="1" s="1"/>
  <c r="AT39" i="1"/>
  <c r="AP39" i="1" s="1"/>
  <c r="AT40" i="1"/>
  <c r="AP40" i="1" s="1"/>
  <c r="AT41" i="1"/>
  <c r="AP41" i="1" s="1"/>
  <c r="AT42" i="1"/>
  <c r="AP42" i="1" s="1"/>
  <c r="AT43" i="1"/>
  <c r="AP43" i="1" s="1"/>
  <c r="AT44" i="1"/>
  <c r="AP44" i="1" s="1"/>
  <c r="AT45" i="1"/>
  <c r="AP45" i="1" s="1"/>
  <c r="AT46" i="1"/>
  <c r="AP46" i="1" s="1"/>
  <c r="AT47" i="1"/>
  <c r="AP47" i="1" s="1"/>
  <c r="AT48" i="1"/>
  <c r="AP48" i="1" s="1"/>
  <c r="AT49" i="1"/>
  <c r="AP49" i="1" s="1"/>
  <c r="AT50" i="1"/>
  <c r="AP50" i="1" s="1"/>
  <c r="AT51" i="1"/>
  <c r="AP51" i="1" s="1"/>
  <c r="AT52" i="1"/>
  <c r="AP52" i="1" s="1"/>
  <c r="AT53" i="1"/>
  <c r="AP53" i="1" s="1"/>
  <c r="AT54" i="1"/>
  <c r="AP54" i="1" s="1"/>
  <c r="AT55" i="1"/>
  <c r="AP55" i="1" s="1"/>
  <c r="AT56" i="1"/>
  <c r="AP56" i="1" s="1"/>
  <c r="AT57" i="1"/>
  <c r="AP57" i="1" s="1"/>
  <c r="AT58" i="1"/>
  <c r="AP58" i="1" s="1"/>
  <c r="AT59" i="1"/>
  <c r="AP59" i="1" s="1"/>
  <c r="AT60" i="1"/>
  <c r="AP60" i="1" s="1"/>
  <c r="AT61" i="1"/>
  <c r="AP61" i="1" s="1"/>
  <c r="AT62" i="1"/>
  <c r="AP62" i="1" s="1"/>
  <c r="AT63" i="1"/>
  <c r="AP63" i="1" s="1"/>
  <c r="AT64" i="1"/>
  <c r="AP64" i="1" s="1"/>
  <c r="AT65" i="1"/>
  <c r="AP65" i="1" s="1"/>
  <c r="AT66" i="1"/>
  <c r="AP66" i="1" s="1"/>
  <c r="AT67" i="1"/>
  <c r="AP67" i="1" s="1"/>
  <c r="AT68" i="1"/>
  <c r="AP68" i="1" s="1"/>
  <c r="AT69" i="1"/>
  <c r="AP69" i="1" s="1"/>
  <c r="AT70" i="1"/>
  <c r="AP70" i="1" s="1"/>
  <c r="AT71" i="1"/>
  <c r="AP71" i="1" s="1"/>
  <c r="AT72" i="1"/>
  <c r="AP72" i="1" s="1"/>
  <c r="AT73" i="1"/>
  <c r="AP73" i="1" s="1"/>
  <c r="AT74" i="1"/>
  <c r="AP74" i="1" s="1"/>
  <c r="AT75" i="1"/>
  <c r="AP75" i="1" s="1"/>
  <c r="AT76" i="1"/>
  <c r="AP76" i="1" s="1"/>
  <c r="AT77" i="1"/>
  <c r="AP77" i="1" s="1"/>
  <c r="AT78" i="1"/>
  <c r="AP78" i="1" s="1"/>
  <c r="AT79" i="1"/>
  <c r="AP79" i="1" s="1"/>
  <c r="AT80" i="1"/>
  <c r="AP80" i="1" s="1"/>
  <c r="AT81" i="1"/>
  <c r="AP81" i="1" s="1"/>
  <c r="AT82" i="1"/>
  <c r="AP82" i="1" s="1"/>
  <c r="AT83" i="1"/>
  <c r="AP83" i="1" s="1"/>
  <c r="AT84" i="1"/>
  <c r="AP84" i="1" s="1"/>
  <c r="AT85" i="1"/>
  <c r="AP85" i="1" s="1"/>
  <c r="AT86" i="1"/>
  <c r="AP86" i="1" s="1"/>
  <c r="AT87" i="1"/>
  <c r="AP87" i="1" s="1"/>
  <c r="AT88" i="1"/>
  <c r="AP88" i="1" s="1"/>
  <c r="AT89" i="1"/>
  <c r="AP89" i="1" s="1"/>
  <c r="AT90" i="1"/>
  <c r="AP90" i="1" s="1"/>
  <c r="AT91" i="1"/>
  <c r="AP91" i="1" s="1"/>
  <c r="AT92" i="1"/>
  <c r="AP92" i="1" s="1"/>
  <c r="AT93" i="1"/>
  <c r="AP93" i="1" s="1"/>
  <c r="AT94" i="1"/>
  <c r="AP94" i="1" s="1"/>
  <c r="AT95" i="1"/>
  <c r="AP95" i="1" s="1"/>
  <c r="AT96" i="1"/>
  <c r="AP96" i="1" s="1"/>
  <c r="AT97" i="1"/>
  <c r="AP97" i="1" s="1"/>
  <c r="AT98" i="1"/>
  <c r="AP98" i="1" s="1"/>
  <c r="AT99" i="1"/>
  <c r="AP99" i="1" s="1"/>
  <c r="AT100" i="1"/>
  <c r="AP100" i="1" s="1"/>
  <c r="AT101" i="1"/>
  <c r="AP101" i="1" s="1"/>
  <c r="AT102" i="1"/>
  <c r="AP102" i="1" s="1"/>
  <c r="AT103" i="1"/>
  <c r="AP103" i="1" s="1"/>
  <c r="AT104" i="1"/>
  <c r="AP104" i="1" s="1"/>
  <c r="AT105" i="1"/>
  <c r="AP105" i="1" s="1"/>
  <c r="AT106" i="1"/>
  <c r="AP106" i="1" s="1"/>
  <c r="AT107" i="1"/>
  <c r="AP107" i="1" s="1"/>
  <c r="AT108" i="1"/>
  <c r="AP108" i="1" s="1"/>
  <c r="AT109" i="1"/>
  <c r="AP109" i="1" s="1"/>
  <c r="AT110" i="1"/>
  <c r="AP110" i="1" s="1"/>
  <c r="AT111" i="1"/>
  <c r="AP111" i="1" s="1"/>
  <c r="AT112" i="1"/>
  <c r="AP112" i="1" s="1"/>
  <c r="AT113" i="1"/>
  <c r="AP113" i="1" s="1"/>
  <c r="AT114" i="1"/>
  <c r="AP114" i="1" s="1"/>
  <c r="AT115" i="1"/>
  <c r="AP115" i="1" s="1"/>
  <c r="AT116" i="1"/>
  <c r="AP116" i="1" s="1"/>
  <c r="AT117" i="1"/>
  <c r="AP117" i="1" s="1"/>
  <c r="AT118" i="1"/>
  <c r="AP118" i="1" s="1"/>
  <c r="AT119" i="1"/>
  <c r="AP119" i="1" s="1"/>
  <c r="AT120" i="1"/>
  <c r="AP120" i="1" s="1"/>
  <c r="AT121" i="1"/>
  <c r="AP121" i="1" s="1"/>
  <c r="AT122" i="1"/>
  <c r="AP122" i="1" s="1"/>
  <c r="AT123" i="1"/>
  <c r="AP123" i="1" s="1"/>
  <c r="AT124" i="1"/>
  <c r="AP124" i="1" s="1"/>
  <c r="AT3" i="1"/>
  <c r="AP3" i="1" s="1"/>
  <c r="AP6" i="1"/>
  <c r="AP23" i="1"/>
  <c r="AE25" i="1" l="1"/>
  <c r="Y51" i="1" l="1"/>
  <c r="X51" i="1"/>
  <c r="AE60" i="1"/>
  <c r="Y45" i="1"/>
  <c r="X45" i="1"/>
  <c r="Y33" i="1"/>
  <c r="X33" i="1"/>
  <c r="Y11" i="1"/>
  <c r="Z11" i="1" s="1"/>
  <c r="Z51" i="1" l="1"/>
  <c r="Z33" i="1"/>
  <c r="Z45" i="1"/>
  <c r="AE24" i="1" l="1"/>
  <c r="C2" i="5" l="1"/>
  <c r="D2" i="5" s="1"/>
  <c r="F2" i="5" s="1"/>
  <c r="F3" i="5" s="1"/>
  <c r="F4" i="5" s="1"/>
  <c r="AE23" i="1" l="1"/>
  <c r="AE22" i="1" l="1"/>
  <c r="AE44" i="1"/>
  <c r="AE58" i="1" l="1"/>
  <c r="AE21" i="1" l="1"/>
  <c r="AE47" i="1" l="1"/>
  <c r="AE11" i="1"/>
  <c r="AE12" i="1"/>
  <c r="AE13" i="1"/>
  <c r="AE14" i="1"/>
  <c r="AE15" i="1"/>
  <c r="AE16" i="1"/>
  <c r="AE17" i="1"/>
  <c r="AE18" i="1"/>
  <c r="AE19" i="1"/>
  <c r="AE20" i="1"/>
  <c r="AE54" i="1"/>
  <c r="AE57" i="1"/>
  <c r="AE56" i="1"/>
  <c r="E11" i="1"/>
  <c r="E12" i="1"/>
  <c r="E13" i="1"/>
  <c r="E14" i="1"/>
  <c r="E15" i="1"/>
  <c r="E16" i="1"/>
  <c r="AE35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X7" i="1"/>
  <c r="AE50" i="1"/>
  <c r="AE51" i="1"/>
  <c r="AE52" i="1"/>
  <c r="AE53" i="1"/>
  <c r="AE55" i="1"/>
  <c r="AE61" i="1"/>
  <c r="AE48" i="1"/>
  <c r="AE46" i="1"/>
  <c r="AE45" i="1"/>
  <c r="AE43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H597" i="1"/>
  <c r="BM596" i="1"/>
  <c r="BH596" i="1"/>
  <c r="BM595" i="1"/>
  <c r="BH595" i="1"/>
  <c r="BM594" i="1"/>
  <c r="BH594" i="1"/>
  <c r="BM593" i="1"/>
  <c r="BH593" i="1"/>
  <c r="BO592" i="1"/>
  <c r="BH592" i="1" s="1"/>
  <c r="BM592" i="1"/>
  <c r="BO591" i="1"/>
  <c r="BH591" i="1" s="1"/>
  <c r="BM591" i="1"/>
  <c r="BO590" i="1"/>
  <c r="BH590" i="1" s="1"/>
  <c r="BM590" i="1"/>
  <c r="BO589" i="1"/>
  <c r="BH589" i="1" s="1"/>
  <c r="BM589" i="1"/>
  <c r="BO588" i="1"/>
  <c r="BH588" i="1" s="1"/>
  <c r="BM588" i="1"/>
  <c r="BO587" i="1"/>
  <c r="BH587" i="1" s="1"/>
  <c r="BM587" i="1"/>
  <c r="BO586" i="1"/>
  <c r="BH586" i="1" s="1"/>
  <c r="BM586" i="1"/>
  <c r="BO585" i="1"/>
  <c r="BH585" i="1" s="1"/>
  <c r="BM585" i="1"/>
  <c r="BO584" i="1"/>
  <c r="BH584" i="1" s="1"/>
  <c r="BM584" i="1"/>
  <c r="BO583" i="1"/>
  <c r="BH583" i="1" s="1"/>
  <c r="BM583" i="1"/>
  <c r="BO582" i="1"/>
  <c r="BH582" i="1" s="1"/>
  <c r="BM582" i="1"/>
  <c r="BO581" i="1"/>
  <c r="BH581" i="1" s="1"/>
  <c r="BM581" i="1"/>
  <c r="BO580" i="1"/>
  <c r="BH580" i="1" s="1"/>
  <c r="BM580" i="1"/>
  <c r="BO579" i="1"/>
  <c r="BH579" i="1" s="1"/>
  <c r="BM579" i="1"/>
  <c r="BO578" i="1"/>
  <c r="BH578" i="1" s="1"/>
  <c r="BM578" i="1"/>
  <c r="BO577" i="1"/>
  <c r="BH577" i="1" s="1"/>
  <c r="AT577" i="1" s="1"/>
  <c r="BM577" i="1"/>
  <c r="BO576" i="1"/>
  <c r="BH576" i="1" s="1"/>
  <c r="AT576" i="1" s="1"/>
  <c r="BM576" i="1"/>
  <c r="BO575" i="1"/>
  <c r="BH575" i="1" s="1"/>
  <c r="AT575" i="1" s="1"/>
  <c r="BM575" i="1"/>
  <c r="BO574" i="1"/>
  <c r="BH574" i="1" s="1"/>
  <c r="AT574" i="1" s="1"/>
  <c r="BM574" i="1"/>
  <c r="BO573" i="1"/>
  <c r="BH573" i="1" s="1"/>
  <c r="AT573" i="1" s="1"/>
  <c r="BM573" i="1"/>
  <c r="BO572" i="1"/>
  <c r="BH572" i="1" s="1"/>
  <c r="AT572" i="1" s="1"/>
  <c r="BM572" i="1"/>
  <c r="BO571" i="1"/>
  <c r="BH571" i="1" s="1"/>
  <c r="AT571" i="1" s="1"/>
  <c r="BM571" i="1"/>
  <c r="BO570" i="1"/>
  <c r="BH570" i="1" s="1"/>
  <c r="AT570" i="1" s="1"/>
  <c r="BM570" i="1"/>
  <c r="BO569" i="1"/>
  <c r="BH569" i="1" s="1"/>
  <c r="AT569" i="1" s="1"/>
  <c r="BM569" i="1"/>
  <c r="BO568" i="1"/>
  <c r="BH568" i="1" s="1"/>
  <c r="AT568" i="1" s="1"/>
  <c r="BM568" i="1"/>
  <c r="BO567" i="1"/>
  <c r="BH567" i="1" s="1"/>
  <c r="AT567" i="1" s="1"/>
  <c r="BM567" i="1"/>
  <c r="BO566" i="1"/>
  <c r="BH566" i="1" s="1"/>
  <c r="AT566" i="1" s="1"/>
  <c r="BM566" i="1"/>
  <c r="BO565" i="1"/>
  <c r="BH565" i="1" s="1"/>
  <c r="AT565" i="1" s="1"/>
  <c r="BM565" i="1"/>
  <c r="BO564" i="1"/>
  <c r="BH564" i="1" s="1"/>
  <c r="AT564" i="1" s="1"/>
  <c r="BM564" i="1"/>
  <c r="BO563" i="1"/>
  <c r="BH563" i="1" s="1"/>
  <c r="AT563" i="1" s="1"/>
  <c r="BM563" i="1"/>
  <c r="BO562" i="1"/>
  <c r="BH562" i="1" s="1"/>
  <c r="AT562" i="1" s="1"/>
  <c r="BM562" i="1"/>
  <c r="BO561" i="1"/>
  <c r="BH561" i="1" s="1"/>
  <c r="AT561" i="1" s="1"/>
  <c r="BM561" i="1"/>
  <c r="BO560" i="1"/>
  <c r="BH560" i="1" s="1"/>
  <c r="AT560" i="1" s="1"/>
  <c r="BM560" i="1"/>
  <c r="BO559" i="1"/>
  <c r="BH559" i="1" s="1"/>
  <c r="AT559" i="1" s="1"/>
  <c r="BM559" i="1"/>
  <c r="BO558" i="1"/>
  <c r="BH558" i="1" s="1"/>
  <c r="AT558" i="1" s="1"/>
  <c r="BM558" i="1"/>
  <c r="BO557" i="1"/>
  <c r="BH557" i="1" s="1"/>
  <c r="AT557" i="1" s="1"/>
  <c r="BM557" i="1"/>
  <c r="BO556" i="1"/>
  <c r="BH556" i="1" s="1"/>
  <c r="AT556" i="1" s="1"/>
  <c r="BM556" i="1"/>
  <c r="BO555" i="1"/>
  <c r="BH555" i="1" s="1"/>
  <c r="AT555" i="1" s="1"/>
  <c r="BM555" i="1"/>
  <c r="BO554" i="1"/>
  <c r="BH554" i="1" s="1"/>
  <c r="AT554" i="1" s="1"/>
  <c r="BM554" i="1"/>
  <c r="BO553" i="1"/>
  <c r="BH553" i="1" s="1"/>
  <c r="AT553" i="1" s="1"/>
  <c r="BM553" i="1"/>
  <c r="BO552" i="1"/>
  <c r="BH552" i="1" s="1"/>
  <c r="AT552" i="1" s="1"/>
  <c r="BM552" i="1"/>
  <c r="BO551" i="1"/>
  <c r="BH551" i="1" s="1"/>
  <c r="AT551" i="1" s="1"/>
  <c r="BM551" i="1"/>
  <c r="BO550" i="1"/>
  <c r="BH550" i="1" s="1"/>
  <c r="AT550" i="1" s="1"/>
  <c r="BM550" i="1"/>
  <c r="BO549" i="1"/>
  <c r="BH549" i="1" s="1"/>
  <c r="AT549" i="1" s="1"/>
  <c r="BM549" i="1"/>
  <c r="BO548" i="1"/>
  <c r="BH548" i="1" s="1"/>
  <c r="AT548" i="1" s="1"/>
  <c r="BM548" i="1"/>
  <c r="BO547" i="1"/>
  <c r="BH547" i="1" s="1"/>
  <c r="AT547" i="1" s="1"/>
  <c r="BM547" i="1"/>
  <c r="BO546" i="1"/>
  <c r="BH546" i="1" s="1"/>
  <c r="AT546" i="1" s="1"/>
  <c r="BM546" i="1"/>
  <c r="BO545" i="1"/>
  <c r="BH545" i="1" s="1"/>
  <c r="AT545" i="1" s="1"/>
  <c r="BM545" i="1"/>
  <c r="BO544" i="1"/>
  <c r="BH544" i="1" s="1"/>
  <c r="AT544" i="1" s="1"/>
  <c r="BM544" i="1"/>
  <c r="BO543" i="1"/>
  <c r="BH543" i="1" s="1"/>
  <c r="AT543" i="1" s="1"/>
  <c r="BM543" i="1"/>
  <c r="BO542" i="1"/>
  <c r="BH542" i="1" s="1"/>
  <c r="AT542" i="1" s="1"/>
  <c r="BM542" i="1"/>
  <c r="BO541" i="1"/>
  <c r="BH541" i="1" s="1"/>
  <c r="AT541" i="1" s="1"/>
  <c r="BM541" i="1"/>
  <c r="BO540" i="1"/>
  <c r="BH540" i="1" s="1"/>
  <c r="AT540" i="1" s="1"/>
  <c r="BM540" i="1"/>
  <c r="BO539" i="1"/>
  <c r="BH539" i="1" s="1"/>
  <c r="AT539" i="1" s="1"/>
  <c r="BM539" i="1"/>
  <c r="BO538" i="1"/>
  <c r="BH538" i="1" s="1"/>
  <c r="AT538" i="1" s="1"/>
  <c r="BM538" i="1"/>
  <c r="BO537" i="1"/>
  <c r="BH537" i="1" s="1"/>
  <c r="AT537" i="1" s="1"/>
  <c r="BM537" i="1"/>
  <c r="BO536" i="1"/>
  <c r="BH536" i="1" s="1"/>
  <c r="AT536" i="1" s="1"/>
  <c r="BM536" i="1"/>
  <c r="BO535" i="1"/>
  <c r="BH535" i="1" s="1"/>
  <c r="AT535" i="1" s="1"/>
  <c r="BM535" i="1"/>
  <c r="BO534" i="1"/>
  <c r="BH534" i="1" s="1"/>
  <c r="AT534" i="1" s="1"/>
  <c r="BM534" i="1"/>
  <c r="BO533" i="1"/>
  <c r="BH533" i="1" s="1"/>
  <c r="AT533" i="1" s="1"/>
  <c r="BM533" i="1"/>
  <c r="BO532" i="1"/>
  <c r="BH532" i="1" s="1"/>
  <c r="AT532" i="1" s="1"/>
  <c r="BM532" i="1"/>
  <c r="BO531" i="1"/>
  <c r="BH531" i="1" s="1"/>
  <c r="AT531" i="1" s="1"/>
  <c r="BM531" i="1"/>
  <c r="BO530" i="1"/>
  <c r="BH530" i="1" s="1"/>
  <c r="AT530" i="1" s="1"/>
  <c r="BM530" i="1"/>
  <c r="BO529" i="1"/>
  <c r="BH529" i="1" s="1"/>
  <c r="AT529" i="1" s="1"/>
  <c r="BM529" i="1"/>
  <c r="BO528" i="1"/>
  <c r="BH528" i="1" s="1"/>
  <c r="AT528" i="1" s="1"/>
  <c r="BM528" i="1"/>
  <c r="BO527" i="1"/>
  <c r="BH527" i="1" s="1"/>
  <c r="AT527" i="1" s="1"/>
  <c r="BM527" i="1"/>
  <c r="BO526" i="1"/>
  <c r="BH526" i="1" s="1"/>
  <c r="AT526" i="1" s="1"/>
  <c r="BM526" i="1"/>
  <c r="BO525" i="1"/>
  <c r="BH525" i="1" s="1"/>
  <c r="AT525" i="1" s="1"/>
  <c r="BM525" i="1"/>
  <c r="BO524" i="1"/>
  <c r="BH524" i="1" s="1"/>
  <c r="AT524" i="1" s="1"/>
  <c r="BM524" i="1"/>
  <c r="BO523" i="1"/>
  <c r="BH523" i="1" s="1"/>
  <c r="AT523" i="1" s="1"/>
  <c r="BM523" i="1"/>
  <c r="BO522" i="1"/>
  <c r="BH522" i="1" s="1"/>
  <c r="AT522" i="1" s="1"/>
  <c r="BM522" i="1"/>
  <c r="BO521" i="1"/>
  <c r="BH521" i="1" s="1"/>
  <c r="AT521" i="1" s="1"/>
  <c r="BM521" i="1"/>
  <c r="BO520" i="1"/>
  <c r="BH520" i="1" s="1"/>
  <c r="AT520" i="1" s="1"/>
  <c r="BM520" i="1"/>
  <c r="BO519" i="1"/>
  <c r="BH519" i="1" s="1"/>
  <c r="AT519" i="1" s="1"/>
  <c r="AP519" i="1" s="1"/>
  <c r="BO518" i="1"/>
  <c r="BH518" i="1" s="1"/>
  <c r="AT518" i="1" s="1"/>
  <c r="AP518" i="1" s="1"/>
  <c r="BO517" i="1"/>
  <c r="BH517" i="1" s="1"/>
  <c r="AT517" i="1" s="1"/>
  <c r="AP517" i="1" s="1"/>
  <c r="BO516" i="1"/>
  <c r="BH516" i="1" s="1"/>
  <c r="AT516" i="1" s="1"/>
  <c r="AP516" i="1" s="1"/>
  <c r="BO515" i="1"/>
  <c r="BH515" i="1" s="1"/>
  <c r="AT515" i="1" s="1"/>
  <c r="AP515" i="1" s="1"/>
  <c r="BO514" i="1"/>
  <c r="BH514" i="1" s="1"/>
  <c r="AT514" i="1" s="1"/>
  <c r="AP514" i="1" s="1"/>
  <c r="BO513" i="1"/>
  <c r="BH513" i="1" s="1"/>
  <c r="AT513" i="1" s="1"/>
  <c r="AP513" i="1" s="1"/>
  <c r="BO512" i="1"/>
  <c r="BH512" i="1" s="1"/>
  <c r="AT512" i="1" s="1"/>
  <c r="AP512" i="1" s="1"/>
  <c r="BO511" i="1"/>
  <c r="BH511" i="1" s="1"/>
  <c r="AT511" i="1" s="1"/>
  <c r="AP511" i="1" s="1"/>
  <c r="BO510" i="1"/>
  <c r="BH510" i="1" s="1"/>
  <c r="AT510" i="1" s="1"/>
  <c r="AP510" i="1" s="1"/>
  <c r="BO509" i="1"/>
  <c r="BH509" i="1" s="1"/>
  <c r="AT509" i="1" s="1"/>
  <c r="AP509" i="1" s="1"/>
  <c r="BO508" i="1"/>
  <c r="BH508" i="1" s="1"/>
  <c r="AT508" i="1" s="1"/>
  <c r="AP508" i="1" s="1"/>
  <c r="BO507" i="1"/>
  <c r="BH507" i="1" s="1"/>
  <c r="AT507" i="1" s="1"/>
  <c r="AP507" i="1" s="1"/>
  <c r="BO506" i="1"/>
  <c r="BH506" i="1" s="1"/>
  <c r="AT506" i="1" s="1"/>
  <c r="AP506" i="1" s="1"/>
  <c r="BO505" i="1"/>
  <c r="BH505" i="1" s="1"/>
  <c r="AT505" i="1" s="1"/>
  <c r="AP505" i="1" s="1"/>
  <c r="BO504" i="1"/>
  <c r="BH504" i="1" s="1"/>
  <c r="AT504" i="1" s="1"/>
  <c r="AP504" i="1" s="1"/>
  <c r="BO503" i="1"/>
  <c r="BH503" i="1" s="1"/>
  <c r="AT503" i="1" s="1"/>
  <c r="AP503" i="1" s="1"/>
  <c r="BO502" i="1"/>
  <c r="BH502" i="1" s="1"/>
  <c r="AT502" i="1" s="1"/>
  <c r="AP502" i="1" s="1"/>
  <c r="BO501" i="1"/>
  <c r="BH501" i="1" s="1"/>
  <c r="AT501" i="1" s="1"/>
  <c r="AP501" i="1" s="1"/>
  <c r="BO500" i="1"/>
  <c r="BH500" i="1" s="1"/>
  <c r="AT500" i="1" s="1"/>
  <c r="AP500" i="1" s="1"/>
  <c r="BO499" i="1"/>
  <c r="BH499" i="1" s="1"/>
  <c r="AT499" i="1" s="1"/>
  <c r="AP499" i="1" s="1"/>
  <c r="BO498" i="1"/>
  <c r="BH498" i="1" s="1"/>
  <c r="AT498" i="1" s="1"/>
  <c r="AP498" i="1" s="1"/>
  <c r="BO497" i="1"/>
  <c r="BH497" i="1" s="1"/>
  <c r="AT497" i="1" s="1"/>
  <c r="AP497" i="1" s="1"/>
  <c r="BO496" i="1"/>
  <c r="BH496" i="1" s="1"/>
  <c r="AT496" i="1" s="1"/>
  <c r="AP496" i="1" s="1"/>
  <c r="BO495" i="1"/>
  <c r="BH495" i="1" s="1"/>
  <c r="AT495" i="1" s="1"/>
  <c r="AP495" i="1" s="1"/>
  <c r="BO494" i="1"/>
  <c r="BH494" i="1" s="1"/>
  <c r="AT494" i="1" s="1"/>
  <c r="AP494" i="1" s="1"/>
  <c r="BO493" i="1"/>
  <c r="BH493" i="1" s="1"/>
  <c r="AT493" i="1" s="1"/>
  <c r="AP493" i="1" s="1"/>
  <c r="BO492" i="1"/>
  <c r="BH492" i="1" s="1"/>
  <c r="AT492" i="1" s="1"/>
  <c r="AP492" i="1" s="1"/>
  <c r="BO491" i="1"/>
  <c r="BH491" i="1" s="1"/>
  <c r="AT491" i="1" s="1"/>
  <c r="AP491" i="1" s="1"/>
  <c r="BO490" i="1"/>
  <c r="BH490" i="1" s="1"/>
  <c r="AT490" i="1" s="1"/>
  <c r="AP490" i="1" s="1"/>
  <c r="BO489" i="1"/>
  <c r="BH489" i="1" s="1"/>
  <c r="AT489" i="1" s="1"/>
  <c r="AP489" i="1" s="1"/>
  <c r="BO488" i="1"/>
  <c r="BH488" i="1" s="1"/>
  <c r="AT488" i="1" s="1"/>
  <c r="AP488" i="1" s="1"/>
  <c r="BO487" i="1"/>
  <c r="BH487" i="1" s="1"/>
  <c r="AT487" i="1" s="1"/>
  <c r="AP487" i="1" s="1"/>
  <c r="BO486" i="1"/>
  <c r="BH486" i="1" s="1"/>
  <c r="AT486" i="1" s="1"/>
  <c r="AP486" i="1" s="1"/>
  <c r="BO485" i="1"/>
  <c r="BH485" i="1" s="1"/>
  <c r="AT485" i="1" s="1"/>
  <c r="AP485" i="1" s="1"/>
  <c r="BO484" i="1"/>
  <c r="BH484" i="1" s="1"/>
  <c r="AT484" i="1" s="1"/>
  <c r="AP484" i="1" s="1"/>
  <c r="BO483" i="1"/>
  <c r="BH483" i="1" s="1"/>
  <c r="AT483" i="1" s="1"/>
  <c r="AP483" i="1" s="1"/>
  <c r="BO482" i="1"/>
  <c r="BH482" i="1" s="1"/>
  <c r="AT482" i="1" s="1"/>
  <c r="AP482" i="1" s="1"/>
  <c r="BO481" i="1"/>
  <c r="BH481" i="1" s="1"/>
  <c r="AT481" i="1" s="1"/>
  <c r="AP481" i="1" s="1"/>
  <c r="BO480" i="1"/>
  <c r="BH480" i="1" s="1"/>
  <c r="AT480" i="1" s="1"/>
  <c r="AP480" i="1" s="1"/>
  <c r="BO479" i="1"/>
  <c r="BH479" i="1" s="1"/>
  <c r="AT479" i="1" s="1"/>
  <c r="AP479" i="1" s="1"/>
  <c r="BO478" i="1"/>
  <c r="BH478" i="1" s="1"/>
  <c r="AT478" i="1" s="1"/>
  <c r="AP478" i="1" s="1"/>
  <c r="BO477" i="1"/>
  <c r="BH477" i="1" s="1"/>
  <c r="AT477" i="1" s="1"/>
  <c r="AP477" i="1" s="1"/>
  <c r="BO476" i="1"/>
  <c r="BH476" i="1" s="1"/>
  <c r="AT476" i="1" s="1"/>
  <c r="AP476" i="1" s="1"/>
  <c r="BO475" i="1"/>
  <c r="BH475" i="1" s="1"/>
  <c r="AT475" i="1" s="1"/>
  <c r="AP475" i="1" s="1"/>
  <c r="BO474" i="1"/>
  <c r="BH474" i="1" s="1"/>
  <c r="AT474" i="1" s="1"/>
  <c r="AP474" i="1" s="1"/>
  <c r="BO473" i="1"/>
  <c r="BH473" i="1" s="1"/>
  <c r="AT473" i="1" s="1"/>
  <c r="AP473" i="1" s="1"/>
  <c r="BO472" i="1"/>
  <c r="BH472" i="1" s="1"/>
  <c r="AT472" i="1" s="1"/>
  <c r="AP472" i="1" s="1"/>
  <c r="BO471" i="1"/>
  <c r="BH471" i="1" s="1"/>
  <c r="AT471" i="1" s="1"/>
  <c r="AP471" i="1" s="1"/>
  <c r="BO470" i="1"/>
  <c r="BH470" i="1" s="1"/>
  <c r="AT470" i="1" s="1"/>
  <c r="AP470" i="1" s="1"/>
  <c r="BO469" i="1"/>
  <c r="BH469" i="1" s="1"/>
  <c r="AT469" i="1" s="1"/>
  <c r="AP469" i="1" s="1"/>
  <c r="BO468" i="1"/>
  <c r="BH468" i="1" s="1"/>
  <c r="AT468" i="1" s="1"/>
  <c r="AP468" i="1" s="1"/>
  <c r="BO467" i="1"/>
  <c r="BH467" i="1" s="1"/>
  <c r="AT467" i="1" s="1"/>
  <c r="AP467" i="1" s="1"/>
  <c r="BO466" i="1"/>
  <c r="BH466" i="1" s="1"/>
  <c r="AT466" i="1" s="1"/>
  <c r="AP466" i="1" s="1"/>
  <c r="BO465" i="1"/>
  <c r="BH465" i="1" s="1"/>
  <c r="AT465" i="1" s="1"/>
  <c r="AP465" i="1" s="1"/>
  <c r="BO464" i="1"/>
  <c r="BH464" i="1" s="1"/>
  <c r="AT464" i="1" s="1"/>
  <c r="AP464" i="1" s="1"/>
  <c r="BO463" i="1"/>
  <c r="BH463" i="1" s="1"/>
  <c r="AT463" i="1" s="1"/>
  <c r="AP463" i="1" s="1"/>
  <c r="BO462" i="1"/>
  <c r="BH462" i="1" s="1"/>
  <c r="AT462" i="1" s="1"/>
  <c r="AP462" i="1" s="1"/>
  <c r="BO461" i="1"/>
  <c r="BH461" i="1" s="1"/>
  <c r="AT461" i="1" s="1"/>
  <c r="AP461" i="1" s="1"/>
  <c r="BO460" i="1"/>
  <c r="BH460" i="1" s="1"/>
  <c r="AT460" i="1" s="1"/>
  <c r="AP460" i="1" s="1"/>
  <c r="BO459" i="1"/>
  <c r="BH459" i="1" s="1"/>
  <c r="AT459" i="1" s="1"/>
  <c r="AP459" i="1" s="1"/>
  <c r="BO458" i="1"/>
  <c r="BH458" i="1" s="1"/>
  <c r="AT458" i="1" s="1"/>
  <c r="AP458" i="1" s="1"/>
  <c r="BO457" i="1"/>
  <c r="BH457" i="1" s="1"/>
  <c r="AT457" i="1" s="1"/>
  <c r="AP457" i="1" s="1"/>
  <c r="BO456" i="1"/>
  <c r="BH456" i="1" s="1"/>
  <c r="AT456" i="1" s="1"/>
  <c r="AP456" i="1" s="1"/>
  <c r="BO455" i="1"/>
  <c r="BH455" i="1" s="1"/>
  <c r="AT455" i="1" s="1"/>
  <c r="AP455" i="1" s="1"/>
  <c r="BO454" i="1"/>
  <c r="BH454" i="1" s="1"/>
  <c r="AT454" i="1" s="1"/>
  <c r="AP454" i="1" s="1"/>
  <c r="BO453" i="1"/>
  <c r="BH453" i="1" s="1"/>
  <c r="AT453" i="1" s="1"/>
  <c r="AP453" i="1" s="1"/>
  <c r="BO452" i="1"/>
  <c r="BH452" i="1" s="1"/>
  <c r="AT452" i="1" s="1"/>
  <c r="AP452" i="1" s="1"/>
  <c r="BO451" i="1"/>
  <c r="BH451" i="1" s="1"/>
  <c r="AT451" i="1" s="1"/>
  <c r="AP451" i="1" s="1"/>
  <c r="BO450" i="1"/>
  <c r="BH450" i="1" s="1"/>
  <c r="AT450" i="1" s="1"/>
  <c r="AP450" i="1" s="1"/>
  <c r="BO449" i="1"/>
  <c r="BH449" i="1" s="1"/>
  <c r="AT449" i="1" s="1"/>
  <c r="AP449" i="1" s="1"/>
  <c r="BO448" i="1"/>
  <c r="BH448" i="1" s="1"/>
  <c r="AT448" i="1" s="1"/>
  <c r="AP448" i="1" s="1"/>
  <c r="BO447" i="1"/>
  <c r="BH447" i="1" s="1"/>
  <c r="AT447" i="1" s="1"/>
  <c r="AP447" i="1" s="1"/>
  <c r="BO446" i="1"/>
  <c r="BH446" i="1" s="1"/>
  <c r="AT446" i="1" s="1"/>
  <c r="AP446" i="1" s="1"/>
  <c r="BO445" i="1"/>
  <c r="BH445" i="1" s="1"/>
  <c r="AT445" i="1" s="1"/>
  <c r="AP445" i="1" s="1"/>
  <c r="BO444" i="1"/>
  <c r="BH444" i="1" s="1"/>
  <c r="AT444" i="1" s="1"/>
  <c r="AP444" i="1" s="1"/>
  <c r="BO443" i="1"/>
  <c r="BH443" i="1" s="1"/>
  <c r="AT443" i="1" s="1"/>
  <c r="AP443" i="1" s="1"/>
  <c r="BO442" i="1"/>
  <c r="BH442" i="1" s="1"/>
  <c r="AT442" i="1" s="1"/>
  <c r="AP442" i="1" s="1"/>
  <c r="BO441" i="1"/>
  <c r="BH441" i="1" s="1"/>
  <c r="AT441" i="1" s="1"/>
  <c r="AP441" i="1" s="1"/>
  <c r="BO440" i="1"/>
  <c r="BH440" i="1" s="1"/>
  <c r="AT440" i="1" s="1"/>
  <c r="AP440" i="1" s="1"/>
  <c r="BO439" i="1"/>
  <c r="BH439" i="1" s="1"/>
  <c r="AT439" i="1" s="1"/>
  <c r="AP439" i="1" s="1"/>
  <c r="BO438" i="1"/>
  <c r="BH438" i="1" s="1"/>
  <c r="AT438" i="1" s="1"/>
  <c r="AP438" i="1" s="1"/>
  <c r="BO437" i="1"/>
  <c r="BH437" i="1" s="1"/>
  <c r="AT437" i="1" s="1"/>
  <c r="AP437" i="1" s="1"/>
  <c r="BO436" i="1"/>
  <c r="BH436" i="1" s="1"/>
  <c r="AT436" i="1" s="1"/>
  <c r="AP436" i="1" s="1"/>
  <c r="BO435" i="1"/>
  <c r="BH435" i="1" s="1"/>
  <c r="AT435" i="1" s="1"/>
  <c r="AP435" i="1" s="1"/>
  <c r="BO434" i="1"/>
  <c r="BH434" i="1" s="1"/>
  <c r="AT434" i="1" s="1"/>
  <c r="AP434" i="1" s="1"/>
  <c r="BO433" i="1"/>
  <c r="BH433" i="1" s="1"/>
  <c r="AT433" i="1" s="1"/>
  <c r="AP433" i="1" s="1"/>
  <c r="BO432" i="1"/>
  <c r="BH432" i="1" s="1"/>
  <c r="AT432" i="1" s="1"/>
  <c r="AP432" i="1" s="1"/>
  <c r="BO431" i="1"/>
  <c r="BH431" i="1" s="1"/>
  <c r="AT431" i="1" s="1"/>
  <c r="AP431" i="1" s="1"/>
  <c r="BO430" i="1"/>
  <c r="BH430" i="1" s="1"/>
  <c r="AT430" i="1" s="1"/>
  <c r="AP430" i="1" s="1"/>
  <c r="BO429" i="1"/>
  <c r="BH429" i="1" s="1"/>
  <c r="AT429" i="1" s="1"/>
  <c r="AP429" i="1" s="1"/>
  <c r="BO428" i="1"/>
  <c r="BH428" i="1" s="1"/>
  <c r="AT428" i="1" s="1"/>
  <c r="AP428" i="1" s="1"/>
  <c r="BO427" i="1"/>
  <c r="BH427" i="1" s="1"/>
  <c r="AT427" i="1" s="1"/>
  <c r="AP427" i="1" s="1"/>
  <c r="BO426" i="1"/>
  <c r="BH426" i="1" s="1"/>
  <c r="AT426" i="1" s="1"/>
  <c r="AP426" i="1" s="1"/>
  <c r="BO425" i="1"/>
  <c r="BH425" i="1" s="1"/>
  <c r="AT425" i="1" s="1"/>
  <c r="AP425" i="1" s="1"/>
  <c r="BO424" i="1"/>
  <c r="BH424" i="1" s="1"/>
  <c r="AT424" i="1" s="1"/>
  <c r="AP424" i="1" s="1"/>
  <c r="BO423" i="1"/>
  <c r="BH423" i="1" s="1"/>
  <c r="AT423" i="1" s="1"/>
  <c r="AP423" i="1" s="1"/>
  <c r="BO422" i="1"/>
  <c r="BH422" i="1" s="1"/>
  <c r="AT422" i="1" s="1"/>
  <c r="AP422" i="1" s="1"/>
  <c r="BO421" i="1"/>
  <c r="BH421" i="1" s="1"/>
  <c r="AT421" i="1" s="1"/>
  <c r="AP421" i="1" s="1"/>
  <c r="BO420" i="1"/>
  <c r="BH420" i="1" s="1"/>
  <c r="AT420" i="1" s="1"/>
  <c r="AP420" i="1" s="1"/>
  <c r="BO419" i="1"/>
  <c r="BH419" i="1" s="1"/>
  <c r="AT419" i="1" s="1"/>
  <c r="AP419" i="1" s="1"/>
  <c r="BO418" i="1"/>
  <c r="BH418" i="1" s="1"/>
  <c r="AT418" i="1" s="1"/>
  <c r="AP418" i="1" s="1"/>
  <c r="BO417" i="1"/>
  <c r="BH417" i="1" s="1"/>
  <c r="AT417" i="1" s="1"/>
  <c r="AP417" i="1" s="1"/>
  <c r="BO416" i="1"/>
  <c r="BH416" i="1" s="1"/>
  <c r="AT416" i="1" s="1"/>
  <c r="AP416" i="1" s="1"/>
  <c r="BO415" i="1"/>
  <c r="BH415" i="1" s="1"/>
  <c r="AT415" i="1" s="1"/>
  <c r="AP415" i="1" s="1"/>
  <c r="BO414" i="1"/>
  <c r="BH414" i="1" s="1"/>
  <c r="AT414" i="1" s="1"/>
  <c r="AP414" i="1" s="1"/>
  <c r="BO413" i="1"/>
  <c r="BH413" i="1" s="1"/>
  <c r="AT413" i="1" s="1"/>
  <c r="AP413" i="1" s="1"/>
  <c r="BO412" i="1"/>
  <c r="BH412" i="1" s="1"/>
  <c r="AT412" i="1" s="1"/>
  <c r="AP412" i="1" s="1"/>
  <c r="BO411" i="1"/>
  <c r="BH411" i="1" s="1"/>
  <c r="AT411" i="1" s="1"/>
  <c r="AP411" i="1" s="1"/>
  <c r="BO410" i="1"/>
  <c r="BH410" i="1" s="1"/>
  <c r="AT410" i="1" s="1"/>
  <c r="AP410" i="1" s="1"/>
  <c r="BO409" i="1"/>
  <c r="BH409" i="1" s="1"/>
  <c r="AT409" i="1" s="1"/>
  <c r="AP409" i="1" s="1"/>
  <c r="BO408" i="1"/>
  <c r="BH408" i="1" s="1"/>
  <c r="AT408" i="1" s="1"/>
  <c r="AP408" i="1" s="1"/>
  <c r="BO407" i="1"/>
  <c r="BH407" i="1" s="1"/>
  <c r="AT407" i="1" s="1"/>
  <c r="AP407" i="1" s="1"/>
  <c r="BO406" i="1"/>
  <c r="BH406" i="1" s="1"/>
  <c r="AT406" i="1" s="1"/>
  <c r="AP406" i="1" s="1"/>
  <c r="BO405" i="1"/>
  <c r="BH405" i="1" s="1"/>
  <c r="AT405" i="1" s="1"/>
  <c r="AP405" i="1" s="1"/>
  <c r="BO404" i="1"/>
  <c r="BH404" i="1" s="1"/>
  <c r="AT404" i="1" s="1"/>
  <c r="AP404" i="1" s="1"/>
  <c r="BO403" i="1"/>
  <c r="BH403" i="1" s="1"/>
  <c r="AT403" i="1" s="1"/>
  <c r="AP403" i="1" s="1"/>
  <c r="BO402" i="1"/>
  <c r="BH402" i="1" s="1"/>
  <c r="AT402" i="1" s="1"/>
  <c r="AP402" i="1" s="1"/>
  <c r="BO401" i="1"/>
  <c r="BH401" i="1" s="1"/>
  <c r="AT401" i="1" s="1"/>
  <c r="AP401" i="1" s="1"/>
  <c r="BO400" i="1"/>
  <c r="BH400" i="1" s="1"/>
  <c r="AT400" i="1" s="1"/>
  <c r="AP400" i="1" s="1"/>
  <c r="BO399" i="1"/>
  <c r="BH399" i="1" s="1"/>
  <c r="AT399" i="1" s="1"/>
  <c r="AP399" i="1" s="1"/>
  <c r="BO398" i="1"/>
  <c r="BH398" i="1" s="1"/>
  <c r="AT398" i="1" s="1"/>
  <c r="AP398" i="1" s="1"/>
  <c r="BO397" i="1"/>
  <c r="BH397" i="1" s="1"/>
  <c r="AT397" i="1" s="1"/>
  <c r="AP397" i="1" s="1"/>
  <c r="BO396" i="1"/>
  <c r="BH396" i="1" s="1"/>
  <c r="AT396" i="1" s="1"/>
  <c r="AP396" i="1" s="1"/>
  <c r="BO395" i="1"/>
  <c r="BH395" i="1" s="1"/>
  <c r="AT395" i="1" s="1"/>
  <c r="AP395" i="1" s="1"/>
  <c r="BO394" i="1"/>
  <c r="BH394" i="1" s="1"/>
  <c r="AT394" i="1" s="1"/>
  <c r="AP394" i="1" s="1"/>
  <c r="AE33" i="1"/>
  <c r="AE34" i="1"/>
  <c r="AE36" i="1"/>
  <c r="AE37" i="1"/>
  <c r="AE38" i="1"/>
  <c r="AE39" i="1"/>
  <c r="AE40" i="1"/>
  <c r="AE41" i="1"/>
  <c r="AE42" i="1"/>
  <c r="E3" i="1" l="1"/>
  <c r="E9" i="1"/>
  <c r="Z7" i="1" s="1"/>
  <c r="AE9" i="1"/>
  <c r="BT4" i="1"/>
  <c r="Q6" i="1" l="1"/>
  <c r="V7" i="1" s="1"/>
  <c r="V4" i="1" s="1"/>
</calcChain>
</file>

<file path=xl/sharedStrings.xml><?xml version="1.0" encoding="utf-8"?>
<sst xmlns="http://schemas.openxmlformats.org/spreadsheetml/2006/main" count="776" uniqueCount="470">
  <si>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</si>
  <si>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</si>
  <si>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</si>
  <si>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</si>
  <si>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</si>
  <si>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</si>
  <si>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</si>
  <si>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</si>
  <si>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</si>
  <si>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</si>
  <si>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</si>
  <si>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</si>
  <si>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</si>
  <si>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</si>
  <si>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</si>
  <si>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</si>
  <si>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</si>
  <si>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</si>
  <si>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</si>
  <si>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</si>
  <si>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</si>
  <si>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</si>
  <si>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</si>
  <si>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</si>
  <si>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</si>
  <si>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</si>
  <si>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</si>
  <si>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</si>
  <si>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</si>
  <si>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</si>
  <si>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</si>
  <si>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</si>
  <si>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</si>
  <si>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</si>
  <si>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</si>
  <si>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</si>
  <si>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</si>
  <si>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</si>
  <si>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</si>
  <si>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</si>
  <si>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</si>
  <si>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</si>
  <si>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</si>
  <si>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</si>
  <si>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</si>
  <si>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</si>
  <si>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</si>
  <si>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</si>
  <si>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</si>
  <si>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</si>
  <si>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</si>
  <si>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</si>
  <si>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</si>
  <si>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</si>
  <si>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</si>
  <si>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</si>
  <si>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</si>
  <si>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</si>
  <si>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</si>
  <si>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</si>
  <si>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</si>
  <si>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</si>
  <si>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</si>
  <si>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</si>
  <si>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</si>
  <si>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</si>
  <si>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</si>
  <si>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</si>
  <si>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</si>
  <si>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</si>
  <si>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</si>
  <si>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</si>
  <si>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</si>
  <si>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</si>
  <si>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</si>
  <si>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</si>
  <si>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</si>
  <si>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</si>
  <si>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</si>
  <si>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</si>
  <si>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</si>
  <si>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</si>
  <si>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</si>
  <si>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</si>
  <si>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</si>
  <si>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</si>
  <si>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</si>
  <si>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</si>
  <si>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</si>
  <si>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</si>
  <si>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</si>
  <si>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</si>
  <si>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</si>
  <si>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</si>
  <si>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</si>
  <si>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</si>
  <si>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</si>
  <si>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</si>
  <si>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</si>
  <si>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</si>
  <si>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</si>
  <si>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</si>
  <si>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</si>
  <si>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</si>
  <si>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</si>
  <si>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</si>
  <si>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</si>
  <si>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</si>
  <si>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</si>
  <si>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</si>
  <si>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</si>
  <si>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</si>
  <si>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</si>
  <si>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</si>
  <si>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</si>
  <si>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</si>
  <si>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</si>
  <si>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</si>
  <si>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</si>
  <si>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</si>
  <si>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</si>
  <si>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</si>
  <si>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</si>
  <si>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</si>
  <si>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</si>
  <si>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</si>
  <si>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</si>
  <si>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</si>
  <si>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</si>
  <si>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</si>
  <si>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</si>
  <si>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</si>
  <si>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</si>
  <si>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</si>
  <si>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</si>
  <si>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</si>
  <si>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</si>
  <si>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</si>
  <si>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</si>
  <si>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</si>
  <si>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</si>
  <si>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</si>
  <si>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</si>
  <si>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</si>
  <si>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</si>
  <si>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</si>
  <si>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</si>
  <si>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</si>
  <si>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</si>
  <si>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</si>
  <si>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</si>
  <si>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</si>
  <si>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</si>
  <si>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</si>
  <si>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</si>
  <si>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</si>
  <si>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</si>
  <si>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</si>
  <si>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</si>
  <si>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</si>
  <si>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</si>
  <si>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</si>
  <si>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</si>
  <si>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</si>
  <si>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</si>
  <si>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</si>
  <si>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</si>
  <si>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</si>
  <si>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</si>
  <si>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</si>
  <si>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</si>
  <si>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</si>
  <si>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</si>
  <si>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</si>
  <si>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</si>
  <si>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</si>
  <si>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</si>
  <si>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</si>
  <si>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</si>
  <si>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</si>
  <si>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</si>
  <si>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</si>
  <si>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</si>
  <si>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</si>
  <si>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</si>
  <si>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</si>
  <si>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</si>
  <si>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</si>
  <si>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</si>
  <si>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</si>
  <si>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</si>
  <si>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</si>
  <si>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</si>
  <si>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</si>
  <si>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</si>
  <si>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16 sep - Paulina L</t>
  </si>
  <si>
    <t>16 sep - Brandon honorarios</t>
  </si>
  <si>
    <t>Honorarios extras</t>
  </si>
  <si>
    <t>Pago Gasolina</t>
  </si>
  <si>
    <t>Capuchino; Taxi 1; Pastel; Taxi 2</t>
  </si>
  <si>
    <t>Retiro para semana</t>
  </si>
  <si>
    <t>Angeles - Pago 2</t>
  </si>
  <si>
    <t>Pago 2</t>
  </si>
  <si>
    <t>Varios</t>
  </si>
  <si>
    <t>Hospedaje; Tour; Michelada; Nopales; Gorditas-Michelada; Desayuno Pau; Desayuno yo</t>
  </si>
  <si>
    <t>Pan; Desayuno; Sopa; Chichid'ho</t>
  </si>
  <si>
    <t>Dinero Jaime depósito; Capuchino</t>
  </si>
  <si>
    <t>Tacos esquina</t>
  </si>
  <si>
    <t>Sukiya</t>
  </si>
  <si>
    <t>Cerveza y Milky Way</t>
  </si>
  <si>
    <t>Pizza con Aldo y Eleo</t>
  </si>
  <si>
    <t>Ramsés - Sushi</t>
  </si>
  <si>
    <t>Uber - Muchas vueltas</t>
  </si>
  <si>
    <t>Uber - Propina</t>
  </si>
  <si>
    <t>Café para Ram</t>
  </si>
  <si>
    <t>Impresiones para David</t>
  </si>
  <si>
    <t>Capuchino + Latte Claum + Crepa</t>
  </si>
  <si>
    <t>Pago 3</t>
  </si>
  <si>
    <t>Angeles - Pago 3</t>
  </si>
  <si>
    <t>Tacos Tianguis</t>
  </si>
  <si>
    <t>25 sep - Oscar</t>
  </si>
  <si>
    <t>Me prestó para los tacos</t>
  </si>
  <si>
    <t>Muy enferma - Ale Zapatos</t>
  </si>
  <si>
    <t>David - Sola Sesion 2</t>
  </si>
  <si>
    <t>Lalo Boletos - Jaime Zodiac</t>
  </si>
  <si>
    <t>Rabanito y Resident Evil</t>
  </si>
  <si>
    <t>Sushi con Ram</t>
  </si>
  <si>
    <t>Houston's y Resident Evil</t>
  </si>
  <si>
    <t>PEÑA DE BERNAL</t>
  </si>
  <si>
    <t>Café con Jaime - Extrañar mucho</t>
  </si>
  <si>
    <t>Súper clase ! :D</t>
  </si>
  <si>
    <t>No clase - Compromiso Sandy</t>
  </si>
  <si>
    <t>Papas Sabritas</t>
  </si>
  <si>
    <t>Papas Sabritas; Toks con Ale</t>
  </si>
  <si>
    <t>Comida Tianguis - Jorge Oscar Day y Oli</t>
  </si>
  <si>
    <t>Zapatos Ale</t>
  </si>
  <si>
    <t>Café capuchino</t>
  </si>
  <si>
    <t xml:space="preserve">Tacos esquina </t>
  </si>
  <si>
    <t>IHOP Jaime</t>
  </si>
  <si>
    <t>Sandy presentación 1</t>
  </si>
  <si>
    <t>Propina Uber</t>
  </si>
  <si>
    <t>Uber a DGAE</t>
  </si>
  <si>
    <t>Tarjeta Play Station</t>
  </si>
  <si>
    <t>Café on la enana</t>
  </si>
  <si>
    <t>Efectivo para la semana</t>
  </si>
  <si>
    <t>Mama's Pizza</t>
  </si>
  <si>
    <t>Taquería Cuatro veinte</t>
  </si>
  <si>
    <t>Taxi</t>
  </si>
  <si>
    <t>TITULACIÓN JAIME!</t>
  </si>
  <si>
    <t>Mama's Pizza Jaime</t>
  </si>
  <si>
    <t>PreAniversario Jaime</t>
  </si>
  <si>
    <t>Tacos Tianguis Ceneval</t>
  </si>
  <si>
    <t>Tacos Erick y Fer</t>
  </si>
  <si>
    <t>Portón Jaime</t>
  </si>
  <si>
    <t>Aguas para sinodales</t>
  </si>
  <si>
    <t>Capuchino / Café con Jaime y Propina</t>
  </si>
  <si>
    <t>Capuchino y Recorte; Toks con Ale</t>
  </si>
  <si>
    <t>Chilaquiles; Capuchino</t>
  </si>
  <si>
    <t>Groupon - Masajes</t>
  </si>
  <si>
    <t>Retiro para Domingo</t>
  </si>
  <si>
    <t>Gnomo con Kari</t>
  </si>
  <si>
    <t>Sukiya Jaime</t>
  </si>
  <si>
    <t>Taxi; Golosinas</t>
  </si>
  <si>
    <t xml:space="preserve">Carnitas Erick </t>
  </si>
  <si>
    <t>CocaCola</t>
  </si>
  <si>
    <t>Jaime Tacondesa</t>
  </si>
  <si>
    <t>Retiro pre Quincena</t>
  </si>
  <si>
    <t>Toks Familia</t>
  </si>
  <si>
    <t>Pingüino</t>
  </si>
  <si>
    <t>Pizzas en Comedor</t>
  </si>
  <si>
    <t>Freestyle-Metro</t>
  </si>
  <si>
    <t>Control Play Station 4; Impresiones David - PayasitaMetro</t>
  </si>
  <si>
    <t>Helado; Abono ana</t>
  </si>
  <si>
    <t>Curso ElabReactivos - Sola 1</t>
  </si>
  <si>
    <t>Curso ElabReactivos - Oli y Pao</t>
  </si>
  <si>
    <t>Curso ElabReactivos - Sola 3</t>
  </si>
  <si>
    <t>Ruffles de queso; Capuchino</t>
  </si>
  <si>
    <t>Day-Mascarillas;  Helado ; Abono Ana</t>
  </si>
  <si>
    <t>Angeles - Pago 4</t>
  </si>
  <si>
    <t>Pago 4</t>
  </si>
  <si>
    <t>Uber Hooters a casa</t>
  </si>
  <si>
    <t>Helado; Hooters</t>
  </si>
  <si>
    <t>Retiro Ale - Libros</t>
  </si>
  <si>
    <t>Retiro quincenal</t>
  </si>
  <si>
    <t>Uber a casa (Casa de Aldo)</t>
  </si>
  <si>
    <t>Boletos Venom</t>
  </si>
  <si>
    <t>Libros (Broncas)</t>
  </si>
  <si>
    <t>Chapata + Capuchino + Helado</t>
  </si>
  <si>
    <t>Scary Witches + Ale + Toks</t>
  </si>
  <si>
    <t>Platanitos</t>
  </si>
  <si>
    <t>Candado</t>
  </si>
  <si>
    <t>Uber para mamá</t>
  </si>
  <si>
    <t>Tacos</t>
  </si>
  <si>
    <t>Helado</t>
  </si>
  <si>
    <t>Propina café; Helado</t>
  </si>
  <si>
    <t>Comida Señora INEE</t>
  </si>
  <si>
    <t>Helado + TeatreroPecero</t>
  </si>
  <si>
    <t>Cooperacha Cel</t>
  </si>
  <si>
    <t>Pago 5</t>
  </si>
  <si>
    <t>Uber de casa de Abue 1 am</t>
  </si>
  <si>
    <t>Café con Fanny + Buffet China</t>
  </si>
  <si>
    <t>Cervezas y Bubulubu</t>
  </si>
  <si>
    <t>Kentucky</t>
  </si>
  <si>
    <t>Pelea y drama :C</t>
  </si>
  <si>
    <t>Pingüino con Fer</t>
  </si>
  <si>
    <t>Gorillaz Uber</t>
  </si>
  <si>
    <t>Pago junto con cooperacha</t>
  </si>
  <si>
    <t>Octubre, 2018</t>
  </si>
  <si>
    <t>Fer - INEE</t>
  </si>
  <si>
    <t>Comidas</t>
  </si>
  <si>
    <t>CEPE - Casa Mtra San</t>
  </si>
  <si>
    <t>Uber Ale</t>
  </si>
  <si>
    <t>Carnitas Fer y Erick</t>
  </si>
  <si>
    <t>Tacos Carnitas Jorge</t>
  </si>
  <si>
    <t>Tarjeta Jaime</t>
  </si>
  <si>
    <t>Cheetos y Jugo; Payasito</t>
  </si>
  <si>
    <t>Semana</t>
  </si>
  <si>
    <t>Papá</t>
  </si>
  <si>
    <t>Taco</t>
  </si>
  <si>
    <t xml:space="preserve">Aguinaldo I </t>
  </si>
  <si>
    <t>Aguinaldo II</t>
  </si>
  <si>
    <t>Viaje Vallarta</t>
  </si>
  <si>
    <t>Ale Vallarta</t>
  </si>
  <si>
    <t>Ale Colegiatura</t>
  </si>
  <si>
    <t>Colegiatura pos Vallarta</t>
  </si>
  <si>
    <t>Helado pa todos</t>
  </si>
  <si>
    <t>Comida en casa</t>
  </si>
  <si>
    <t>Italianis</t>
  </si>
  <si>
    <t>Sushi Ito</t>
  </si>
  <si>
    <t>Enana Uber</t>
  </si>
  <si>
    <t>Gnomo con Ale</t>
  </si>
  <si>
    <t>Hamburguesa Arbol</t>
  </si>
  <si>
    <t>Texcoco</t>
  </si>
  <si>
    <t>Gnomo con Ale y Jaime</t>
  </si>
  <si>
    <t>Descanso 1 - Solo en casa</t>
  </si>
  <si>
    <t>Descanso 2 - Pelis con Jaime</t>
  </si>
  <si>
    <t>Descanso 3 - SushiIto con papás</t>
  </si>
  <si>
    <t>Descanso 4 - Texcoco</t>
  </si>
  <si>
    <t>Examen en DGEDD</t>
  </si>
  <si>
    <t>Concierto Gorillaz</t>
  </si>
  <si>
    <t>AGUINALDO I</t>
  </si>
  <si>
    <t>AGUINALDO II</t>
  </si>
  <si>
    <t>Pago 6</t>
  </si>
  <si>
    <t>NOVIEMBRE</t>
  </si>
  <si>
    <t>Cena Fin de año</t>
  </si>
  <si>
    <t>Pago Navidad</t>
  </si>
  <si>
    <t>Bacinika</t>
  </si>
  <si>
    <t>Sandy</t>
  </si>
  <si>
    <t>Pago 2 Dafne</t>
  </si>
  <si>
    <t>Tiendita</t>
  </si>
  <si>
    <t xml:space="preserve">Tacos Carnitas JL </t>
  </si>
  <si>
    <t>Pago 1 Dafne; Capuchino</t>
  </si>
  <si>
    <t>Torta Cubana Aldo</t>
  </si>
  <si>
    <t>Selección TALIS</t>
  </si>
  <si>
    <t>TALIS 1</t>
  </si>
  <si>
    <t>TALIS 2</t>
  </si>
  <si>
    <t>TALIS 3</t>
  </si>
  <si>
    <t>Resident Evil 5</t>
  </si>
  <si>
    <t>Clase Ingles 1</t>
  </si>
  <si>
    <t>TALIS 4</t>
  </si>
  <si>
    <t xml:space="preserve">TALIS EXAMEN </t>
  </si>
  <si>
    <t>Bacinika Lab</t>
  </si>
  <si>
    <t>Helado; Tacondesa; Capuchino</t>
  </si>
  <si>
    <t xml:space="preserve">Café con Sol </t>
  </si>
  <si>
    <t>Carmen - Pago 1</t>
  </si>
  <si>
    <t xml:space="preserve">Carmen </t>
  </si>
  <si>
    <t xml:space="preserve">Pizza </t>
  </si>
  <si>
    <t>Angeles - Pago 5</t>
  </si>
  <si>
    <t>Angeles - Pago 6</t>
  </si>
  <si>
    <t>Sushi Jaime</t>
  </si>
  <si>
    <t>Netflix (Feb,2018-Noviembre,2018)</t>
  </si>
  <si>
    <t>Celular Xiaomi Mi A 2</t>
  </si>
  <si>
    <t>Retiro semanal</t>
  </si>
  <si>
    <t>Comida corrida CU</t>
  </si>
  <si>
    <t>Johnie Walkr</t>
  </si>
  <si>
    <t>Fotocopias</t>
  </si>
  <si>
    <t>Mi mamá me dio 1000 pesos el 19 de nov</t>
  </si>
  <si>
    <t>Mamá intentó pagar un Uber imaginario</t>
  </si>
  <si>
    <t xml:space="preserve">Comida china </t>
  </si>
  <si>
    <t>Dulcería / Teavanna</t>
  </si>
  <si>
    <t>Torta Tabasqueña</t>
  </si>
  <si>
    <t>Hamburguesa Arbol y papas</t>
  </si>
  <si>
    <t xml:space="preserve">Pago 2 </t>
  </si>
  <si>
    <t>Tacos guisado</t>
  </si>
  <si>
    <t>Talis 1 - 17 segmentos</t>
  </si>
  <si>
    <t>Talis 2 - 15 segmentos</t>
  </si>
  <si>
    <t>Reunión revisión Reactivos</t>
  </si>
  <si>
    <t>LIBRE!  Resident Evil FINAL</t>
  </si>
  <si>
    <t>Misa papá Tomas + Clase Ingles</t>
  </si>
  <si>
    <t>Old boy con Jaime</t>
  </si>
  <si>
    <t>Overlord con Jaime !</t>
  </si>
  <si>
    <t>Smartfit</t>
  </si>
  <si>
    <t>Mamá pagó 6 dic 2018</t>
  </si>
  <si>
    <t>Buffete de Carnes</t>
  </si>
  <si>
    <t>Tacos Chile relleno y Chicharron</t>
  </si>
  <si>
    <t>Café con Sandy</t>
  </si>
  <si>
    <t>Comida con Sandy</t>
  </si>
  <si>
    <t>Tacos de Chile relleno</t>
  </si>
  <si>
    <t>Hamburguesa sencilla esquina</t>
  </si>
  <si>
    <t>Pago restante Daf y Oli</t>
  </si>
  <si>
    <t>Enana</t>
  </si>
  <si>
    <t>Corrigiendo error</t>
  </si>
  <si>
    <t>Para regalos navidad</t>
  </si>
  <si>
    <t>Saqué dinero</t>
  </si>
  <si>
    <t>Café fancy con Niño, Impresiones</t>
  </si>
  <si>
    <t>Café con Jaime</t>
  </si>
  <si>
    <t>Traje comida</t>
  </si>
  <si>
    <t>Hamburguesa arbol</t>
  </si>
  <si>
    <t>Talis - Sin internet</t>
  </si>
  <si>
    <t>ROBO TARJETA</t>
  </si>
  <si>
    <t>MP :C</t>
  </si>
  <si>
    <t>Taxi al doctor; Helado</t>
  </si>
  <si>
    <t>Comida corrida oaxaqueña</t>
  </si>
  <si>
    <t>Taxi 1 y Taxi 2</t>
  </si>
  <si>
    <t>Walmart y Jaime enfermo</t>
  </si>
  <si>
    <t>Rectificación - Comida con Niño!</t>
  </si>
  <si>
    <t>Tacos Carnitas con Ramsés</t>
  </si>
  <si>
    <t>Cervezas con Aldo y  Eleonora</t>
  </si>
  <si>
    <t>Bolsa-Sandy, Alajero-Oli, Ajedrez-JL</t>
  </si>
  <si>
    <t>Toks Jaime pancita</t>
  </si>
  <si>
    <t>Uber Ale Migraña</t>
  </si>
  <si>
    <t>Anuncian la desaparición INEE</t>
  </si>
  <si>
    <t>Presentación PLANEA 2015</t>
  </si>
  <si>
    <t>Regalos Navideños Centro</t>
  </si>
  <si>
    <t>Carmen y David - Centro</t>
  </si>
  <si>
    <t>Caaaaasi terminamos con TALIS :C</t>
  </si>
  <si>
    <t>Niño</t>
  </si>
  <si>
    <t>Uber</t>
  </si>
  <si>
    <t>Uber a casa - Bebida con Aldo y Eleo</t>
  </si>
  <si>
    <t>Uber para Niño</t>
  </si>
  <si>
    <t>Uber hacia el Mercado Lab25</t>
  </si>
  <si>
    <t>Kebbab Cordero</t>
  </si>
  <si>
    <t>Capuchino; Cooperacha pastel, Stella, Pimpon, Crepa, Taxi fallido</t>
  </si>
  <si>
    <t>Capuchino, Café con Jaime</t>
  </si>
  <si>
    <t>Torta con Fer</t>
  </si>
  <si>
    <t>Kentucky en Anacahuita</t>
  </si>
  <si>
    <t>420 Centro</t>
  </si>
  <si>
    <t>Johnny Walker</t>
  </si>
  <si>
    <t>Jaime invitó - Perro negro</t>
  </si>
  <si>
    <t>Papá - Farmacia</t>
  </si>
  <si>
    <t>Café y Cheesecake Samborns; Farmacia</t>
  </si>
  <si>
    <t>Jaime Compras Navideñas Familaires Centro</t>
  </si>
  <si>
    <t>Jaime Anacahuita Young Justice</t>
  </si>
  <si>
    <t>Jaime Aquaman</t>
  </si>
  <si>
    <t>Jaime lentes nuevos Zapata</t>
  </si>
  <si>
    <t>Alcohol Fiesta fin de año</t>
  </si>
  <si>
    <t>DIDI - Verificación Tarjeta</t>
  </si>
  <si>
    <t>Uber a casa de Jaime</t>
  </si>
  <si>
    <t>Uber a mi casa</t>
  </si>
  <si>
    <t>Cooperacha Superama</t>
  </si>
  <si>
    <t>Lugar/Descripción</t>
  </si>
  <si>
    <t>Cargo</t>
  </si>
  <si>
    <t>Transacción</t>
  </si>
  <si>
    <t>Restan</t>
  </si>
  <si>
    <t xml:space="preserve">S A L D O </t>
  </si>
  <si>
    <t>T   A   R   J   E   T   A            D   E              C   R   E   D   I   T   O</t>
  </si>
  <si>
    <t>Mochila para Jaime</t>
  </si>
  <si>
    <t>Dulcería Cinepolis Jaime</t>
  </si>
  <si>
    <t>Saurus Hamburguesas</t>
  </si>
  <si>
    <t>T</t>
  </si>
  <si>
    <t>Café con Cheesecake Jaime</t>
  </si>
  <si>
    <t xml:space="preserve">5 de enero </t>
  </si>
  <si>
    <t>C O R T E</t>
  </si>
  <si>
    <t>PAGOS</t>
  </si>
  <si>
    <t xml:space="preserve">R E S T A N </t>
  </si>
  <si>
    <t>D E U D A =</t>
  </si>
  <si>
    <t>Pagos tarjeta</t>
  </si>
  <si>
    <t>Banco / Efectivo</t>
  </si>
  <si>
    <t>5 de diciembre 2018</t>
  </si>
  <si>
    <t>HISTORIA   DE  USO PREVIA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</si>
</sst>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D52F8E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i/>
      <sz val="11"/>
      <color rgb="FFFFFF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2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16" fontId="0" fillId="0" borderId="39" xfId="0" applyNumberFormat="1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16" fontId="13" fillId="0" borderId="52" xfId="0" applyNumberFormat="1" applyFont="1" applyFill="1" applyBorder="1" applyAlignment="1">
      <alignment horizontal="center" vertical="center"/>
    </xf>
    <xf numFmtId="16" fontId="13" fillId="0" borderId="55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left" vertical="center" wrapText="1"/>
    </xf>
    <xf numFmtId="0" fontId="13" fillId="0" borderId="57" xfId="0" applyFont="1" applyFill="1" applyBorder="1" applyAlignment="1">
      <alignment horizontal="center" vertical="center"/>
    </xf>
    <xf numFmtId="16" fontId="13" fillId="0" borderId="1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center" vertical="center"/>
    </xf>
    <xf numFmtId="16" fontId="0" fillId="0" borderId="55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left" vertical="center" wrapText="1"/>
    </xf>
    <xf numFmtId="16" fontId="0" fillId="39" borderId="51" xfId="0" applyNumberFormat="1" applyFont="1" applyFill="1" applyBorder="1" applyAlignment="1">
      <alignment horizontal="center" vertical="center"/>
    </xf>
    <xf numFmtId="0" fontId="0" fillId="39" borderId="21" xfId="0" applyFont="1" applyFill="1" applyBorder="1" applyAlignment="1">
      <alignment horizontal="left" vertical="center" wrapText="1"/>
    </xf>
    <xf numFmtId="0" fontId="0" fillId="39" borderId="21" xfId="0" applyFont="1" applyFill="1" applyBorder="1" applyAlignment="1">
      <alignment horizontal="center" vertical="center"/>
    </xf>
    <xf numFmtId="0" fontId="0" fillId="39" borderId="58" xfId="0" applyFont="1" applyFill="1" applyBorder="1" applyAlignment="1">
      <alignment horizontal="center" vertical="center"/>
    </xf>
    <xf numFmtId="16" fontId="0" fillId="39" borderId="52" xfId="0" applyNumberFormat="1" applyFont="1" applyFill="1" applyBorder="1" applyAlignment="1">
      <alignment horizontal="center" vertical="center"/>
    </xf>
    <xf numFmtId="0" fontId="0" fillId="39" borderId="53" xfId="0" applyFont="1" applyFill="1" applyBorder="1" applyAlignment="1">
      <alignment horizontal="left" vertical="center" wrapText="1"/>
    </xf>
    <xf numFmtId="0" fontId="0" fillId="39" borderId="53" xfId="0" applyFont="1" applyFill="1" applyBorder="1" applyAlignment="1">
      <alignment horizontal="center" vertical="center"/>
    </xf>
    <xf numFmtId="0" fontId="0" fillId="39" borderId="54" xfId="0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1" fillId="38" borderId="52" xfId="0" applyNumberFormat="1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left" vertical="center" wrapText="1"/>
    </xf>
    <xf numFmtId="0" fontId="1" fillId="38" borderId="53" xfId="0" applyFont="1" applyFill="1" applyBorder="1" applyAlignment="1">
      <alignment horizontal="center" vertical="center"/>
    </xf>
    <xf numFmtId="0" fontId="1" fillId="38" borderId="54" xfId="0" applyFont="1" applyFill="1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0" borderId="39" xfId="0" applyFill="1" applyBorder="1" applyAlignment="1">
      <alignment vertical="center"/>
    </xf>
    <xf numFmtId="0" fontId="0" fillId="40" borderId="13" xfId="0" applyFill="1" applyBorder="1" applyAlignment="1">
      <alignment vertical="center"/>
    </xf>
    <xf numFmtId="0" fontId="0" fillId="40" borderId="13" xfId="0" applyFill="1" applyBorder="1" applyAlignment="1">
      <alignment horizontal="center" vertical="center"/>
    </xf>
    <xf numFmtId="0" fontId="0" fillId="40" borderId="42" xfId="0" applyFill="1" applyBorder="1" applyAlignment="1">
      <alignment horizontal="center" vertical="center"/>
    </xf>
    <xf numFmtId="16" fontId="13" fillId="39" borderId="51" xfId="0" applyNumberFormat="1" applyFont="1" applyFill="1" applyBorder="1" applyAlignment="1">
      <alignment horizontal="center" vertical="center"/>
    </xf>
    <xf numFmtId="0" fontId="13" fillId="39" borderId="21" xfId="0" applyFont="1" applyFill="1" applyBorder="1" applyAlignment="1">
      <alignment horizontal="left" vertical="center" wrapText="1"/>
    </xf>
    <xf numFmtId="0" fontId="13" fillId="39" borderId="21" xfId="0" applyFont="1" applyFill="1" applyBorder="1" applyAlignment="1">
      <alignment horizontal="center" vertical="center"/>
    </xf>
    <xf numFmtId="0" fontId="13" fillId="39" borderId="58" xfId="0" applyFont="1" applyFill="1" applyBorder="1" applyAlignment="1">
      <alignment horizontal="center" vertical="center"/>
    </xf>
    <xf numFmtId="16" fontId="27" fillId="0" borderId="3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6" fontId="10" fillId="0" borderId="16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3" borderId="60" xfId="0" applyFont="1" applyFill="1" applyBorder="1" applyAlignment="1">
      <alignment horizontal="center" vertical="center"/>
    </xf>
    <xf numFmtId="0" fontId="0" fillId="33" borderId="61" xfId="0" applyFont="1" applyFill="1" applyBorder="1" applyAlignment="1">
      <alignment horizontal="center" vertical="center"/>
    </xf>
    <xf numFmtId="0" fontId="0" fillId="33" borderId="62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16" fontId="13" fillId="39" borderId="37" xfId="0" applyNumberFormat="1" applyFont="1" applyFill="1" applyBorder="1" applyAlignment="1">
      <alignment horizontal="center" vertical="center"/>
    </xf>
    <xf numFmtId="0" fontId="13" fillId="39" borderId="20" xfId="0" applyFont="1" applyFill="1" applyBorder="1" applyAlignment="1">
      <alignment horizontal="left" vertical="center" wrapText="1"/>
    </xf>
    <xf numFmtId="0" fontId="13" fillId="39" borderId="20" xfId="0" applyFont="1" applyFill="1" applyBorder="1" applyAlignment="1">
      <alignment horizontal="center" vertical="center"/>
    </xf>
    <xf numFmtId="0" fontId="13" fillId="39" borderId="41" xfId="0" applyFont="1" applyFill="1" applyBorder="1" applyAlignment="1">
      <alignment horizontal="center" vertical="center"/>
    </xf>
    <xf numFmtId="16" fontId="13" fillId="32" borderId="14" xfId="0" applyNumberFormat="1" applyFont="1" applyFill="1" applyBorder="1" applyAlignment="1">
      <alignment horizontal="center" vertical="center"/>
    </xf>
    <xf numFmtId="0" fontId="13" fillId="32" borderId="35" xfId="0" applyFont="1" applyFill="1" applyBorder="1" applyAlignment="1">
      <alignment horizontal="left" vertical="center" wrapText="1"/>
    </xf>
    <xf numFmtId="0" fontId="13" fillId="32" borderId="35" xfId="0" applyFont="1" applyFill="1" applyBorder="1" applyAlignment="1">
      <alignment horizontal="center" vertical="center"/>
    </xf>
    <xf numFmtId="0" fontId="13" fillId="32" borderId="15" xfId="0" applyFont="1" applyFill="1" applyBorder="1" applyAlignment="1">
      <alignment horizontal="center" vertical="center"/>
    </xf>
    <xf numFmtId="16" fontId="13" fillId="32" borderId="16" xfId="0" applyNumberFormat="1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left" vertical="center" wrapText="1"/>
    </xf>
    <xf numFmtId="0" fontId="13" fillId="32" borderId="43" xfId="0" applyFont="1" applyFill="1" applyBorder="1" applyAlignment="1">
      <alignment horizontal="center" vertical="center"/>
    </xf>
    <xf numFmtId="0" fontId="13" fillId="32" borderId="17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3" xfId="0" applyFill="1" applyBorder="1" applyAlignment="1">
      <alignment vertical="center" wrapText="1"/>
    </xf>
    <xf numFmtId="0" fontId="0" fillId="0" borderId="64" xfId="0" applyFill="1" applyBorder="1" applyAlignment="1">
      <alignment vertical="center" wrapText="1"/>
    </xf>
    <xf numFmtId="0" fontId="0" fillId="0" borderId="65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2" xfId="0" applyFill="1" applyBorder="1" applyAlignment="1">
      <alignment horizontal="center" vertical="center" wrapText="1"/>
    </xf>
    <xf numFmtId="0" fontId="0" fillId="13" borderId="23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16" fontId="10" fillId="0" borderId="40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 wrapText="1"/>
    </xf>
    <xf numFmtId="16" fontId="10" fillId="0" borderId="39" xfId="0" applyNumberFormat="1" applyFont="1" applyFill="1" applyBorder="1" applyAlignment="1">
      <alignment horizontal="center" vertical="center"/>
    </xf>
    <xf numFmtId="16" fontId="13" fillId="0" borderId="37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 wrapText="1"/>
    </xf>
    <xf numFmtId="0" fontId="13" fillId="0" borderId="41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60" xfId="0" applyFont="1" applyFill="1" applyBorder="1" applyAlignment="1">
      <alignment horizontal="center" vertical="center"/>
    </xf>
    <xf numFmtId="0" fontId="32" fillId="33" borderId="61" xfId="0" applyFont="1" applyFill="1" applyBorder="1" applyAlignment="1">
      <alignment horizontal="center" vertical="center"/>
    </xf>
    <xf numFmtId="0" fontId="32" fillId="33" borderId="62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1" fillId="38" borderId="58" xfId="0" applyFont="1" applyFill="1" applyBorder="1" applyAlignment="1">
      <alignment horizontal="center" vertical="center"/>
    </xf>
    <xf numFmtId="0" fontId="9" fillId="41" borderId="32" xfId="0" applyFont="1" applyFill="1" applyBorder="1" applyAlignment="1">
      <alignment horizontal="center" vertical="center"/>
    </xf>
    <xf numFmtId="0" fontId="6" fillId="41" borderId="13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9" fillId="41" borderId="5" xfId="0" applyFont="1" applyFill="1" applyBorder="1" applyAlignment="1">
      <alignment horizontal="center" vertical="center"/>
    </xf>
    <xf numFmtId="0" fontId="6" fillId="41" borderId="53" xfId="0" applyFont="1" applyFill="1" applyBorder="1" applyAlignment="1">
      <alignment horizontal="center" vertical="center"/>
    </xf>
    <xf numFmtId="0" fontId="8" fillId="41" borderId="6" xfId="0" applyFont="1" applyFill="1" applyBorder="1" applyAlignment="1">
      <alignment horizontal="center" vertical="center"/>
    </xf>
    <xf numFmtId="0" fontId="9" fillId="41" borderId="10" xfId="0" applyFont="1" applyFill="1" applyBorder="1" applyAlignment="1">
      <alignment horizontal="center" vertical="center"/>
    </xf>
    <xf numFmtId="0" fontId="6" fillId="41" borderId="20" xfId="0" applyFont="1" applyFill="1" applyBorder="1" applyAlignment="1">
      <alignment horizontal="center" vertical="center"/>
    </xf>
    <xf numFmtId="0" fontId="8" fillId="41" borderId="12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13" fillId="0" borderId="38" xfId="0" applyNumberFormat="1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left" vertical="center" wrapText="1"/>
    </xf>
    <xf numFmtId="16" fontId="13" fillId="0" borderId="13" xfId="0" applyNumberFormat="1" applyFont="1" applyFill="1" applyBorder="1" applyAlignment="1">
      <alignment horizontal="center" vertical="center"/>
    </xf>
    <xf numFmtId="16" fontId="16" fillId="38" borderId="51" xfId="0" applyNumberFormat="1" applyFont="1" applyFill="1" applyBorder="1" applyAlignment="1">
      <alignment horizontal="center"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vertical="center"/>
    </xf>
    <xf numFmtId="0" fontId="0" fillId="31" borderId="51" xfId="0" applyFill="1" applyBorder="1" applyAlignment="1">
      <alignment vertical="center" wrapText="1"/>
    </xf>
    <xf numFmtId="0" fontId="0" fillId="31" borderId="3" xfId="0" applyFill="1" applyBorder="1" applyAlignment="1">
      <alignment vertical="center" wrapText="1"/>
    </xf>
    <xf numFmtId="0" fontId="9" fillId="31" borderId="2" xfId="0" applyFont="1" applyFill="1" applyBorder="1" applyAlignment="1">
      <alignment horizontal="center" vertical="center"/>
    </xf>
    <xf numFmtId="0" fontId="6" fillId="31" borderId="21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16" fontId="1" fillId="38" borderId="51" xfId="0" applyNumberFormat="1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left" vertical="center" wrapText="1"/>
    </xf>
    <xf numFmtId="0" fontId="1" fillId="38" borderId="2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0" xfId="0" applyNumberFormat="1" applyFill="1" applyBorder="1" applyAlignment="1">
      <alignment horizontal="center" vertical="center"/>
    </xf>
    <xf numFmtId="16" fontId="0" fillId="13" borderId="6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 wrapText="1"/>
    </xf>
    <xf numFmtId="16" fontId="13" fillId="39" borderId="40" xfId="0" applyNumberFormat="1" applyFont="1" applyFill="1" applyBorder="1" applyAlignment="1">
      <alignment horizontal="center" vertical="center"/>
    </xf>
    <xf numFmtId="0" fontId="13" fillId="39" borderId="22" xfId="0" applyFont="1" applyFill="1" applyBorder="1" applyAlignment="1">
      <alignment horizontal="left" vertical="center" wrapText="1"/>
    </xf>
    <xf numFmtId="0" fontId="13" fillId="39" borderId="22" xfId="0" applyFont="1" applyFill="1" applyBorder="1" applyAlignment="1">
      <alignment horizontal="center" vertical="center"/>
    </xf>
    <xf numFmtId="0" fontId="13" fillId="39" borderId="59" xfId="0" applyFont="1" applyFill="1" applyBorder="1" applyAlignment="1">
      <alignment horizontal="center" vertical="center"/>
    </xf>
    <xf numFmtId="16" fontId="13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37" fillId="9" borderId="4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38" fillId="15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7" xfId="0" applyFont="1" applyFill="1" applyBorder="1" applyAlignment="1">
      <alignment horizontal="center" vertical="center"/>
    </xf>
    <xf numFmtId="0" fontId="0" fillId="0" borderId="64" xfId="0" applyFont="1" applyFill="1" applyBorder="1" applyAlignment="1">
      <alignment horizontal="center" vertical="center"/>
    </xf>
    <xf numFmtId="0" fontId="0" fillId="0" borderId="65" xfId="0" applyFont="1" applyFill="1" applyBorder="1" applyAlignment="1">
      <alignment horizontal="center" vertical="center"/>
    </xf>
    <xf numFmtId="0" fontId="0" fillId="0" borderId="69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39" fillId="15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right" vertical="center"/>
    </xf>
    <xf numFmtId="0" fontId="0" fillId="15" borderId="0" xfId="0" applyFill="1" applyAlignment="1">
      <alignment vertical="center"/>
    </xf>
    <xf numFmtId="0" fontId="41" fillId="15" borderId="0" xfId="0" applyFont="1" applyFill="1" applyBorder="1" applyAlignment="1">
      <alignment horizontal="right" vertical="center"/>
    </xf>
    <xf numFmtId="0" fontId="41" fillId="15" borderId="0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15" borderId="0" xfId="0" applyFont="1" applyFill="1" applyAlignment="1">
      <alignment vertical="center"/>
    </xf>
    <xf numFmtId="0" fontId="13" fillId="9" borderId="9" xfId="0" applyFont="1" applyFill="1" applyBorder="1" applyAlignment="1">
      <alignment horizontal="center" vertical="center"/>
    </xf>
    <xf numFmtId="0" fontId="0" fillId="0" borderId="63" xfId="0" applyFont="1" applyFill="1" applyBorder="1" applyAlignment="1">
      <alignment horizontal="center" vertical="center"/>
    </xf>
    <xf numFmtId="0" fontId="13" fillId="0" borderId="64" xfId="0" applyFont="1" applyFill="1" applyBorder="1" applyAlignment="1">
      <alignment horizontal="center" vertical="center"/>
    </xf>
    <xf numFmtId="0" fontId="13" fillId="0" borderId="65" xfId="0" applyFont="1" applyFill="1" applyBorder="1" applyAlignment="1">
      <alignment horizontal="center" vertical="center"/>
    </xf>
    <xf numFmtId="0" fontId="1" fillId="38" borderId="70" xfId="0" applyFont="1" applyFill="1" applyBorder="1" applyAlignment="1">
      <alignment horizontal="center" vertical="center"/>
    </xf>
    <xf numFmtId="0" fontId="13" fillId="0" borderId="71" xfId="0" applyFont="1" applyFill="1" applyBorder="1" applyAlignment="1">
      <alignment horizontal="center" vertical="center"/>
    </xf>
    <xf numFmtId="0" fontId="13" fillId="37" borderId="70" xfId="0" applyFont="1" applyFill="1" applyBorder="1" applyAlignment="1">
      <alignment horizontal="center" vertical="center"/>
    </xf>
    <xf numFmtId="0" fontId="13" fillId="0" borderId="63" xfId="0" applyFont="1" applyFill="1" applyBorder="1" applyAlignment="1">
      <alignment horizontal="center" vertical="center"/>
    </xf>
    <xf numFmtId="0" fontId="13" fillId="0" borderId="72" xfId="0" applyFont="1" applyFill="1" applyBorder="1" applyAlignment="1">
      <alignment horizontal="center" vertical="center"/>
    </xf>
    <xf numFmtId="0" fontId="0" fillId="0" borderId="72" xfId="0" applyFont="1" applyFill="1" applyBorder="1" applyAlignment="1">
      <alignment horizontal="center" vertical="center"/>
    </xf>
    <xf numFmtId="0" fontId="0" fillId="39" borderId="73" xfId="0" applyFont="1" applyFill="1" applyBorder="1" applyAlignment="1">
      <alignment horizontal="center" vertical="center"/>
    </xf>
    <xf numFmtId="0" fontId="0" fillId="39" borderId="71" xfId="0" applyFont="1" applyFill="1" applyBorder="1" applyAlignment="1">
      <alignment horizontal="center" vertical="center"/>
    </xf>
    <xf numFmtId="0" fontId="1" fillId="38" borderId="71" xfId="0" applyFont="1" applyFill="1" applyBorder="1" applyAlignment="1">
      <alignment horizontal="center" vertical="center"/>
    </xf>
    <xf numFmtId="0" fontId="13" fillId="39" borderId="73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0" borderId="64" xfId="0" applyFont="1" applyFill="1" applyBorder="1" applyAlignment="1">
      <alignment horizontal="center" vertical="center"/>
    </xf>
    <xf numFmtId="0" fontId="10" fillId="0" borderId="74" xfId="0" applyFont="1" applyFill="1" applyBorder="1" applyAlignment="1">
      <alignment horizontal="center" vertical="center"/>
    </xf>
    <xf numFmtId="0" fontId="13" fillId="39" borderId="70" xfId="0" applyFont="1" applyFill="1" applyBorder="1" applyAlignment="1">
      <alignment horizontal="center" vertical="center"/>
    </xf>
    <xf numFmtId="0" fontId="13" fillId="32" borderId="63" xfId="0" applyFont="1" applyFill="1" applyBorder="1" applyAlignment="1">
      <alignment horizontal="center" vertical="center"/>
    </xf>
    <xf numFmtId="0" fontId="13" fillId="32" borderId="65" xfId="0" applyFont="1" applyFill="1" applyBorder="1" applyAlignment="1">
      <alignment horizontal="center" vertical="center"/>
    </xf>
    <xf numFmtId="0" fontId="13" fillId="0" borderId="70" xfId="0" applyFont="1" applyFill="1" applyBorder="1" applyAlignment="1">
      <alignment horizontal="center" vertical="center"/>
    </xf>
    <xf numFmtId="0" fontId="16" fillId="38" borderId="73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/>
    </xf>
    <xf numFmtId="0" fontId="1" fillId="38" borderId="73" xfId="0" applyFont="1" applyFill="1" applyBorder="1" applyAlignment="1">
      <alignment horizontal="center" vertical="center"/>
    </xf>
    <xf numFmtId="0" fontId="13" fillId="39" borderId="74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27" fillId="0" borderId="65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0" fillId="0" borderId="62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3" borderId="10" xfId="0" applyFont="1" applyFill="1" applyBorder="1" applyAlignment="1"/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3" fillId="7" borderId="12" xfId="0" applyFont="1" applyFill="1" applyBorder="1" applyAlignment="1">
      <alignment vertical="center"/>
    </xf>
    <xf numFmtId="3" fontId="44" fillId="4" borderId="0" xfId="0" applyNumberFormat="1" applyFont="1" applyFill="1" applyBorder="1" applyAlignment="1">
      <alignment horizontal="left"/>
    </xf>
    <xf numFmtId="0" fontId="0" fillId="41" borderId="1" xfId="0" applyFont="1" applyFill="1" applyBorder="1" applyAlignment="1">
      <alignment horizontal="center" vertical="center"/>
    </xf>
    <xf numFmtId="0" fontId="0" fillId="41" borderId="1" xfId="0" applyFont="1" applyFill="1" applyBorder="1" applyAlignment="1">
      <alignment horizontal="center" vertical="center" wrapText="1"/>
    </xf>
    <xf numFmtId="0" fontId="0" fillId="41" borderId="36" xfId="0" applyFont="1" applyFill="1" applyBorder="1" applyAlignment="1">
      <alignment horizontal="center" vertical="center"/>
    </xf>
    <xf numFmtId="0" fontId="0" fillId="41" borderId="66" xfId="0" applyFont="1" applyFill="1" applyBorder="1" applyAlignment="1">
      <alignment horizontal="center" vertical="center"/>
    </xf>
    <xf numFmtId="0" fontId="0" fillId="41" borderId="13" xfId="0" applyFont="1" applyFill="1" applyBorder="1" applyAlignment="1">
      <alignment horizontal="center" vertical="center"/>
    </xf>
    <xf numFmtId="0" fontId="0" fillId="41" borderId="42" xfId="0" applyFont="1" applyFill="1" applyBorder="1" applyAlignment="1">
      <alignment horizontal="center" vertical="center"/>
    </xf>
    <xf numFmtId="0" fontId="0" fillId="41" borderId="43" xfId="0" applyFont="1" applyFill="1" applyBorder="1" applyAlignment="1">
      <alignment horizontal="center" vertical="center"/>
    </xf>
    <xf numFmtId="0" fontId="0" fillId="41" borderId="17" xfId="0" applyFont="1" applyFill="1" applyBorder="1" applyAlignment="1">
      <alignment horizontal="center" vertical="center"/>
    </xf>
    <xf numFmtId="0" fontId="40" fillId="15" borderId="7" xfId="0" applyFont="1" applyFill="1" applyBorder="1" applyAlignment="1">
      <alignment horizontal="right" vertical="center"/>
    </xf>
    <xf numFmtId="0" fontId="45" fillId="15" borderId="8" xfId="0" applyFont="1" applyFill="1" applyBorder="1" applyAlignment="1">
      <alignment horizontal="center" vertical="center"/>
    </xf>
    <xf numFmtId="0" fontId="42" fillId="15" borderId="0" xfId="0" applyFont="1" applyFill="1" applyAlignment="1">
      <alignment vertical="center"/>
    </xf>
    <xf numFmtId="0" fontId="46" fillId="15" borderId="0" xfId="0" applyFont="1" applyFill="1" applyBorder="1" applyAlignment="1">
      <alignment horizontal="right" vertical="center"/>
    </xf>
    <xf numFmtId="0" fontId="46" fillId="15" borderId="0" xfId="0" applyFont="1" applyFill="1" applyBorder="1" applyAlignment="1">
      <alignment horizontal="center" vertical="center"/>
    </xf>
    <xf numFmtId="0" fontId="47" fillId="15" borderId="6" xfId="0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ECD9"/>
      <color rgb="FFFD9191"/>
      <color rgb="FFFED3D2"/>
      <color rgb="FFFEE2D2"/>
      <color rgb="FFFFD9FF"/>
      <color rgb="FFFF00FF"/>
      <color rgb="FFF87878"/>
      <color rgb="FF33CC33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3"/>
  <sheetViews>
    <sheetView tabSelected="1" topLeftCell="A5" zoomScale="75" zoomScaleNormal="75" workbookViewId="0">
      <selection activeCell="B19" sqref="B19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4" customWidth="1"/>
    <col min="4" max="4" width="7.85546875" style="34" customWidth="1"/>
    <col min="5" max="5" width="9.28515625" style="34" customWidth="1"/>
    <col min="7" max="7" width="8.5703125" style="59" customWidth="1"/>
    <col min="8" max="8" width="29.28515625" style="53" customWidth="1"/>
    <col min="9" max="9" width="11.42578125" style="57" customWidth="1"/>
    <col min="10" max="11" width="11.42578125" style="58" customWidth="1"/>
    <col min="12" max="15" width="11.42578125" style="59"/>
    <col min="16" max="16" width="26.42578125" style="59" customWidth="1"/>
    <col min="17" max="18" width="11.42578125" style="59"/>
    <col min="19" max="19" width="13.5703125" style="59" customWidth="1"/>
    <col min="20" max="20" width="11.42578125" style="59"/>
    <col min="24" max="24" width="11" style="34" customWidth="1"/>
    <col min="25" max="25" width="8.140625" style="34" customWidth="1"/>
    <col min="26" max="26" width="10" style="34" customWidth="1"/>
    <col min="27" max="27" width="23" customWidth="1"/>
    <col min="28" max="28" width="20.42578125" customWidth="1"/>
    <col min="29" max="29" width="11.42578125" style="59" customWidth="1"/>
    <col min="30" max="30" width="11.85546875" style="59" bestFit="1" customWidth="1"/>
    <col min="31" max="31" width="11.42578125" style="59"/>
    <col min="33" max="33" width="11.42578125" style="59"/>
    <col min="34" max="34" width="13.42578125" style="449" customWidth="1"/>
    <col min="35" max="35" width="13.5703125" style="39" customWidth="1"/>
    <col min="36" max="37" width="11.42578125" style="59"/>
    <col min="40" max="40" width="6.42578125" customWidth="1"/>
    <col min="41" max="41" width="31.7109375" customWidth="1"/>
    <col min="42" max="42" width="10.85546875" customWidth="1"/>
    <col min="43" max="43" width="11.42578125" customWidth="1"/>
    <col min="44" max="44" width="14" customWidth="1"/>
    <col min="45" max="45" width="11.42578125" style="34" customWidth="1"/>
    <col min="46" max="46" width="11.42578125" customWidth="1"/>
    <col min="47" max="47" width="11.42578125" style="34" customWidth="1"/>
    <col min="48" max="48" width="24.140625" style="158" customWidth="1"/>
    <col min="49" max="49" width="36.7109375" style="158" customWidth="1"/>
    <col min="50" max="59" width="11.42578125" style="59" customWidth="1"/>
    <col min="60" max="60" width="13.7109375" customWidth="1"/>
    <col min="61" max="64" width="13.140625" customWidth="1"/>
    <col min="65" max="65" width="11.85546875" bestFit="1" customWidth="1"/>
    <col min="72" max="72" width="11.85546875" bestFit="1" customWidth="1"/>
  </cols>
  <sheetData>
    <row r="1" spans="1:73" ht="15.75" thickBot="1" x14ac:dyDescent="0.3">
      <c r="A1" s="24"/>
      <c r="B1" s="22"/>
      <c r="C1" s="42"/>
      <c r="D1" s="42"/>
      <c r="E1" s="42"/>
      <c r="F1" s="22"/>
      <c r="G1" s="56"/>
      <c r="H1" s="50"/>
      <c r="V1" t="s">
        <v>116</v>
      </c>
      <c r="AC1" s="66"/>
      <c r="AM1" s="3"/>
      <c r="AN1" s="3"/>
      <c r="AO1" s="3"/>
      <c r="AP1" s="548" t="s">
        <v>51</v>
      </c>
      <c r="AQ1" s="548"/>
      <c r="AR1" s="548"/>
      <c r="AS1" s="548"/>
      <c r="AT1" s="548"/>
      <c r="AU1" s="548"/>
      <c r="AV1" s="548"/>
      <c r="AW1" s="548"/>
      <c r="AX1" s="548"/>
      <c r="AY1" s="548"/>
      <c r="AZ1" s="548"/>
      <c r="BA1" s="548"/>
      <c r="BB1" s="548"/>
      <c r="BC1" s="548"/>
      <c r="BD1" s="548"/>
      <c r="BE1" s="548"/>
      <c r="BF1" s="548"/>
      <c r="BG1" s="548"/>
      <c r="BH1" s="548"/>
      <c r="BI1" s="548"/>
      <c r="BJ1" s="548"/>
      <c r="BK1" s="548"/>
      <c r="BL1" s="548"/>
      <c r="BM1" s="548"/>
      <c r="BN1" s="548"/>
      <c r="BO1" s="548"/>
      <c r="BP1" s="548"/>
      <c r="BS1" s="1"/>
    </row>
    <row r="2" spans="1:73" ht="15.75" thickBot="1" x14ac:dyDescent="0.3">
      <c r="A2" s="25"/>
      <c r="B2" s="28" t="s">
        <v>52</v>
      </c>
      <c r="C2" s="43">
        <v>43343</v>
      </c>
      <c r="D2" s="44"/>
      <c r="E2" s="30" t="s">
        <v>89</v>
      </c>
      <c r="F2" s="26"/>
      <c r="G2" s="60"/>
      <c r="H2" s="51"/>
      <c r="L2" s="689" t="s">
        <v>137</v>
      </c>
      <c r="M2" s="690"/>
      <c r="N2" s="690"/>
      <c r="O2" s="690"/>
      <c r="P2" s="690"/>
      <c r="Q2" s="690"/>
      <c r="R2" s="690"/>
      <c r="S2" s="690"/>
      <c r="T2" s="690"/>
      <c r="U2" s="690"/>
      <c r="V2" s="691"/>
      <c r="W2" s="66"/>
      <c r="X2" s="59"/>
      <c r="Y2" s="59"/>
      <c r="Z2"/>
      <c r="AL2" s="1"/>
      <c r="AM2" s="262" t="s">
        <v>5</v>
      </c>
      <c r="AN2" s="263" t="s">
        <v>33</v>
      </c>
      <c r="AO2" s="264" t="s">
        <v>34</v>
      </c>
      <c r="AP2" s="177" t="s">
        <v>142</v>
      </c>
      <c r="AQ2" s="265" t="s">
        <v>35</v>
      </c>
      <c r="AR2" s="265" t="s">
        <v>50</v>
      </c>
      <c r="AS2" s="210" t="s">
        <v>48</v>
      </c>
      <c r="AT2" s="266" t="s">
        <v>49</v>
      </c>
      <c r="AU2" s="267" t="s">
        <v>37</v>
      </c>
      <c r="AV2" s="261" t="s">
        <v>4</v>
      </c>
      <c r="AW2" s="289" t="s">
        <v>48</v>
      </c>
      <c r="AX2" s="285" t="s">
        <v>38</v>
      </c>
      <c r="AY2" s="285" t="s">
        <v>39</v>
      </c>
      <c r="AZ2" s="285" t="s">
        <v>40</v>
      </c>
      <c r="BA2" s="285" t="s">
        <v>41</v>
      </c>
      <c r="BB2" s="285" t="s">
        <v>42</v>
      </c>
      <c r="BC2" s="285" t="s">
        <v>43</v>
      </c>
      <c r="BD2" s="285" t="s">
        <v>44</v>
      </c>
      <c r="BE2" s="285" t="s">
        <v>45</v>
      </c>
      <c r="BF2" s="285" t="s">
        <v>46</v>
      </c>
      <c r="BG2" s="285" t="s">
        <v>47</v>
      </c>
      <c r="BH2" s="178" t="s">
        <v>64</v>
      </c>
      <c r="BI2" s="211" t="s">
        <v>65</v>
      </c>
      <c r="BJ2" s="268" t="s">
        <v>66</v>
      </c>
      <c r="BK2" s="268" t="s">
        <v>67</v>
      </c>
      <c r="BL2" s="268" t="s">
        <v>68</v>
      </c>
      <c r="BM2" s="179" t="s">
        <v>69</v>
      </c>
      <c r="BN2" s="212" t="s">
        <v>70</v>
      </c>
      <c r="BO2" s="269" t="s">
        <v>71</v>
      </c>
      <c r="BP2" s="213" t="s">
        <v>72</v>
      </c>
      <c r="BR2" s="186"/>
      <c r="BS2" s="21" t="s">
        <v>73</v>
      </c>
      <c r="BT2" s="21" t="s">
        <v>74</v>
      </c>
      <c r="BU2" s="187"/>
    </row>
    <row r="3" spans="1:73" ht="15.75" thickBot="1" x14ac:dyDescent="0.3">
      <c r="A3" s="25"/>
      <c r="B3" s="29" t="s">
        <v>10</v>
      </c>
      <c r="C3" s="45">
        <v>24143</v>
      </c>
      <c r="D3" s="44"/>
      <c r="E3" s="31">
        <f>Q3-C3</f>
        <v>76160.160000000003</v>
      </c>
      <c r="F3" s="26"/>
      <c r="G3" s="60"/>
      <c r="H3" s="51"/>
      <c r="L3" s="61"/>
      <c r="M3" s="579"/>
      <c r="N3" s="579"/>
      <c r="O3" s="9"/>
      <c r="P3" s="10" t="s">
        <v>2</v>
      </c>
      <c r="Q3" s="11">
        <f>(SUM(C3,(L11:L514)))-(SUM((J11:J513),(I11:I514),(K11:K514)))</f>
        <v>100303.16</v>
      </c>
      <c r="R3" s="35"/>
      <c r="S3" s="35"/>
      <c r="T3" s="35"/>
      <c r="U3" s="9"/>
      <c r="V3" s="12"/>
      <c r="W3" s="66"/>
      <c r="X3" s="59"/>
      <c r="Y3" s="59"/>
      <c r="Z3"/>
      <c r="AM3" s="223">
        <v>43344</v>
      </c>
      <c r="AN3" s="227" t="s">
        <v>149</v>
      </c>
      <c r="AO3" s="229" t="s">
        <v>171</v>
      </c>
      <c r="AP3" s="232">
        <f>(SUM(AQ3,AR3))-AT3</f>
        <v>-2130</v>
      </c>
      <c r="AQ3" s="233"/>
      <c r="AR3" s="234"/>
      <c r="AS3" s="247"/>
      <c r="AT3" s="251">
        <f>SUM(AU3,AX3:BH3)</f>
        <v>2130</v>
      </c>
      <c r="AU3" s="252">
        <v>100</v>
      </c>
      <c r="AV3" s="253" t="s">
        <v>147</v>
      </c>
      <c r="AW3" s="290" t="s">
        <v>148</v>
      </c>
      <c r="AX3" s="224">
        <v>15</v>
      </c>
      <c r="AY3" s="319">
        <v>1500</v>
      </c>
      <c r="AZ3" s="224"/>
      <c r="BA3" s="528">
        <v>470</v>
      </c>
      <c r="BB3" s="224"/>
      <c r="BC3" s="224"/>
      <c r="BD3" s="224"/>
      <c r="BE3" s="224"/>
      <c r="BF3" s="224"/>
      <c r="BG3" s="250"/>
      <c r="BH3" s="283">
        <f>SUM(BI3, BO3, BP3)</f>
        <v>45</v>
      </c>
      <c r="BI3" s="396">
        <v>45</v>
      </c>
      <c r="BJ3" s="320"/>
      <c r="BK3" s="321"/>
      <c r="BL3" s="322">
        <v>2</v>
      </c>
      <c r="BM3" s="277">
        <f>SUM((BJ3*6), (BK3*8), (BL3*5))</f>
        <v>10</v>
      </c>
      <c r="BN3" s="301"/>
      <c r="BO3" s="283">
        <f>BN3*5</f>
        <v>0</v>
      </c>
      <c r="BP3" s="270"/>
      <c r="BR3" s="180"/>
      <c r="BS3" s="181"/>
      <c r="BT3" s="181"/>
      <c r="BU3" s="182"/>
    </row>
    <row r="4" spans="1:73" ht="15.75" thickBot="1" x14ac:dyDescent="0.3">
      <c r="A4" s="25"/>
      <c r="B4" s="26"/>
      <c r="C4" s="46"/>
      <c r="D4" s="44"/>
      <c r="E4" s="44"/>
      <c r="F4" s="26"/>
      <c r="G4" s="60"/>
      <c r="H4" s="51"/>
      <c r="L4" s="61"/>
      <c r="M4" s="579"/>
      <c r="N4" s="579"/>
      <c r="O4" s="9"/>
      <c r="P4" s="9"/>
      <c r="Q4" s="9"/>
      <c r="R4" s="695">
        <f>Q3-T10</f>
        <v>98727.56</v>
      </c>
      <c r="S4" s="36"/>
      <c r="T4" s="36"/>
      <c r="U4" s="13" t="s">
        <v>11</v>
      </c>
      <c r="V4" s="14">
        <f>SUM(Q3,AE9,V7)-T10</f>
        <v>178897.06</v>
      </c>
      <c r="W4" s="66"/>
      <c r="X4" s="59"/>
      <c r="Y4" s="59"/>
      <c r="Z4"/>
      <c r="AM4" s="223">
        <v>43345</v>
      </c>
      <c r="AN4" s="228" t="s">
        <v>61</v>
      </c>
      <c r="AO4" s="230" t="s">
        <v>172</v>
      </c>
      <c r="AP4" s="232">
        <f t="shared" ref="AP4:AP67" si="0">(SUM(AQ4,AR4))-AT4</f>
        <v>0</v>
      </c>
      <c r="AQ4" s="235"/>
      <c r="AR4" s="236"/>
      <c r="AS4" s="248"/>
      <c r="AT4" s="251">
        <f t="shared" ref="AT4:AT67" si="1">SUM(AU4,AX4:BH4)</f>
        <v>0</v>
      </c>
      <c r="AU4" s="254">
        <v>0</v>
      </c>
      <c r="AV4" s="255" t="s">
        <v>167</v>
      </c>
      <c r="AW4" s="291"/>
      <c r="AX4" s="215"/>
      <c r="AY4" s="215"/>
      <c r="AZ4" s="215"/>
      <c r="BA4" s="215"/>
      <c r="BB4" s="215"/>
      <c r="BC4" s="215"/>
      <c r="BD4" s="215"/>
      <c r="BE4" s="215"/>
      <c r="BF4" s="215"/>
      <c r="BG4" s="226"/>
      <c r="BH4" s="283">
        <f t="shared" ref="BH4:BH67" si="2">SUM(BI4, BO4, BP4)</f>
        <v>0</v>
      </c>
      <c r="BI4" s="84"/>
      <c r="BJ4" s="260"/>
      <c r="BK4" s="215"/>
      <c r="BL4" s="226"/>
      <c r="BM4" s="277">
        <f t="shared" ref="BM4:BM67" si="3">SUM((BJ4*6), (BK4*8), (BL4*5))</f>
        <v>0</v>
      </c>
      <c r="BN4" s="142"/>
      <c r="BO4" s="283">
        <f t="shared" ref="BO4:BO67" si="4">BN4*5</f>
        <v>0</v>
      </c>
      <c r="BP4" s="271"/>
      <c r="BR4" s="180"/>
      <c r="BS4" s="154" t="s">
        <v>75</v>
      </c>
      <c r="BT4" s="154">
        <f>(SUM((BI3:BI519)))-(SUM((BM3:BM519)))</f>
        <v>41</v>
      </c>
      <c r="BU4" s="182"/>
    </row>
    <row r="5" spans="1:73" ht="15.75" thickBot="1" x14ac:dyDescent="0.3">
      <c r="A5" s="25"/>
      <c r="B5" s="561" t="s">
        <v>1</v>
      </c>
      <c r="C5" s="562"/>
      <c r="D5" s="562"/>
      <c r="E5" s="562"/>
      <c r="F5" s="562"/>
      <c r="G5" s="563"/>
      <c r="H5" s="51"/>
      <c r="L5" s="692" t="s">
        <v>138</v>
      </c>
      <c r="M5" s="693"/>
      <c r="N5" s="693"/>
      <c r="O5" s="693"/>
      <c r="P5" s="693"/>
      <c r="Q5" s="693"/>
      <c r="R5" s="693"/>
      <c r="S5" s="693"/>
      <c r="T5" s="693"/>
      <c r="U5" s="693"/>
      <c r="V5" s="694"/>
      <c r="W5" s="549" t="s">
        <v>139</v>
      </c>
      <c r="X5" s="550"/>
      <c r="Y5" s="552" t="s">
        <v>92</v>
      </c>
      <c r="Z5" s="553"/>
      <c r="AM5" s="223">
        <v>43346</v>
      </c>
      <c r="AN5" s="228" t="s">
        <v>62</v>
      </c>
      <c r="AO5" s="230" t="s">
        <v>173</v>
      </c>
      <c r="AP5" s="232">
        <f t="shared" si="0"/>
        <v>-300</v>
      </c>
      <c r="AQ5" s="235"/>
      <c r="AR5" s="236"/>
      <c r="AS5" s="248"/>
      <c r="AT5" s="251">
        <f t="shared" si="1"/>
        <v>300</v>
      </c>
      <c r="AU5" s="254">
        <v>50</v>
      </c>
      <c r="AV5" s="255" t="s">
        <v>151</v>
      </c>
      <c r="AW5" s="291" t="s">
        <v>168</v>
      </c>
      <c r="AX5" s="215">
        <v>150</v>
      </c>
      <c r="AY5" s="215">
        <v>50</v>
      </c>
      <c r="AZ5" s="215"/>
      <c r="BA5" s="215"/>
      <c r="BB5" s="215"/>
      <c r="BC5" s="215"/>
      <c r="BD5" s="215"/>
      <c r="BE5" s="215"/>
      <c r="BF5" s="215"/>
      <c r="BG5" s="226"/>
      <c r="BH5" s="283">
        <f t="shared" si="2"/>
        <v>50</v>
      </c>
      <c r="BI5" s="84">
        <v>50</v>
      </c>
      <c r="BJ5" s="260">
        <v>1</v>
      </c>
      <c r="BK5" s="215"/>
      <c r="BL5" s="226">
        <v>2</v>
      </c>
      <c r="BM5" s="277">
        <f t="shared" si="3"/>
        <v>16</v>
      </c>
      <c r="BN5" s="142"/>
      <c r="BO5" s="283">
        <f t="shared" si="4"/>
        <v>0</v>
      </c>
      <c r="BP5" s="272"/>
      <c r="BR5" s="183"/>
      <c r="BS5" s="184"/>
      <c r="BT5" s="184"/>
      <c r="BU5" s="185"/>
    </row>
    <row r="6" spans="1:73" ht="15.75" thickBot="1" x14ac:dyDescent="0.3">
      <c r="A6" s="25"/>
      <c r="B6" s="564" t="s">
        <v>0</v>
      </c>
      <c r="C6" s="565"/>
      <c r="D6" s="565"/>
      <c r="E6" s="565"/>
      <c r="F6" s="565"/>
      <c r="G6" s="566"/>
      <c r="H6" s="51"/>
      <c r="L6" s="62"/>
      <c r="M6" s="580"/>
      <c r="N6" s="580"/>
      <c r="O6" s="15"/>
      <c r="P6" s="16" t="s">
        <v>3</v>
      </c>
      <c r="Q6" s="16">
        <f>(SUM((AJ11:AJ301),(AP3:AP500),(I11:I514)))-(SUM((AK11:AK501)))</f>
        <v>444.5</v>
      </c>
      <c r="R6" s="37"/>
      <c r="S6" s="37"/>
      <c r="T6" s="37"/>
      <c r="U6" s="15"/>
      <c r="V6" s="17"/>
      <c r="W6" s="95"/>
      <c r="X6" s="96" t="s">
        <v>79</v>
      </c>
      <c r="Y6" s="97"/>
      <c r="Z6" s="32"/>
      <c r="AM6" s="223">
        <v>43347</v>
      </c>
      <c r="AN6" s="228" t="s">
        <v>59</v>
      </c>
      <c r="AO6" s="231" t="s">
        <v>179</v>
      </c>
      <c r="AP6" s="232">
        <f t="shared" si="0"/>
        <v>-94</v>
      </c>
      <c r="AQ6" s="235"/>
      <c r="AR6" s="236"/>
      <c r="AS6" s="248"/>
      <c r="AT6" s="251">
        <f t="shared" si="1"/>
        <v>94</v>
      </c>
      <c r="AU6" s="254">
        <v>50</v>
      </c>
      <c r="AV6" s="256" t="s">
        <v>144</v>
      </c>
      <c r="AW6" s="291" t="s">
        <v>182</v>
      </c>
      <c r="AX6" s="215">
        <v>30</v>
      </c>
      <c r="AY6" s="215"/>
      <c r="AZ6" s="215"/>
      <c r="BA6" s="215"/>
      <c r="BB6" s="215"/>
      <c r="BC6" s="215"/>
      <c r="BD6" s="215"/>
      <c r="BE6" s="215"/>
      <c r="BF6" s="215"/>
      <c r="BG6" s="226"/>
      <c r="BH6" s="283">
        <f t="shared" si="2"/>
        <v>14</v>
      </c>
      <c r="BI6" s="84"/>
      <c r="BJ6" s="260">
        <v>1</v>
      </c>
      <c r="BK6" s="215"/>
      <c r="BL6" s="226">
        <v>2</v>
      </c>
      <c r="BM6" s="277">
        <f t="shared" si="3"/>
        <v>16</v>
      </c>
      <c r="BN6" s="142"/>
      <c r="BO6" s="283">
        <f t="shared" si="4"/>
        <v>0</v>
      </c>
      <c r="BP6" s="271">
        <v>14</v>
      </c>
    </row>
    <row r="7" spans="1:73" ht="15.75" thickBot="1" x14ac:dyDescent="0.3">
      <c r="A7" s="27"/>
      <c r="B7" s="23"/>
      <c r="C7" s="47"/>
      <c r="D7" s="48"/>
      <c r="E7" s="47"/>
      <c r="F7" s="23"/>
      <c r="G7" s="63"/>
      <c r="H7" s="52"/>
      <c r="L7" s="64"/>
      <c r="M7" s="581"/>
      <c r="N7" s="581"/>
      <c r="O7" s="18"/>
      <c r="P7" s="18"/>
      <c r="Q7" s="18"/>
      <c r="R7" s="38"/>
      <c r="S7" s="38"/>
      <c r="T7" s="38"/>
      <c r="U7" s="19" t="s">
        <v>80</v>
      </c>
      <c r="V7" s="20">
        <f>SUM(X7,Q6)</f>
        <v>444.5</v>
      </c>
      <c r="W7" s="98"/>
      <c r="X7" s="99">
        <f>(SUM(AK11:AK501))-(SUM(L11:L514))</f>
        <v>0</v>
      </c>
      <c r="Y7" s="100"/>
      <c r="Z7" s="33">
        <f>E9</f>
        <v>12188</v>
      </c>
      <c r="AM7" s="223">
        <v>43348</v>
      </c>
      <c r="AN7" s="228" t="s">
        <v>63</v>
      </c>
      <c r="AO7" s="230" t="s">
        <v>180</v>
      </c>
      <c r="AP7" s="232">
        <f t="shared" si="0"/>
        <v>-80</v>
      </c>
      <c r="AQ7" s="235"/>
      <c r="AR7" s="236"/>
      <c r="AS7" s="248"/>
      <c r="AT7" s="251">
        <f t="shared" si="1"/>
        <v>80</v>
      </c>
      <c r="AU7" s="254">
        <v>50</v>
      </c>
      <c r="AV7" s="256" t="s">
        <v>161</v>
      </c>
      <c r="AW7" s="291" t="s">
        <v>169</v>
      </c>
      <c r="AX7" s="215">
        <v>30</v>
      </c>
      <c r="AY7" s="215"/>
      <c r="AZ7" s="215"/>
      <c r="BA7" s="215"/>
      <c r="BB7" s="215"/>
      <c r="BC7" s="215"/>
      <c r="BD7" s="215"/>
      <c r="BE7" s="215"/>
      <c r="BF7" s="215"/>
      <c r="BG7" s="226"/>
      <c r="BH7" s="283">
        <f t="shared" si="2"/>
        <v>0</v>
      </c>
      <c r="BI7" s="84"/>
      <c r="BJ7" s="260"/>
      <c r="BK7" s="215"/>
      <c r="BL7" s="226">
        <v>2</v>
      </c>
      <c r="BM7" s="277">
        <f t="shared" si="3"/>
        <v>10</v>
      </c>
      <c r="BN7" s="142"/>
      <c r="BO7" s="283">
        <f t="shared" si="4"/>
        <v>0</v>
      </c>
      <c r="BP7" s="271"/>
    </row>
    <row r="8" spans="1:73" ht="30" customHeight="1" thickBot="1" x14ac:dyDescent="0.3">
      <c r="AM8" s="223">
        <v>43349</v>
      </c>
      <c r="AN8" s="228" t="s">
        <v>36</v>
      </c>
      <c r="AO8" s="230" t="s">
        <v>174</v>
      </c>
      <c r="AP8" s="232">
        <f t="shared" si="0"/>
        <v>-3140</v>
      </c>
      <c r="AQ8" s="235"/>
      <c r="AR8" s="236"/>
      <c r="AS8" s="248"/>
      <c r="AT8" s="251">
        <f t="shared" si="1"/>
        <v>3140</v>
      </c>
      <c r="AU8" s="254">
        <v>100</v>
      </c>
      <c r="AV8" s="256" t="s">
        <v>160</v>
      </c>
      <c r="AW8" s="291" t="s">
        <v>181</v>
      </c>
      <c r="AX8" s="218">
        <v>3000</v>
      </c>
      <c r="AY8" s="215">
        <v>40</v>
      </c>
      <c r="AZ8" s="215"/>
      <c r="BA8" s="215"/>
      <c r="BB8" s="215"/>
      <c r="BC8" s="215"/>
      <c r="BD8" s="215"/>
      <c r="BE8" s="215"/>
      <c r="BF8" s="215"/>
      <c r="BG8" s="226"/>
      <c r="BH8" s="283">
        <f t="shared" si="2"/>
        <v>0</v>
      </c>
      <c r="BI8" s="84"/>
      <c r="BJ8" s="260">
        <v>1</v>
      </c>
      <c r="BK8" s="215"/>
      <c r="BL8" s="226">
        <v>2</v>
      </c>
      <c r="BM8" s="277">
        <f t="shared" si="3"/>
        <v>16</v>
      </c>
      <c r="BN8" s="142"/>
      <c r="BO8" s="283">
        <f t="shared" si="4"/>
        <v>0</v>
      </c>
      <c r="BP8" s="271"/>
    </row>
    <row r="9" spans="1:73" s="164" customFormat="1" ht="30" customHeight="1" thickBot="1" x14ac:dyDescent="0.3">
      <c r="A9" s="567" t="s">
        <v>93</v>
      </c>
      <c r="B9" s="568"/>
      <c r="C9" s="568"/>
      <c r="D9" s="568"/>
      <c r="E9" s="155">
        <f>SUM(E10:E494)</f>
        <v>12188</v>
      </c>
      <c r="G9" s="569" t="s">
        <v>136</v>
      </c>
      <c r="H9" s="570"/>
      <c r="I9" s="570"/>
      <c r="J9" s="570"/>
      <c r="K9" s="570"/>
      <c r="L9" s="571"/>
      <c r="M9" s="586"/>
      <c r="N9" s="588" t="s">
        <v>455</v>
      </c>
      <c r="O9" s="589"/>
      <c r="P9" s="589"/>
      <c r="Q9" s="589"/>
      <c r="R9" s="589"/>
      <c r="S9" s="589"/>
      <c r="T9" s="590"/>
      <c r="V9" s="554" t="s">
        <v>91</v>
      </c>
      <c r="W9" s="555"/>
      <c r="X9" s="555"/>
      <c r="Y9" s="555"/>
      <c r="Z9" s="555"/>
      <c r="AA9" s="555"/>
      <c r="AB9" s="555"/>
      <c r="AC9" s="556" t="s">
        <v>18</v>
      </c>
      <c r="AD9" s="557"/>
      <c r="AE9" s="101">
        <f>SUM(AE11:AE500)</f>
        <v>79725</v>
      </c>
      <c r="AG9" s="549" t="s">
        <v>143</v>
      </c>
      <c r="AH9" s="550"/>
      <c r="AI9" s="550"/>
      <c r="AJ9" s="550"/>
      <c r="AK9" s="551"/>
      <c r="AM9" s="223">
        <v>43350</v>
      </c>
      <c r="AN9" s="228" t="s">
        <v>60</v>
      </c>
      <c r="AO9" s="230" t="s">
        <v>175</v>
      </c>
      <c r="AP9" s="232">
        <f t="shared" si="0"/>
        <v>-140</v>
      </c>
      <c r="AQ9" s="235"/>
      <c r="AR9" s="236"/>
      <c r="AS9" s="248"/>
      <c r="AT9" s="251">
        <f t="shared" si="1"/>
        <v>140</v>
      </c>
      <c r="AU9" s="254">
        <v>100</v>
      </c>
      <c r="AV9" s="256" t="s">
        <v>162</v>
      </c>
      <c r="AW9" s="291" t="s">
        <v>170</v>
      </c>
      <c r="AX9" s="215">
        <v>40</v>
      </c>
      <c r="AY9" s="215"/>
      <c r="AZ9" s="215"/>
      <c r="BA9" s="215"/>
      <c r="BB9" s="215"/>
      <c r="BC9" s="215"/>
      <c r="BD9" s="215"/>
      <c r="BE9" s="215"/>
      <c r="BF9" s="215"/>
      <c r="BG9" s="226"/>
      <c r="BH9" s="283">
        <f t="shared" si="2"/>
        <v>0</v>
      </c>
      <c r="BI9" s="84"/>
      <c r="BJ9" s="260"/>
      <c r="BK9" s="215"/>
      <c r="BL9" s="226">
        <v>2</v>
      </c>
      <c r="BM9" s="277">
        <f t="shared" si="3"/>
        <v>10</v>
      </c>
      <c r="BN9" s="142"/>
      <c r="BO9" s="283">
        <f t="shared" si="4"/>
        <v>0</v>
      </c>
      <c r="BP9" s="271"/>
      <c r="BQ9" s="188"/>
    </row>
    <row r="10" spans="1:73" s="164" customFormat="1" ht="30" customHeight="1" thickBot="1" x14ac:dyDescent="0.3">
      <c r="A10" s="363" t="s">
        <v>140</v>
      </c>
      <c r="B10" s="364" t="s">
        <v>48</v>
      </c>
      <c r="C10" s="365" t="s">
        <v>13</v>
      </c>
      <c r="D10" s="365" t="s">
        <v>94</v>
      </c>
      <c r="E10" s="365" t="s">
        <v>30</v>
      </c>
      <c r="G10" s="324" t="s">
        <v>5</v>
      </c>
      <c r="H10" s="325" t="s">
        <v>6</v>
      </c>
      <c r="I10" s="326" t="s">
        <v>8</v>
      </c>
      <c r="J10" s="644" t="s">
        <v>9</v>
      </c>
      <c r="K10" s="645" t="s">
        <v>466</v>
      </c>
      <c r="L10" s="327" t="s">
        <v>7</v>
      </c>
      <c r="M10" s="582"/>
      <c r="N10" s="704" t="s">
        <v>18</v>
      </c>
      <c r="O10" s="705">
        <f>SUM(T19)</f>
        <v>1212</v>
      </c>
      <c r="P10" s="610"/>
      <c r="Q10" s="610"/>
      <c r="R10" s="587"/>
      <c r="S10" s="609" t="s">
        <v>454</v>
      </c>
      <c r="T10" s="608">
        <f>(SUM(T20))</f>
        <v>1575.6000000000001</v>
      </c>
      <c r="V10" s="189" t="s">
        <v>5</v>
      </c>
      <c r="W10" s="190" t="s">
        <v>12</v>
      </c>
      <c r="X10" s="190" t="s">
        <v>18</v>
      </c>
      <c r="Y10" s="191" t="s">
        <v>94</v>
      </c>
      <c r="Z10" s="192" t="s">
        <v>131</v>
      </c>
      <c r="AA10" s="431" t="s">
        <v>134</v>
      </c>
      <c r="AB10" s="432" t="s">
        <v>135</v>
      </c>
      <c r="AC10" s="439" t="s">
        <v>13</v>
      </c>
      <c r="AD10" s="440" t="s">
        <v>14</v>
      </c>
      <c r="AE10" s="441" t="s">
        <v>30</v>
      </c>
      <c r="AF10" s="193"/>
      <c r="AG10" s="284" t="s">
        <v>5</v>
      </c>
      <c r="AH10" s="450" t="s">
        <v>31</v>
      </c>
      <c r="AI10" s="165" t="s">
        <v>4</v>
      </c>
      <c r="AJ10" s="165" t="s">
        <v>32</v>
      </c>
      <c r="AK10" s="165" t="s">
        <v>81</v>
      </c>
      <c r="AM10" s="223">
        <v>43351</v>
      </c>
      <c r="AN10" s="227" t="s">
        <v>149</v>
      </c>
      <c r="AO10" s="230" t="s">
        <v>178</v>
      </c>
      <c r="AP10" s="232">
        <f t="shared" si="0"/>
        <v>-44</v>
      </c>
      <c r="AQ10" s="235"/>
      <c r="AR10" s="236"/>
      <c r="AS10" s="248"/>
      <c r="AT10" s="251">
        <f t="shared" si="1"/>
        <v>44</v>
      </c>
      <c r="AU10" s="254" t="s">
        <v>73</v>
      </c>
      <c r="AV10" s="256" t="s">
        <v>165</v>
      </c>
      <c r="AW10" s="291" t="s">
        <v>164</v>
      </c>
      <c r="AX10" s="215">
        <v>44</v>
      </c>
      <c r="AY10" s="215"/>
      <c r="AZ10" s="215"/>
      <c r="BA10" s="215"/>
      <c r="BB10" s="215"/>
      <c r="BC10" s="215"/>
      <c r="BD10" s="215"/>
      <c r="BE10" s="215"/>
      <c r="BF10" s="215"/>
      <c r="BG10" s="226"/>
      <c r="BH10" s="283">
        <f t="shared" si="2"/>
        <v>0</v>
      </c>
      <c r="BI10" s="84"/>
      <c r="BJ10" s="260"/>
      <c r="BK10" s="215"/>
      <c r="BL10" s="226"/>
      <c r="BM10" s="277">
        <f t="shared" si="3"/>
        <v>0</v>
      </c>
      <c r="BN10" s="142"/>
      <c r="BO10" s="283">
        <f t="shared" si="4"/>
        <v>0</v>
      </c>
      <c r="BP10" s="271"/>
    </row>
    <row r="11" spans="1:73" s="164" customFormat="1" ht="30" customHeight="1" thickBot="1" x14ac:dyDescent="0.3">
      <c r="A11" s="369" t="s">
        <v>95</v>
      </c>
      <c r="B11" s="370" t="s">
        <v>96</v>
      </c>
      <c r="C11" s="371">
        <v>1000</v>
      </c>
      <c r="D11" s="371">
        <v>500</v>
      </c>
      <c r="E11" s="274">
        <f t="shared" ref="E11:E20" si="5">C11-D11</f>
        <v>500</v>
      </c>
      <c r="G11" s="339">
        <v>43344</v>
      </c>
      <c r="H11" s="340" t="s">
        <v>145</v>
      </c>
      <c r="I11" s="620">
        <v>1500</v>
      </c>
      <c r="J11" s="652"/>
      <c r="K11" s="654"/>
      <c r="L11" s="647"/>
      <c r="M11" s="583"/>
      <c r="N11" s="711" t="s">
        <v>469</v>
      </c>
      <c r="O11" s="710"/>
      <c r="P11" s="710"/>
      <c r="Q11" s="706"/>
      <c r="R11" s="707" t="s">
        <v>468</v>
      </c>
      <c r="S11" s="708" t="s">
        <v>462</v>
      </c>
      <c r="T11" s="709">
        <v>0</v>
      </c>
      <c r="V11" s="423" t="s">
        <v>15</v>
      </c>
      <c r="W11" s="295" t="s">
        <v>16</v>
      </c>
      <c r="X11" s="121">
        <f>SUM(AC11:AC32)</f>
        <v>65910</v>
      </c>
      <c r="Y11" s="286">
        <f>SUM(AD11:AD30)</f>
        <v>0</v>
      </c>
      <c r="Z11" s="430">
        <f>X11-Y11</f>
        <v>65910</v>
      </c>
      <c r="AA11" s="93" t="s">
        <v>29</v>
      </c>
      <c r="AB11" s="436"/>
      <c r="AC11" s="442">
        <v>5000</v>
      </c>
      <c r="AD11" s="103"/>
      <c r="AE11" s="443">
        <f t="shared" ref="AE11:AE44" si="6">AC11-AD11</f>
        <v>5000</v>
      </c>
      <c r="AF11" s="194"/>
      <c r="AG11" s="159">
        <v>43344</v>
      </c>
      <c r="AH11" s="451" t="s">
        <v>152</v>
      </c>
      <c r="AI11" s="162" t="s">
        <v>153</v>
      </c>
      <c r="AJ11" s="167">
        <v>660</v>
      </c>
      <c r="AK11" s="168"/>
      <c r="AM11" s="223">
        <v>43352</v>
      </c>
      <c r="AN11" s="228" t="s">
        <v>61</v>
      </c>
      <c r="AO11" s="230" t="s">
        <v>177</v>
      </c>
      <c r="AP11" s="232">
        <f t="shared" si="0"/>
        <v>-44</v>
      </c>
      <c r="AQ11" s="235"/>
      <c r="AR11" s="236"/>
      <c r="AS11" s="248"/>
      <c r="AT11" s="251">
        <f t="shared" si="1"/>
        <v>44</v>
      </c>
      <c r="AU11" s="254"/>
      <c r="AV11" s="256" t="s">
        <v>166</v>
      </c>
      <c r="AW11" s="291" t="s">
        <v>163</v>
      </c>
      <c r="AX11" s="215">
        <v>30</v>
      </c>
      <c r="AY11" s="215">
        <v>14</v>
      </c>
      <c r="AZ11" s="215"/>
      <c r="BA11" s="215"/>
      <c r="BB11" s="215"/>
      <c r="BC11" s="215"/>
      <c r="BD11" s="215"/>
      <c r="BE11" s="215"/>
      <c r="BF11" s="215"/>
      <c r="BG11" s="226"/>
      <c r="BH11" s="283">
        <f t="shared" si="2"/>
        <v>0</v>
      </c>
      <c r="BI11" s="84"/>
      <c r="BJ11" s="260"/>
      <c r="BK11" s="215"/>
      <c r="BL11" s="226"/>
      <c r="BM11" s="277">
        <f t="shared" si="3"/>
        <v>0</v>
      </c>
      <c r="BN11" s="142"/>
      <c r="BO11" s="283">
        <f t="shared" si="4"/>
        <v>0</v>
      </c>
      <c r="BP11" s="271"/>
    </row>
    <row r="12" spans="1:73" s="164" customFormat="1" ht="30" customHeight="1" thickBot="1" x14ac:dyDescent="0.3">
      <c r="A12" s="372" t="s">
        <v>97</v>
      </c>
      <c r="B12" s="366" t="s">
        <v>98</v>
      </c>
      <c r="C12" s="214">
        <v>560</v>
      </c>
      <c r="D12" s="367">
        <v>400</v>
      </c>
      <c r="E12" s="225">
        <f t="shared" si="5"/>
        <v>160</v>
      </c>
      <c r="G12" s="341">
        <v>43344</v>
      </c>
      <c r="H12" s="328" t="s">
        <v>146</v>
      </c>
      <c r="I12" s="603"/>
      <c r="J12" s="276">
        <v>400</v>
      </c>
      <c r="K12" s="655"/>
      <c r="L12" s="648"/>
      <c r="M12" s="583"/>
      <c r="N12" s="597" t="s">
        <v>463</v>
      </c>
      <c r="O12" s="598">
        <v>0</v>
      </c>
      <c r="P12" s="598"/>
      <c r="Q12" s="614" t="s">
        <v>464</v>
      </c>
      <c r="R12" s="614">
        <f>SUM(R6:R10)</f>
        <v>0</v>
      </c>
      <c r="S12" s="614" t="s">
        <v>465</v>
      </c>
      <c r="T12" s="619">
        <f>R12*1.3</f>
        <v>0</v>
      </c>
      <c r="V12" s="426" t="s">
        <v>20</v>
      </c>
      <c r="W12" s="427" t="s">
        <v>16</v>
      </c>
      <c r="X12" s="90"/>
      <c r="Y12" s="90"/>
      <c r="Z12" s="90"/>
      <c r="AA12" s="134" t="s">
        <v>28</v>
      </c>
      <c r="AB12" s="437"/>
      <c r="AC12" s="444">
        <v>3000</v>
      </c>
      <c r="AD12" s="109"/>
      <c r="AE12" s="445">
        <f t="shared" si="6"/>
        <v>3000</v>
      </c>
      <c r="AF12" s="195"/>
      <c r="AG12" s="159">
        <v>43356</v>
      </c>
      <c r="AH12" s="546" t="s">
        <v>184</v>
      </c>
      <c r="AI12" s="547"/>
      <c r="AJ12" s="169">
        <v>11052</v>
      </c>
      <c r="AK12" s="168">
        <v>11052</v>
      </c>
      <c r="AM12" s="223">
        <v>43353</v>
      </c>
      <c r="AN12" s="228" t="s">
        <v>62</v>
      </c>
      <c r="AO12" s="230" t="s">
        <v>176</v>
      </c>
      <c r="AP12" s="232">
        <f t="shared" si="0"/>
        <v>-100</v>
      </c>
      <c r="AQ12" s="235"/>
      <c r="AR12" s="238"/>
      <c r="AS12" s="248"/>
      <c r="AT12" s="251">
        <f t="shared" si="1"/>
        <v>100</v>
      </c>
      <c r="AU12" s="254">
        <v>50</v>
      </c>
      <c r="AV12" s="256" t="s">
        <v>161</v>
      </c>
      <c r="AW12" s="291"/>
      <c r="AX12" s="215"/>
      <c r="AY12" s="215"/>
      <c r="AZ12" s="215"/>
      <c r="BA12" s="215"/>
      <c r="BB12" s="215"/>
      <c r="BC12" s="215"/>
      <c r="BD12" s="215"/>
      <c r="BE12" s="215"/>
      <c r="BF12" s="215"/>
      <c r="BG12" s="226"/>
      <c r="BH12" s="283">
        <f t="shared" si="2"/>
        <v>50</v>
      </c>
      <c r="BI12" s="84">
        <v>50</v>
      </c>
      <c r="BJ12" s="260"/>
      <c r="BK12" s="215"/>
      <c r="BL12" s="226">
        <v>2</v>
      </c>
      <c r="BM12" s="277">
        <f t="shared" si="3"/>
        <v>10</v>
      </c>
      <c r="BN12" s="142"/>
      <c r="BO12" s="283">
        <f t="shared" si="4"/>
        <v>0</v>
      </c>
      <c r="BP12" s="271"/>
    </row>
    <row r="13" spans="1:73" s="164" customFormat="1" ht="30" customHeight="1" thickBot="1" x14ac:dyDescent="0.3">
      <c r="A13" s="373" t="s">
        <v>99</v>
      </c>
      <c r="B13" s="366" t="s">
        <v>100</v>
      </c>
      <c r="C13" s="214">
        <v>8000</v>
      </c>
      <c r="D13" s="368"/>
      <c r="E13" s="225">
        <f t="shared" si="5"/>
        <v>8000</v>
      </c>
      <c r="G13" s="341">
        <v>43347</v>
      </c>
      <c r="H13" s="328" t="s">
        <v>154</v>
      </c>
      <c r="I13" s="603"/>
      <c r="J13" s="276">
        <v>200</v>
      </c>
      <c r="K13" s="655"/>
      <c r="L13" s="648"/>
      <c r="M13" s="583"/>
      <c r="N13" s="594" t="s">
        <v>5</v>
      </c>
      <c r="O13" s="592" t="s">
        <v>94</v>
      </c>
      <c r="P13" s="594" t="s">
        <v>450</v>
      </c>
      <c r="Q13" s="593" t="s">
        <v>451</v>
      </c>
      <c r="R13" s="594" t="s">
        <v>453</v>
      </c>
      <c r="S13" s="696" t="s">
        <v>452</v>
      </c>
      <c r="T13" s="697" t="s">
        <v>467</v>
      </c>
      <c r="V13" s="73">
        <v>43005</v>
      </c>
      <c r="W13" s="428" t="s">
        <v>16</v>
      </c>
      <c r="X13" s="86"/>
      <c r="Y13" s="86"/>
      <c r="Z13" s="86"/>
      <c r="AA13" s="134" t="s">
        <v>82</v>
      </c>
      <c r="AB13" s="437"/>
      <c r="AC13" s="444">
        <v>3200</v>
      </c>
      <c r="AD13" s="109"/>
      <c r="AE13" s="445">
        <f t="shared" ref="AE13:AE32" si="7">AC13-AD13</f>
        <v>3200</v>
      </c>
      <c r="AF13" s="194"/>
      <c r="AG13" s="159">
        <v>43357</v>
      </c>
      <c r="AH13" s="162" t="s">
        <v>191</v>
      </c>
      <c r="AI13" s="162" t="s">
        <v>192</v>
      </c>
      <c r="AJ13" s="167">
        <v>800</v>
      </c>
      <c r="AK13" s="168">
        <v>800</v>
      </c>
      <c r="AL13" s="196"/>
      <c r="AM13" s="223">
        <v>43354</v>
      </c>
      <c r="AN13" s="228" t="s">
        <v>59</v>
      </c>
      <c r="AO13" s="230"/>
      <c r="AP13" s="232">
        <f t="shared" si="0"/>
        <v>-50</v>
      </c>
      <c r="AQ13" s="235"/>
      <c r="AR13" s="236"/>
      <c r="AS13" s="248"/>
      <c r="AT13" s="251">
        <f t="shared" si="1"/>
        <v>50</v>
      </c>
      <c r="AU13" s="254">
        <v>50</v>
      </c>
      <c r="AV13" s="256" t="s">
        <v>161</v>
      </c>
      <c r="AW13" s="291"/>
      <c r="AX13" s="216"/>
      <c r="AY13" s="215"/>
      <c r="AZ13" s="215"/>
      <c r="BA13" s="215"/>
      <c r="BB13" s="215"/>
      <c r="BC13" s="215"/>
      <c r="BD13" s="215"/>
      <c r="BE13" s="215"/>
      <c r="BF13" s="215"/>
      <c r="BG13" s="226"/>
      <c r="BH13" s="283">
        <f t="shared" si="2"/>
        <v>0</v>
      </c>
      <c r="BI13" s="84"/>
      <c r="BJ13" s="260"/>
      <c r="BK13" s="215"/>
      <c r="BL13" s="226">
        <v>2</v>
      </c>
      <c r="BM13" s="277">
        <f t="shared" si="3"/>
        <v>10</v>
      </c>
      <c r="BN13" s="382"/>
      <c r="BO13" s="283">
        <f t="shared" si="4"/>
        <v>0</v>
      </c>
      <c r="BP13" s="271"/>
    </row>
    <row r="14" spans="1:73" s="164" customFormat="1" ht="30" customHeight="1" thickBot="1" x14ac:dyDescent="0.3">
      <c r="A14" s="372" t="s">
        <v>105</v>
      </c>
      <c r="B14" s="366" t="s">
        <v>106</v>
      </c>
      <c r="C14" s="214">
        <v>1300</v>
      </c>
      <c r="D14" s="214"/>
      <c r="E14" s="225">
        <f t="shared" si="5"/>
        <v>1300</v>
      </c>
      <c r="G14" s="341">
        <v>43349</v>
      </c>
      <c r="H14" s="328" t="s">
        <v>169</v>
      </c>
      <c r="I14" s="603"/>
      <c r="J14" s="276">
        <v>30</v>
      </c>
      <c r="K14" s="655"/>
      <c r="L14" s="648"/>
      <c r="M14" s="583"/>
      <c r="N14" s="453">
        <v>43452</v>
      </c>
      <c r="O14" s="602"/>
      <c r="P14" s="605" t="s">
        <v>457</v>
      </c>
      <c r="Q14" s="615">
        <v>119</v>
      </c>
      <c r="R14" s="422">
        <f>Q14-(SUM(S14,T14))</f>
        <v>119</v>
      </c>
      <c r="S14" s="698"/>
      <c r="T14" s="699"/>
      <c r="V14" s="73">
        <v>43417</v>
      </c>
      <c r="W14" s="428" t="s">
        <v>16</v>
      </c>
      <c r="X14" s="86"/>
      <c r="Y14" s="86"/>
      <c r="Z14" s="86"/>
      <c r="AA14" s="134" t="s">
        <v>87</v>
      </c>
      <c r="AB14" s="437"/>
      <c r="AC14" s="444">
        <v>5300</v>
      </c>
      <c r="AD14" s="109"/>
      <c r="AE14" s="445">
        <f t="shared" si="7"/>
        <v>5300</v>
      </c>
      <c r="AF14" s="194"/>
      <c r="AG14" s="159">
        <v>43361</v>
      </c>
      <c r="AH14" s="162" t="s">
        <v>191</v>
      </c>
      <c r="AI14" s="162" t="s">
        <v>202</v>
      </c>
      <c r="AJ14" s="167">
        <v>200</v>
      </c>
      <c r="AK14" s="168">
        <v>200</v>
      </c>
      <c r="AM14" s="223">
        <v>43355</v>
      </c>
      <c r="AN14" s="228" t="s">
        <v>63</v>
      </c>
      <c r="AO14" s="230"/>
      <c r="AP14" s="232">
        <f t="shared" si="0"/>
        <v>-1830</v>
      </c>
      <c r="AQ14" s="235"/>
      <c r="AR14" s="236"/>
      <c r="AS14" s="248"/>
      <c r="AT14" s="251">
        <f t="shared" si="1"/>
        <v>1830</v>
      </c>
      <c r="AU14" s="254">
        <v>0</v>
      </c>
      <c r="AV14" s="256"/>
      <c r="AW14" s="291" t="s">
        <v>194</v>
      </c>
      <c r="AX14" s="215">
        <v>1400</v>
      </c>
      <c r="AY14" s="218">
        <v>400</v>
      </c>
      <c r="AZ14" s="215">
        <v>30</v>
      </c>
      <c r="BA14" s="215"/>
      <c r="BB14" s="215"/>
      <c r="BC14" s="215"/>
      <c r="BD14" s="215"/>
      <c r="BE14" s="215"/>
      <c r="BF14" s="215"/>
      <c r="BG14" s="226"/>
      <c r="BH14" s="283">
        <f t="shared" si="2"/>
        <v>0</v>
      </c>
      <c r="BI14" s="84"/>
      <c r="BJ14" s="260"/>
      <c r="BK14" s="215"/>
      <c r="BL14" s="226">
        <v>2</v>
      </c>
      <c r="BM14" s="277">
        <f t="shared" si="3"/>
        <v>10</v>
      </c>
      <c r="BN14" s="142"/>
      <c r="BO14" s="283">
        <f t="shared" si="4"/>
        <v>0</v>
      </c>
      <c r="BP14" s="271"/>
    </row>
    <row r="15" spans="1:73" s="164" customFormat="1" ht="30" customHeight="1" thickBot="1" x14ac:dyDescent="0.3">
      <c r="A15" s="372" t="s">
        <v>118</v>
      </c>
      <c r="B15" s="366" t="s">
        <v>119</v>
      </c>
      <c r="C15" s="214">
        <v>2000</v>
      </c>
      <c r="D15" s="214"/>
      <c r="E15" s="225">
        <f t="shared" si="5"/>
        <v>2000</v>
      </c>
      <c r="G15" s="341">
        <v>43349</v>
      </c>
      <c r="H15" s="328" t="s">
        <v>155</v>
      </c>
      <c r="I15" s="603">
        <v>3500</v>
      </c>
      <c r="J15" s="276"/>
      <c r="K15" s="655"/>
      <c r="L15" s="648"/>
      <c r="M15" s="583"/>
      <c r="N15" s="341">
        <v>43452</v>
      </c>
      <c r="O15" s="603"/>
      <c r="P15" s="606" t="s">
        <v>458</v>
      </c>
      <c r="Q15" s="616">
        <v>221</v>
      </c>
      <c r="R15" s="422">
        <f t="shared" ref="R15:R18" si="8">Q15-(SUM(S15,T15))</f>
        <v>221</v>
      </c>
      <c r="S15" s="700"/>
      <c r="T15" s="701"/>
      <c r="V15" s="73">
        <v>43117</v>
      </c>
      <c r="W15" s="428" t="s">
        <v>16</v>
      </c>
      <c r="X15" s="86"/>
      <c r="Y15" s="86"/>
      <c r="Z15" s="86"/>
      <c r="AA15" s="134" t="s">
        <v>101</v>
      </c>
      <c r="AB15" s="437"/>
      <c r="AC15" s="444">
        <v>6850</v>
      </c>
      <c r="AD15" s="109"/>
      <c r="AE15" s="445">
        <f t="shared" si="7"/>
        <v>6850</v>
      </c>
      <c r="AF15" s="194"/>
      <c r="AG15" s="159">
        <v>43367</v>
      </c>
      <c r="AH15" s="162" t="s">
        <v>191</v>
      </c>
      <c r="AI15" s="162" t="s">
        <v>217</v>
      </c>
      <c r="AJ15" s="167">
        <v>200</v>
      </c>
      <c r="AK15" s="168">
        <v>200</v>
      </c>
      <c r="AM15" s="223">
        <v>43356</v>
      </c>
      <c r="AN15" s="228" t="s">
        <v>36</v>
      </c>
      <c r="AO15" s="231"/>
      <c r="AP15" s="232">
        <f t="shared" si="0"/>
        <v>-280</v>
      </c>
      <c r="AQ15" s="235"/>
      <c r="AR15" s="236"/>
      <c r="AS15" s="248"/>
      <c r="AT15" s="251">
        <f t="shared" si="1"/>
        <v>280</v>
      </c>
      <c r="AU15" s="254">
        <v>50</v>
      </c>
      <c r="AV15" s="255" t="s">
        <v>161</v>
      </c>
      <c r="AW15" s="291" t="s">
        <v>199</v>
      </c>
      <c r="AX15" s="215">
        <v>30</v>
      </c>
      <c r="AY15" s="215">
        <v>30</v>
      </c>
      <c r="AZ15" s="215">
        <v>150</v>
      </c>
      <c r="BA15" s="215">
        <v>20</v>
      </c>
      <c r="BB15" s="215"/>
      <c r="BC15" s="215"/>
      <c r="BD15" s="215"/>
      <c r="BE15" s="215"/>
      <c r="BF15" s="215"/>
      <c r="BG15" s="226"/>
      <c r="BH15" s="283">
        <f t="shared" si="2"/>
        <v>0</v>
      </c>
      <c r="BI15" s="84"/>
      <c r="BJ15" s="260"/>
      <c r="BK15" s="215"/>
      <c r="BL15" s="226">
        <v>2</v>
      </c>
      <c r="BM15" s="277">
        <f t="shared" si="3"/>
        <v>10</v>
      </c>
      <c r="BN15" s="142"/>
      <c r="BO15" s="283">
        <f t="shared" si="4"/>
        <v>0</v>
      </c>
      <c r="BP15" s="271"/>
    </row>
    <row r="16" spans="1:73" s="164" customFormat="1" ht="30" customHeight="1" thickBot="1" x14ac:dyDescent="0.3">
      <c r="A16" s="372" t="s">
        <v>121</v>
      </c>
      <c r="B16" s="366" t="s">
        <v>120</v>
      </c>
      <c r="C16" s="214">
        <v>96</v>
      </c>
      <c r="D16" s="214"/>
      <c r="E16" s="225">
        <f t="shared" si="5"/>
        <v>96</v>
      </c>
      <c r="G16" s="341">
        <v>43351</v>
      </c>
      <c r="H16" s="328" t="s">
        <v>156</v>
      </c>
      <c r="I16" s="603"/>
      <c r="J16" s="276">
        <v>692</v>
      </c>
      <c r="K16" s="655"/>
      <c r="L16" s="648"/>
      <c r="M16" s="583"/>
      <c r="N16" s="341">
        <v>43454</v>
      </c>
      <c r="O16" s="603"/>
      <c r="P16" s="606" t="s">
        <v>456</v>
      </c>
      <c r="Q16" s="616">
        <v>749</v>
      </c>
      <c r="R16" s="422">
        <f t="shared" si="8"/>
        <v>749</v>
      </c>
      <c r="S16" s="700"/>
      <c r="T16" s="701"/>
      <c r="V16" s="73">
        <v>43236</v>
      </c>
      <c r="W16" s="428" t="s">
        <v>16</v>
      </c>
      <c r="X16" s="86"/>
      <c r="Y16" s="86"/>
      <c r="Z16" s="86"/>
      <c r="AA16" s="134" t="s">
        <v>107</v>
      </c>
      <c r="AB16" s="437"/>
      <c r="AC16" s="444">
        <v>2100</v>
      </c>
      <c r="AD16" s="109"/>
      <c r="AE16" s="445">
        <f t="shared" si="7"/>
        <v>2100</v>
      </c>
      <c r="AF16" s="194"/>
      <c r="AG16" s="159">
        <v>43370</v>
      </c>
      <c r="AH16" s="546" t="s">
        <v>184</v>
      </c>
      <c r="AI16" s="547"/>
      <c r="AJ16" s="167">
        <v>11052</v>
      </c>
      <c r="AK16" s="168">
        <v>11052</v>
      </c>
      <c r="AM16" s="223">
        <v>43357</v>
      </c>
      <c r="AN16" s="228" t="s">
        <v>60</v>
      </c>
      <c r="AO16" s="230" t="s">
        <v>227</v>
      </c>
      <c r="AP16" s="232">
        <f t="shared" si="0"/>
        <v>-500</v>
      </c>
      <c r="AQ16" s="235"/>
      <c r="AR16" s="236"/>
      <c r="AS16" s="248"/>
      <c r="AT16" s="251">
        <f t="shared" si="1"/>
        <v>500</v>
      </c>
      <c r="AU16" s="254">
        <v>500</v>
      </c>
      <c r="AV16" s="255" t="s">
        <v>193</v>
      </c>
      <c r="AW16" s="291"/>
      <c r="AX16" s="215"/>
      <c r="AY16" s="215"/>
      <c r="AZ16" s="215"/>
      <c r="BA16" s="215"/>
      <c r="BB16" s="215"/>
      <c r="BC16" s="215"/>
      <c r="BD16" s="215"/>
      <c r="BE16" s="215"/>
      <c r="BF16" s="215"/>
      <c r="BG16" s="226"/>
      <c r="BH16" s="283">
        <f t="shared" si="2"/>
        <v>0</v>
      </c>
      <c r="BI16" s="84"/>
      <c r="BJ16" s="260"/>
      <c r="BK16" s="215"/>
      <c r="BL16" s="226">
        <v>2</v>
      </c>
      <c r="BM16" s="277">
        <f t="shared" si="3"/>
        <v>10</v>
      </c>
      <c r="BN16" s="142"/>
      <c r="BO16" s="283">
        <f t="shared" si="4"/>
        <v>0</v>
      </c>
      <c r="BP16" s="271"/>
    </row>
    <row r="17" spans="1:73" s="164" customFormat="1" ht="30" customHeight="1" thickBot="1" x14ac:dyDescent="0.3">
      <c r="A17" s="387" t="s">
        <v>196</v>
      </c>
      <c r="B17" s="388" t="s">
        <v>197</v>
      </c>
      <c r="C17" s="389">
        <v>150</v>
      </c>
      <c r="D17" s="389">
        <v>150</v>
      </c>
      <c r="E17" s="390">
        <f t="shared" si="5"/>
        <v>0</v>
      </c>
      <c r="G17" s="341">
        <v>43351</v>
      </c>
      <c r="H17" s="328" t="s">
        <v>157</v>
      </c>
      <c r="I17" s="603"/>
      <c r="J17" s="276">
        <v>40.67</v>
      </c>
      <c r="K17" s="655"/>
      <c r="L17" s="648"/>
      <c r="M17" s="583"/>
      <c r="N17" s="341">
        <v>43454</v>
      </c>
      <c r="O17" s="603"/>
      <c r="P17" s="606" t="s">
        <v>460</v>
      </c>
      <c r="Q17" s="616">
        <v>123</v>
      </c>
      <c r="R17" s="422">
        <f t="shared" si="8"/>
        <v>123</v>
      </c>
      <c r="S17" s="700"/>
      <c r="T17" s="701"/>
      <c r="V17" s="73">
        <v>43253</v>
      </c>
      <c r="W17" s="428" t="s">
        <v>16</v>
      </c>
      <c r="X17" s="86"/>
      <c r="Y17" s="86"/>
      <c r="Z17" s="86"/>
      <c r="AA17" s="134" t="s">
        <v>108</v>
      </c>
      <c r="AB17" s="437"/>
      <c r="AC17" s="444">
        <v>2000</v>
      </c>
      <c r="AD17" s="109"/>
      <c r="AE17" s="445">
        <f t="shared" si="7"/>
        <v>2000</v>
      </c>
      <c r="AF17" s="194"/>
      <c r="AG17" s="159">
        <v>43373</v>
      </c>
      <c r="AH17" s="162" t="s">
        <v>191</v>
      </c>
      <c r="AI17" s="162" t="s">
        <v>217</v>
      </c>
      <c r="AJ17" s="167">
        <v>200</v>
      </c>
      <c r="AK17" s="168">
        <v>200</v>
      </c>
      <c r="AM17" s="223">
        <v>43358</v>
      </c>
      <c r="AN17" s="227" t="s">
        <v>149</v>
      </c>
      <c r="AO17" s="230" t="s">
        <v>228</v>
      </c>
      <c r="AP17" s="232">
        <f t="shared" si="0"/>
        <v>-810</v>
      </c>
      <c r="AQ17" s="235"/>
      <c r="AR17" s="237"/>
      <c r="AS17" s="248"/>
      <c r="AT17" s="251">
        <f t="shared" si="1"/>
        <v>810</v>
      </c>
      <c r="AU17" s="254" t="s">
        <v>203</v>
      </c>
      <c r="AV17" s="255" t="s">
        <v>228</v>
      </c>
      <c r="AW17" s="292" t="s">
        <v>204</v>
      </c>
      <c r="AX17" s="215">
        <v>300</v>
      </c>
      <c r="AY17" s="215">
        <v>170</v>
      </c>
      <c r="AZ17" s="215">
        <v>65</v>
      </c>
      <c r="BA17" s="215">
        <v>75</v>
      </c>
      <c r="BB17" s="215">
        <v>65</v>
      </c>
      <c r="BC17" s="215">
        <v>60</v>
      </c>
      <c r="BD17" s="215">
        <v>75</v>
      </c>
      <c r="BE17" s="217"/>
      <c r="BF17" s="215"/>
      <c r="BG17" s="226"/>
      <c r="BH17" s="283">
        <f t="shared" si="2"/>
        <v>0</v>
      </c>
      <c r="BI17" s="84"/>
      <c r="BJ17" s="260"/>
      <c r="BK17" s="215"/>
      <c r="BL17" s="226"/>
      <c r="BM17" s="277">
        <f t="shared" si="3"/>
        <v>0</v>
      </c>
      <c r="BN17" s="142"/>
      <c r="BO17" s="283">
        <f t="shared" si="4"/>
        <v>0</v>
      </c>
      <c r="BP17" s="271"/>
    </row>
    <row r="18" spans="1:73" s="164" customFormat="1" ht="30" customHeight="1" thickBot="1" x14ac:dyDescent="0.3">
      <c r="A18" s="387" t="s">
        <v>195</v>
      </c>
      <c r="B18" s="388" t="s">
        <v>198</v>
      </c>
      <c r="C18" s="389">
        <v>150</v>
      </c>
      <c r="D18" s="389">
        <v>150</v>
      </c>
      <c r="E18" s="390">
        <f t="shared" si="5"/>
        <v>0</v>
      </c>
      <c r="G18" s="341">
        <v>43351</v>
      </c>
      <c r="H18" s="328" t="s">
        <v>158</v>
      </c>
      <c r="I18" s="603"/>
      <c r="J18" s="276">
        <v>1948</v>
      </c>
      <c r="K18" s="655"/>
      <c r="L18" s="648"/>
      <c r="M18" s="583"/>
      <c r="N18" s="599"/>
      <c r="O18" s="604"/>
      <c r="P18" s="607"/>
      <c r="Q18" s="617"/>
      <c r="R18" s="600"/>
      <c r="S18" s="702"/>
      <c r="T18" s="703"/>
      <c r="V18" s="73">
        <v>43269</v>
      </c>
      <c r="W18" s="428" t="s">
        <v>16</v>
      </c>
      <c r="X18" s="86"/>
      <c r="Y18" s="86"/>
      <c r="Z18" s="86"/>
      <c r="AA18" s="134" t="s">
        <v>114</v>
      </c>
      <c r="AB18" s="437"/>
      <c r="AC18" s="444">
        <v>2300</v>
      </c>
      <c r="AD18" s="109"/>
      <c r="AE18" s="445">
        <f t="shared" si="7"/>
        <v>2300</v>
      </c>
      <c r="AF18" s="197"/>
      <c r="AG18" s="159">
        <v>43380</v>
      </c>
      <c r="AH18" s="162" t="s">
        <v>191</v>
      </c>
      <c r="AI18" s="162" t="s">
        <v>279</v>
      </c>
      <c r="AJ18" s="167">
        <v>200</v>
      </c>
      <c r="AK18" s="168">
        <v>200</v>
      </c>
      <c r="AM18" s="223">
        <v>43359</v>
      </c>
      <c r="AN18" s="228" t="s">
        <v>61</v>
      </c>
      <c r="AO18" s="231" t="s">
        <v>228</v>
      </c>
      <c r="AP18" s="232">
        <f t="shared" si="0"/>
        <v>-175</v>
      </c>
      <c r="AQ18" s="235"/>
      <c r="AR18" s="236"/>
      <c r="AS18" s="248"/>
      <c r="AT18" s="251">
        <f t="shared" si="1"/>
        <v>175</v>
      </c>
      <c r="AU18" s="254" t="s">
        <v>203</v>
      </c>
      <c r="AV18" s="255" t="s">
        <v>228</v>
      </c>
      <c r="AW18" s="292" t="s">
        <v>205</v>
      </c>
      <c r="AX18" s="218">
        <v>20</v>
      </c>
      <c r="AY18" s="215">
        <v>45</v>
      </c>
      <c r="AZ18" s="215">
        <v>50</v>
      </c>
      <c r="BA18" s="215">
        <v>60</v>
      </c>
      <c r="BB18" s="215"/>
      <c r="BC18" s="215"/>
      <c r="BD18" s="215"/>
      <c r="BE18" s="215"/>
      <c r="BF18" s="215"/>
      <c r="BG18" s="226"/>
      <c r="BH18" s="283">
        <f t="shared" si="2"/>
        <v>0</v>
      </c>
      <c r="BI18" s="84"/>
      <c r="BJ18" s="260"/>
      <c r="BK18" s="215"/>
      <c r="BL18" s="226"/>
      <c r="BM18" s="277">
        <f t="shared" si="3"/>
        <v>0</v>
      </c>
      <c r="BN18" s="142"/>
      <c r="BO18" s="283">
        <f t="shared" si="4"/>
        <v>0</v>
      </c>
      <c r="BP18" s="271"/>
      <c r="BU18" s="188"/>
    </row>
    <row r="19" spans="1:73" s="164" customFormat="1" ht="30" customHeight="1" thickBot="1" x14ac:dyDescent="0.3">
      <c r="A19" s="372" t="s">
        <v>220</v>
      </c>
      <c r="B19" s="452" t="s">
        <v>221</v>
      </c>
      <c r="C19" s="214">
        <v>14</v>
      </c>
      <c r="D19" s="214">
        <v>12</v>
      </c>
      <c r="E19" s="225">
        <f t="shared" si="5"/>
        <v>2</v>
      </c>
      <c r="G19" s="342">
        <v>43355</v>
      </c>
      <c r="H19" s="329" t="s">
        <v>189</v>
      </c>
      <c r="I19" s="621">
        <v>2000</v>
      </c>
      <c r="J19" s="276"/>
      <c r="K19" s="655"/>
      <c r="L19" s="649"/>
      <c r="M19" s="584"/>
      <c r="N19" s="595"/>
      <c r="O19" s="591"/>
      <c r="P19" s="610"/>
      <c r="Q19" s="618"/>
      <c r="R19" s="611" t="s">
        <v>461</v>
      </c>
      <c r="S19" s="612" t="s">
        <v>462</v>
      </c>
      <c r="T19" s="596">
        <f>SUM(Q14:Q18)</f>
        <v>1212</v>
      </c>
      <c r="V19" s="73">
        <v>43274</v>
      </c>
      <c r="W19" s="428" t="s">
        <v>16</v>
      </c>
      <c r="X19" s="86"/>
      <c r="Y19" s="86"/>
      <c r="Z19" s="86"/>
      <c r="AA19" s="134" t="s">
        <v>115</v>
      </c>
      <c r="AB19" s="437"/>
      <c r="AC19" s="444">
        <v>2000</v>
      </c>
      <c r="AD19" s="109"/>
      <c r="AE19" s="445">
        <f t="shared" si="7"/>
        <v>2000</v>
      </c>
      <c r="AF19" s="197"/>
      <c r="AG19" s="159">
        <v>43385</v>
      </c>
      <c r="AH19" s="546" t="s">
        <v>184</v>
      </c>
      <c r="AI19" s="547"/>
      <c r="AJ19" s="167">
        <v>11052</v>
      </c>
      <c r="AK19" s="168">
        <v>11052</v>
      </c>
      <c r="AM19" s="223">
        <v>43360</v>
      </c>
      <c r="AN19" s="228" t="s">
        <v>62</v>
      </c>
      <c r="AO19" s="230" t="s">
        <v>229</v>
      </c>
      <c r="AP19" s="232">
        <f t="shared" si="0"/>
        <v>-435</v>
      </c>
      <c r="AQ19" s="235"/>
      <c r="AR19" s="236"/>
      <c r="AS19" s="248"/>
      <c r="AT19" s="251">
        <f t="shared" si="1"/>
        <v>435</v>
      </c>
      <c r="AU19" s="254">
        <v>55</v>
      </c>
      <c r="AV19" s="255" t="s">
        <v>161</v>
      </c>
      <c r="AW19" s="292" t="s">
        <v>206</v>
      </c>
      <c r="AX19" s="215">
        <v>300</v>
      </c>
      <c r="AY19" s="215">
        <v>30</v>
      </c>
      <c r="AZ19" s="215"/>
      <c r="BA19" s="215"/>
      <c r="BB19" s="215"/>
      <c r="BC19" s="215"/>
      <c r="BD19" s="215"/>
      <c r="BE19" s="215"/>
      <c r="BF19" s="215"/>
      <c r="BG19" s="226"/>
      <c r="BH19" s="283">
        <f t="shared" si="2"/>
        <v>50</v>
      </c>
      <c r="BI19" s="279">
        <v>50</v>
      </c>
      <c r="BJ19" s="260"/>
      <c r="BK19" s="215"/>
      <c r="BL19" s="226">
        <v>2</v>
      </c>
      <c r="BM19" s="277">
        <f t="shared" si="3"/>
        <v>10</v>
      </c>
      <c r="BN19" s="142"/>
      <c r="BO19" s="283">
        <f t="shared" si="4"/>
        <v>0</v>
      </c>
      <c r="BP19" s="271"/>
    </row>
    <row r="20" spans="1:73" s="164" customFormat="1" ht="30" customHeight="1" thickBot="1" x14ac:dyDescent="0.3">
      <c r="A20" s="374" t="s">
        <v>343</v>
      </c>
      <c r="B20" s="375" t="s">
        <v>344</v>
      </c>
      <c r="C20" s="376">
        <v>780</v>
      </c>
      <c r="D20" s="376">
        <v>650</v>
      </c>
      <c r="E20" s="377">
        <f t="shared" si="5"/>
        <v>130</v>
      </c>
      <c r="G20" s="344">
        <v>43355</v>
      </c>
      <c r="H20" s="345" t="s">
        <v>183</v>
      </c>
      <c r="I20" s="646"/>
      <c r="J20" s="653">
        <v>132</v>
      </c>
      <c r="K20" s="656"/>
      <c r="L20" s="650"/>
      <c r="M20" s="584"/>
      <c r="N20" s="597" t="s">
        <v>463</v>
      </c>
      <c r="O20" s="598">
        <f>SUM(S14:S18)+SUM(T14:T18)</f>
        <v>0</v>
      </c>
      <c r="P20" s="598"/>
      <c r="Q20" s="614" t="s">
        <v>464</v>
      </c>
      <c r="R20" s="614">
        <f>SUM(R14:R18)</f>
        <v>1212</v>
      </c>
      <c r="S20" s="614" t="s">
        <v>465</v>
      </c>
      <c r="T20" s="619">
        <f>R20*1.3</f>
        <v>1575.6000000000001</v>
      </c>
      <c r="V20" s="73">
        <v>43280</v>
      </c>
      <c r="W20" s="428" t="s">
        <v>16</v>
      </c>
      <c r="X20" s="90"/>
      <c r="Y20" s="90"/>
      <c r="Z20" s="90"/>
      <c r="AA20" s="134" t="s">
        <v>117</v>
      </c>
      <c r="AB20" s="437"/>
      <c r="AC20" s="444">
        <v>4900</v>
      </c>
      <c r="AD20" s="109"/>
      <c r="AE20" s="445">
        <f t="shared" si="7"/>
        <v>4900</v>
      </c>
      <c r="AF20" s="197"/>
      <c r="AG20" s="159">
        <v>43393</v>
      </c>
      <c r="AH20" s="162" t="s">
        <v>19</v>
      </c>
      <c r="AI20" s="162" t="s">
        <v>297</v>
      </c>
      <c r="AJ20" s="167">
        <v>1400</v>
      </c>
      <c r="AK20" s="170">
        <v>1400</v>
      </c>
      <c r="AM20" s="223">
        <v>43361</v>
      </c>
      <c r="AN20" s="228" t="s">
        <v>59</v>
      </c>
      <c r="AO20" s="230" t="s">
        <v>230</v>
      </c>
      <c r="AP20" s="232">
        <f t="shared" si="0"/>
        <v>-54</v>
      </c>
      <c r="AQ20" s="235"/>
      <c r="AR20" s="236"/>
      <c r="AS20" s="248"/>
      <c r="AT20" s="251">
        <f t="shared" si="1"/>
        <v>54</v>
      </c>
      <c r="AU20" s="254">
        <v>24</v>
      </c>
      <c r="AV20" s="255" t="s">
        <v>207</v>
      </c>
      <c r="AW20" s="292" t="s">
        <v>169</v>
      </c>
      <c r="AX20" s="215">
        <v>30</v>
      </c>
      <c r="AY20" s="215"/>
      <c r="AZ20" s="215"/>
      <c r="BA20" s="215"/>
      <c r="BB20" s="215"/>
      <c r="BC20" s="215"/>
      <c r="BD20" s="215"/>
      <c r="BE20" s="215"/>
      <c r="BF20" s="215"/>
      <c r="BG20" s="226"/>
      <c r="BH20" s="283">
        <f t="shared" si="2"/>
        <v>0</v>
      </c>
      <c r="BI20" s="84"/>
      <c r="BJ20" s="260"/>
      <c r="BK20" s="217"/>
      <c r="BL20" s="278">
        <v>2</v>
      </c>
      <c r="BM20" s="277">
        <f t="shared" si="3"/>
        <v>10</v>
      </c>
      <c r="BN20" s="142"/>
      <c r="BO20" s="283">
        <f t="shared" si="4"/>
        <v>0</v>
      </c>
      <c r="BP20" s="271"/>
    </row>
    <row r="21" spans="1:73" s="164" customFormat="1" ht="30" customHeight="1" thickBot="1" x14ac:dyDescent="0.3">
      <c r="C21" s="59"/>
      <c r="D21" s="59"/>
      <c r="E21" s="59"/>
      <c r="G21" s="330">
        <v>43356</v>
      </c>
      <c r="H21" s="331" t="s">
        <v>184</v>
      </c>
      <c r="I21" s="332"/>
      <c r="J21" s="332"/>
      <c r="K21" s="623"/>
      <c r="L21" s="333">
        <v>11052</v>
      </c>
      <c r="M21" s="586"/>
      <c r="N21" s="583"/>
      <c r="O21" s="583"/>
      <c r="P21" s="583"/>
      <c r="Q21" s="583"/>
      <c r="R21" s="583"/>
      <c r="S21" s="583"/>
      <c r="T21" s="583"/>
      <c r="V21" s="73">
        <v>43299</v>
      </c>
      <c r="W21" s="428" t="s">
        <v>16</v>
      </c>
      <c r="X21" s="86"/>
      <c r="Y21" s="86"/>
      <c r="Z21" s="86"/>
      <c r="AA21" s="134" t="s">
        <v>123</v>
      </c>
      <c r="AB21" s="437"/>
      <c r="AC21" s="444">
        <v>3500</v>
      </c>
      <c r="AD21" s="109"/>
      <c r="AE21" s="445">
        <f t="shared" si="7"/>
        <v>3500</v>
      </c>
      <c r="AF21" s="197"/>
      <c r="AG21" s="159">
        <v>43395</v>
      </c>
      <c r="AH21" s="162" t="s">
        <v>317</v>
      </c>
      <c r="AI21" s="162" t="s">
        <v>297</v>
      </c>
      <c r="AJ21" s="167">
        <v>2000</v>
      </c>
      <c r="AK21" s="170">
        <v>2000</v>
      </c>
      <c r="AM21" s="223">
        <v>43362</v>
      </c>
      <c r="AN21" s="228" t="s">
        <v>63</v>
      </c>
      <c r="AO21" s="230" t="s">
        <v>231</v>
      </c>
      <c r="AP21" s="232">
        <f t="shared" si="0"/>
        <v>-100</v>
      </c>
      <c r="AQ21" s="235"/>
      <c r="AR21" s="239"/>
      <c r="AS21" s="248"/>
      <c r="AT21" s="251">
        <f t="shared" si="1"/>
        <v>100</v>
      </c>
      <c r="AU21" s="254">
        <v>0</v>
      </c>
      <c r="AV21" s="256" t="s">
        <v>210</v>
      </c>
      <c r="AW21" s="292" t="s">
        <v>216</v>
      </c>
      <c r="AX21" s="219">
        <v>55</v>
      </c>
      <c r="AY21" s="215">
        <v>45</v>
      </c>
      <c r="AZ21" s="215"/>
      <c r="BA21" s="215"/>
      <c r="BB21" s="215"/>
      <c r="BC21" s="215"/>
      <c r="BD21" s="215"/>
      <c r="BE21" s="215"/>
      <c r="BF21" s="215"/>
      <c r="BG21" s="226"/>
      <c r="BH21" s="283">
        <f t="shared" si="2"/>
        <v>0</v>
      </c>
      <c r="BI21" s="84"/>
      <c r="BJ21" s="260"/>
      <c r="BK21" s="215"/>
      <c r="BL21" s="278">
        <v>2</v>
      </c>
      <c r="BM21" s="277">
        <f t="shared" si="3"/>
        <v>10</v>
      </c>
      <c r="BN21" s="142"/>
      <c r="BO21" s="283">
        <f t="shared" si="4"/>
        <v>0</v>
      </c>
      <c r="BP21" s="271"/>
    </row>
    <row r="22" spans="1:73" s="164" customFormat="1" ht="30" customHeight="1" thickBot="1" x14ac:dyDescent="0.3">
      <c r="C22" s="59"/>
      <c r="D22" s="59"/>
      <c r="E22" s="59"/>
      <c r="G22" s="346">
        <v>43356</v>
      </c>
      <c r="H22" s="334" t="s">
        <v>169</v>
      </c>
      <c r="I22" s="624"/>
      <c r="J22" s="276">
        <v>30</v>
      </c>
      <c r="K22" s="459"/>
      <c r="L22" s="651"/>
      <c r="M22" s="584"/>
      <c r="N22" s="583"/>
      <c r="O22" s="583"/>
      <c r="P22" s="583"/>
      <c r="Q22" s="583"/>
      <c r="R22" s="583"/>
      <c r="S22" s="583"/>
      <c r="T22" s="583"/>
      <c r="V22" s="73">
        <v>43306</v>
      </c>
      <c r="W22" s="428" t="s">
        <v>16</v>
      </c>
      <c r="X22" s="86"/>
      <c r="Y22" s="86"/>
      <c r="Z22" s="86"/>
      <c r="AA22" s="134" t="s">
        <v>126</v>
      </c>
      <c r="AB22" s="437"/>
      <c r="AC22" s="444">
        <v>1700</v>
      </c>
      <c r="AD22" s="109"/>
      <c r="AE22" s="445">
        <f t="shared" si="7"/>
        <v>1700</v>
      </c>
      <c r="AF22" s="197"/>
      <c r="AG22" s="159">
        <v>43394</v>
      </c>
      <c r="AH22" s="162" t="s">
        <v>191</v>
      </c>
      <c r="AI22" s="162" t="s">
        <v>298</v>
      </c>
      <c r="AJ22" s="167">
        <v>200</v>
      </c>
      <c r="AK22" s="168">
        <v>200</v>
      </c>
      <c r="AM22" s="223">
        <v>43363</v>
      </c>
      <c r="AN22" s="228" t="s">
        <v>36</v>
      </c>
      <c r="AO22" s="231" t="s">
        <v>226</v>
      </c>
      <c r="AP22" s="232">
        <f t="shared" si="0"/>
        <v>-242</v>
      </c>
      <c r="AQ22" s="240"/>
      <c r="AR22" s="237"/>
      <c r="AS22" s="248"/>
      <c r="AT22" s="251">
        <f t="shared" si="1"/>
        <v>242</v>
      </c>
      <c r="AU22" s="254">
        <v>0</v>
      </c>
      <c r="AV22" s="255" t="s">
        <v>211</v>
      </c>
      <c r="AW22" s="291" t="s">
        <v>233</v>
      </c>
      <c r="AX22" s="215">
        <v>230</v>
      </c>
      <c r="AY22" s="215">
        <v>12</v>
      </c>
      <c r="AZ22" s="215"/>
      <c r="BA22" s="215"/>
      <c r="BB22" s="215"/>
      <c r="BC22" s="215"/>
      <c r="BD22" s="215"/>
      <c r="BE22" s="215"/>
      <c r="BF22" s="215"/>
      <c r="BG22" s="226"/>
      <c r="BH22" s="283">
        <f t="shared" si="2"/>
        <v>0</v>
      </c>
      <c r="BI22" s="84"/>
      <c r="BJ22" s="260"/>
      <c r="BK22" s="215"/>
      <c r="BL22" s="226">
        <v>2</v>
      </c>
      <c r="BM22" s="277">
        <f t="shared" si="3"/>
        <v>10</v>
      </c>
      <c r="BN22" s="142"/>
      <c r="BO22" s="283">
        <f t="shared" si="4"/>
        <v>0</v>
      </c>
      <c r="BP22" s="271"/>
    </row>
    <row r="23" spans="1:73" s="164" customFormat="1" ht="30" customHeight="1" thickBot="1" x14ac:dyDescent="0.3">
      <c r="C23" s="59"/>
      <c r="D23" s="59"/>
      <c r="E23" s="59"/>
      <c r="G23" s="335">
        <v>43357</v>
      </c>
      <c r="H23" s="336" t="s">
        <v>188</v>
      </c>
      <c r="I23" s="337"/>
      <c r="J23" s="337"/>
      <c r="K23" s="625"/>
      <c r="L23" s="338">
        <v>800</v>
      </c>
      <c r="M23" s="584"/>
      <c r="N23" s="584"/>
      <c r="O23" s="584"/>
      <c r="P23" s="584"/>
      <c r="Q23" s="584"/>
      <c r="R23" s="584"/>
      <c r="S23" s="584"/>
      <c r="T23" s="584"/>
      <c r="V23" s="73">
        <v>43312</v>
      </c>
      <c r="W23" s="428" t="s">
        <v>16</v>
      </c>
      <c r="X23" s="86"/>
      <c r="Y23" s="86"/>
      <c r="Z23" s="86"/>
      <c r="AA23" s="134" t="s">
        <v>128</v>
      </c>
      <c r="AB23" s="437"/>
      <c r="AC23" s="444">
        <v>4500</v>
      </c>
      <c r="AD23" s="109"/>
      <c r="AE23" s="445">
        <f t="shared" si="7"/>
        <v>4500</v>
      </c>
      <c r="AF23" s="197"/>
      <c r="AG23" s="159">
        <v>43402</v>
      </c>
      <c r="AH23" s="546" t="s">
        <v>184</v>
      </c>
      <c r="AI23" s="547"/>
      <c r="AJ23" s="167">
        <v>11052</v>
      </c>
      <c r="AK23" s="168">
        <v>11052</v>
      </c>
      <c r="AL23" s="198"/>
      <c r="AM23" s="223">
        <v>43364</v>
      </c>
      <c r="AN23" s="228" t="s">
        <v>60</v>
      </c>
      <c r="AO23" s="230" t="s">
        <v>225</v>
      </c>
      <c r="AP23" s="232">
        <f t="shared" si="0"/>
        <v>-12</v>
      </c>
      <c r="AQ23" s="235"/>
      <c r="AR23" s="236"/>
      <c r="AS23" s="248"/>
      <c r="AT23" s="251">
        <f t="shared" si="1"/>
        <v>12</v>
      </c>
      <c r="AU23" s="254"/>
      <c r="AV23" s="255"/>
      <c r="AW23" s="291" t="s">
        <v>232</v>
      </c>
      <c r="AX23" s="215">
        <v>12</v>
      </c>
      <c r="AY23" s="217"/>
      <c r="AZ23" s="215"/>
      <c r="BA23" s="215"/>
      <c r="BB23" s="215"/>
      <c r="BC23" s="215"/>
      <c r="BD23" s="215"/>
      <c r="BE23" s="215"/>
      <c r="BF23" s="215"/>
      <c r="BG23" s="226"/>
      <c r="BH23" s="283">
        <f t="shared" si="2"/>
        <v>0</v>
      </c>
      <c r="BI23" s="84"/>
      <c r="BJ23" s="260"/>
      <c r="BK23" s="215"/>
      <c r="BL23" s="226">
        <v>2</v>
      </c>
      <c r="BM23" s="277">
        <f t="shared" si="3"/>
        <v>10</v>
      </c>
      <c r="BN23" s="142"/>
      <c r="BO23" s="283">
        <f t="shared" si="4"/>
        <v>0</v>
      </c>
      <c r="BP23" s="271"/>
    </row>
    <row r="24" spans="1:73" s="164" customFormat="1" ht="30" customHeight="1" thickBot="1" x14ac:dyDescent="0.3">
      <c r="C24" s="59"/>
      <c r="D24" s="59"/>
      <c r="E24" s="59"/>
      <c r="G24" s="350">
        <v>43357</v>
      </c>
      <c r="H24" s="351" t="s">
        <v>187</v>
      </c>
      <c r="I24" s="626">
        <v>1500</v>
      </c>
      <c r="J24" s="652"/>
      <c r="K24" s="352"/>
      <c r="L24" s="657"/>
      <c r="M24" s="584"/>
      <c r="N24" s="584"/>
      <c r="O24" s="584"/>
      <c r="P24" s="584"/>
      <c r="Q24" s="584"/>
      <c r="R24" s="584"/>
      <c r="S24" s="584"/>
      <c r="T24" s="584"/>
      <c r="V24" s="73">
        <v>43331</v>
      </c>
      <c r="W24" s="428" t="s">
        <v>16</v>
      </c>
      <c r="X24" s="86"/>
      <c r="Y24" s="86"/>
      <c r="Z24" s="86"/>
      <c r="AA24" s="134" t="s">
        <v>132</v>
      </c>
      <c r="AB24" s="437"/>
      <c r="AC24" s="444">
        <v>3900</v>
      </c>
      <c r="AD24" s="109"/>
      <c r="AE24" s="445">
        <f t="shared" si="7"/>
        <v>3900</v>
      </c>
      <c r="AF24" s="197"/>
      <c r="AG24" s="159">
        <v>43405</v>
      </c>
      <c r="AH24" s="546" t="s">
        <v>340</v>
      </c>
      <c r="AI24" s="547"/>
      <c r="AJ24" s="167">
        <v>19187</v>
      </c>
      <c r="AK24" s="168">
        <v>19187</v>
      </c>
      <c r="AM24" s="223">
        <v>43365</v>
      </c>
      <c r="AN24" s="227" t="s">
        <v>149</v>
      </c>
      <c r="AO24" s="230" t="s">
        <v>224</v>
      </c>
      <c r="AP24" s="232">
        <f t="shared" si="0"/>
        <v>-155</v>
      </c>
      <c r="AQ24" s="235"/>
      <c r="AR24" s="236"/>
      <c r="AS24" s="248"/>
      <c r="AT24" s="251">
        <f t="shared" si="1"/>
        <v>155</v>
      </c>
      <c r="AU24" s="254">
        <v>100</v>
      </c>
      <c r="AV24" s="255" t="s">
        <v>208</v>
      </c>
      <c r="AW24" s="291" t="s">
        <v>209</v>
      </c>
      <c r="AX24" s="215">
        <v>35</v>
      </c>
      <c r="AY24" s="220"/>
      <c r="AZ24" s="215"/>
      <c r="BA24" s="215"/>
      <c r="BB24" s="215"/>
      <c r="BC24" s="215"/>
      <c r="BD24" s="215"/>
      <c r="BE24" s="215"/>
      <c r="BF24" s="215"/>
      <c r="BG24" s="226"/>
      <c r="BH24" s="283">
        <f t="shared" si="2"/>
        <v>20</v>
      </c>
      <c r="BI24" s="84"/>
      <c r="BJ24" s="275"/>
      <c r="BK24" s="215"/>
      <c r="BL24" s="226"/>
      <c r="BM24" s="277">
        <f t="shared" si="3"/>
        <v>0</v>
      </c>
      <c r="BN24" s="142">
        <v>4</v>
      </c>
      <c r="BO24" s="283">
        <f t="shared" si="4"/>
        <v>20</v>
      </c>
      <c r="BP24" s="271"/>
    </row>
    <row r="25" spans="1:73" s="164" customFormat="1" ht="30" customHeight="1" thickBot="1" x14ac:dyDescent="0.3">
      <c r="C25" s="59"/>
      <c r="D25" s="59"/>
      <c r="E25" s="59"/>
      <c r="G25" s="342">
        <v>43358</v>
      </c>
      <c r="H25" s="329" t="s">
        <v>185</v>
      </c>
      <c r="I25" s="621"/>
      <c r="J25" s="276">
        <v>94.28</v>
      </c>
      <c r="K25" s="343"/>
      <c r="L25" s="649"/>
      <c r="M25" s="584"/>
      <c r="N25" s="586"/>
      <c r="O25" s="586"/>
      <c r="P25" s="586"/>
      <c r="Q25" s="586"/>
      <c r="R25" s="586"/>
      <c r="S25" s="586"/>
      <c r="T25" s="586"/>
      <c r="V25" s="73">
        <v>43335</v>
      </c>
      <c r="W25" s="428" t="s">
        <v>16</v>
      </c>
      <c r="X25" s="86"/>
      <c r="Y25" s="86"/>
      <c r="Z25" s="86"/>
      <c r="AA25" s="134" t="s">
        <v>133</v>
      </c>
      <c r="AB25" s="437"/>
      <c r="AC25" s="444">
        <v>1500</v>
      </c>
      <c r="AD25" s="109"/>
      <c r="AE25" s="445">
        <f t="shared" si="7"/>
        <v>1500</v>
      </c>
      <c r="AF25" s="197"/>
      <c r="AG25" s="159">
        <v>43405</v>
      </c>
      <c r="AH25" s="546" t="s">
        <v>341</v>
      </c>
      <c r="AI25" s="547"/>
      <c r="AJ25" s="167">
        <v>6798</v>
      </c>
      <c r="AK25" s="168">
        <v>6798</v>
      </c>
      <c r="AM25" s="223">
        <v>43366</v>
      </c>
      <c r="AN25" s="228" t="s">
        <v>61</v>
      </c>
      <c r="AO25" s="231" t="s">
        <v>223</v>
      </c>
      <c r="AP25" s="232">
        <f t="shared" si="0"/>
        <v>-84</v>
      </c>
      <c r="AQ25" s="235"/>
      <c r="AR25" s="236"/>
      <c r="AS25" s="248"/>
      <c r="AT25" s="251">
        <f t="shared" si="1"/>
        <v>84</v>
      </c>
      <c r="AU25" s="254"/>
      <c r="AV25" s="255"/>
      <c r="AW25" s="291" t="s">
        <v>215</v>
      </c>
      <c r="AX25" s="215">
        <v>10</v>
      </c>
      <c r="AY25" s="215"/>
      <c r="AZ25" s="215"/>
      <c r="BA25" s="220"/>
      <c r="BB25" s="215"/>
      <c r="BC25" s="215"/>
      <c r="BD25" s="215"/>
      <c r="BE25" s="215"/>
      <c r="BF25" s="215"/>
      <c r="BG25" s="226"/>
      <c r="BH25" s="283">
        <f t="shared" si="2"/>
        <v>74</v>
      </c>
      <c r="BI25" s="84">
        <v>60</v>
      </c>
      <c r="BJ25" s="260"/>
      <c r="BK25" s="215"/>
      <c r="BL25" s="226">
        <v>2</v>
      </c>
      <c r="BM25" s="277">
        <f t="shared" si="3"/>
        <v>10</v>
      </c>
      <c r="BN25" s="142"/>
      <c r="BO25" s="283">
        <f t="shared" si="4"/>
        <v>0</v>
      </c>
      <c r="BP25" s="271">
        <v>14</v>
      </c>
    </row>
    <row r="26" spans="1:73" s="164" customFormat="1" ht="30" customHeight="1" thickBot="1" x14ac:dyDescent="0.3">
      <c r="C26" s="59"/>
      <c r="D26" s="59"/>
      <c r="E26" s="59"/>
      <c r="G26" s="347">
        <v>43358</v>
      </c>
      <c r="H26" s="348" t="s">
        <v>186</v>
      </c>
      <c r="I26" s="627"/>
      <c r="J26" s="660">
        <v>165</v>
      </c>
      <c r="K26" s="349"/>
      <c r="L26" s="658"/>
      <c r="M26" s="584"/>
      <c r="N26" s="584"/>
      <c r="O26" s="584"/>
      <c r="P26" s="584"/>
      <c r="Q26" s="584"/>
      <c r="R26" s="584"/>
      <c r="S26" s="584"/>
      <c r="T26" s="584"/>
      <c r="V26" s="73">
        <v>43344</v>
      </c>
      <c r="W26" s="428" t="s">
        <v>16</v>
      </c>
      <c r="X26" s="85"/>
      <c r="Y26" s="86"/>
      <c r="Z26" s="86"/>
      <c r="AA26" s="134" t="s">
        <v>150</v>
      </c>
      <c r="AB26" s="437"/>
      <c r="AC26" s="444">
        <v>1500</v>
      </c>
      <c r="AD26" s="109"/>
      <c r="AE26" s="445">
        <f t="shared" ref="AE26" si="9">AC26-AD26</f>
        <v>1500</v>
      </c>
      <c r="AF26" s="194"/>
      <c r="AG26" s="159">
        <v>43403</v>
      </c>
      <c r="AH26" s="162" t="s">
        <v>191</v>
      </c>
      <c r="AI26" s="162" t="s">
        <v>342</v>
      </c>
      <c r="AJ26" s="167">
        <v>200</v>
      </c>
      <c r="AK26" s="168">
        <v>200</v>
      </c>
      <c r="AM26" s="223">
        <v>43367</v>
      </c>
      <c r="AN26" s="228" t="s">
        <v>62</v>
      </c>
      <c r="AO26" s="230" t="s">
        <v>222</v>
      </c>
      <c r="AP26" s="232">
        <f t="shared" si="0"/>
        <v>-50</v>
      </c>
      <c r="AQ26" s="235"/>
      <c r="AR26" s="241"/>
      <c r="AS26" s="249"/>
      <c r="AT26" s="251">
        <f t="shared" si="1"/>
        <v>50</v>
      </c>
      <c r="AU26" s="254">
        <v>50</v>
      </c>
      <c r="AV26" s="255" t="s">
        <v>161</v>
      </c>
      <c r="AW26" s="291"/>
      <c r="AX26" s="215"/>
      <c r="AY26" s="215"/>
      <c r="AZ26" s="215"/>
      <c r="BA26" s="215"/>
      <c r="BB26" s="215"/>
      <c r="BC26" s="215"/>
      <c r="BD26" s="215"/>
      <c r="BE26" s="215"/>
      <c r="BF26" s="215"/>
      <c r="BG26" s="226"/>
      <c r="BH26" s="283">
        <f t="shared" si="2"/>
        <v>0</v>
      </c>
      <c r="BI26" s="84"/>
      <c r="BJ26" s="260"/>
      <c r="BK26" s="215"/>
      <c r="BL26" s="226">
        <v>2</v>
      </c>
      <c r="BM26" s="277">
        <f t="shared" si="3"/>
        <v>10</v>
      </c>
      <c r="BN26" s="142"/>
      <c r="BO26" s="283">
        <f t="shared" si="4"/>
        <v>0</v>
      </c>
      <c r="BP26" s="271"/>
    </row>
    <row r="27" spans="1:73" s="164" customFormat="1" ht="30" customHeight="1" thickBot="1" x14ac:dyDescent="0.3">
      <c r="C27" s="59"/>
      <c r="D27" s="59"/>
      <c r="E27" s="59"/>
      <c r="G27" s="353">
        <v>43360</v>
      </c>
      <c r="H27" s="354" t="s">
        <v>200</v>
      </c>
      <c r="I27" s="628">
        <v>1000</v>
      </c>
      <c r="J27" s="653"/>
      <c r="K27" s="601"/>
      <c r="L27" s="659"/>
      <c r="M27" s="583"/>
      <c r="N27" s="584"/>
      <c r="O27" s="584"/>
      <c r="P27" s="584"/>
      <c r="Q27" s="584"/>
      <c r="R27" s="584"/>
      <c r="S27" s="584"/>
      <c r="T27" s="584"/>
      <c r="V27" s="73">
        <v>43349</v>
      </c>
      <c r="W27" s="428" t="s">
        <v>16</v>
      </c>
      <c r="X27" s="85"/>
      <c r="Y27" s="86"/>
      <c r="Z27" s="86"/>
      <c r="AA27" s="134" t="s">
        <v>159</v>
      </c>
      <c r="AB27" s="437"/>
      <c r="AC27" s="444">
        <v>3000</v>
      </c>
      <c r="AD27" s="109"/>
      <c r="AE27" s="445">
        <f t="shared" si="7"/>
        <v>3000</v>
      </c>
      <c r="AF27" s="195"/>
      <c r="AG27" s="159">
        <v>43420</v>
      </c>
      <c r="AH27" s="162" t="s">
        <v>345</v>
      </c>
      <c r="AI27" s="162"/>
      <c r="AJ27" s="167"/>
      <c r="AK27" s="168">
        <v>-400</v>
      </c>
      <c r="AM27" s="223">
        <v>43368</v>
      </c>
      <c r="AN27" s="228" t="s">
        <v>59</v>
      </c>
      <c r="AO27" s="230" t="s">
        <v>234</v>
      </c>
      <c r="AP27" s="232">
        <f t="shared" si="0"/>
        <v>-90</v>
      </c>
      <c r="AQ27" s="235"/>
      <c r="AR27" s="236"/>
      <c r="AS27" s="248"/>
      <c r="AT27" s="251">
        <f t="shared" si="1"/>
        <v>90</v>
      </c>
      <c r="AU27" s="257">
        <v>50</v>
      </c>
      <c r="AV27" s="255" t="s">
        <v>219</v>
      </c>
      <c r="AW27" s="291" t="s">
        <v>276</v>
      </c>
      <c r="AX27" s="217">
        <v>10</v>
      </c>
      <c r="AY27" s="215">
        <v>30</v>
      </c>
      <c r="AZ27" s="215"/>
      <c r="BA27" s="215"/>
      <c r="BB27" s="215"/>
      <c r="BC27" s="215"/>
      <c r="BD27" s="215"/>
      <c r="BE27" s="215"/>
      <c r="BF27" s="215"/>
      <c r="BG27" s="226"/>
      <c r="BH27" s="283">
        <f t="shared" si="2"/>
        <v>0</v>
      </c>
      <c r="BI27" s="84"/>
      <c r="BJ27" s="260"/>
      <c r="BK27" s="215"/>
      <c r="BL27" s="226">
        <v>2</v>
      </c>
      <c r="BM27" s="277">
        <f t="shared" si="3"/>
        <v>10</v>
      </c>
      <c r="BN27" s="142"/>
      <c r="BO27" s="283">
        <f t="shared" si="4"/>
        <v>0</v>
      </c>
      <c r="BP27" s="271"/>
    </row>
    <row r="28" spans="1:73" s="164" customFormat="1" ht="30" customHeight="1" thickBot="1" x14ac:dyDescent="0.3">
      <c r="C28" s="59"/>
      <c r="D28" s="59"/>
      <c r="E28" s="59"/>
      <c r="G28" s="355">
        <v>43361</v>
      </c>
      <c r="H28" s="356" t="s">
        <v>201</v>
      </c>
      <c r="I28" s="357"/>
      <c r="J28" s="357"/>
      <c r="K28" s="629"/>
      <c r="L28" s="358">
        <v>200</v>
      </c>
      <c r="M28" s="583"/>
      <c r="N28" s="584"/>
      <c r="O28" s="584"/>
      <c r="P28" s="584"/>
      <c r="Q28" s="584"/>
      <c r="R28" s="584"/>
      <c r="S28" s="584"/>
      <c r="T28" s="584"/>
      <c r="U28" s="199"/>
      <c r="V28" s="73">
        <v>43355</v>
      </c>
      <c r="W28" s="428" t="s">
        <v>16</v>
      </c>
      <c r="X28" s="85"/>
      <c r="Y28" s="86"/>
      <c r="Z28" s="86"/>
      <c r="AA28" s="134" t="s">
        <v>190</v>
      </c>
      <c r="AB28" s="437"/>
      <c r="AC28" s="444">
        <v>460</v>
      </c>
      <c r="AD28" s="109"/>
      <c r="AE28" s="445">
        <f t="shared" si="7"/>
        <v>460</v>
      </c>
      <c r="AF28" s="194"/>
      <c r="AG28" s="159">
        <v>43417</v>
      </c>
      <c r="AH28" s="162" t="s">
        <v>365</v>
      </c>
      <c r="AI28" s="162" t="s">
        <v>192</v>
      </c>
      <c r="AJ28" s="167">
        <v>450</v>
      </c>
      <c r="AK28" s="168">
        <v>450</v>
      </c>
      <c r="AM28" s="223">
        <v>43369</v>
      </c>
      <c r="AN28" s="228" t="s">
        <v>63</v>
      </c>
      <c r="AO28" s="230" t="s">
        <v>239</v>
      </c>
      <c r="AP28" s="232">
        <f t="shared" si="0"/>
        <v>-178</v>
      </c>
      <c r="AQ28" s="235"/>
      <c r="AR28" s="236"/>
      <c r="AS28" s="248"/>
      <c r="AT28" s="251">
        <f t="shared" si="1"/>
        <v>178</v>
      </c>
      <c r="AU28" s="254">
        <v>28</v>
      </c>
      <c r="AV28" s="255" t="s">
        <v>237</v>
      </c>
      <c r="AW28" s="291" t="s">
        <v>238</v>
      </c>
      <c r="AX28" s="215">
        <v>150</v>
      </c>
      <c r="AY28" s="215"/>
      <c r="AZ28" s="215"/>
      <c r="BA28" s="215"/>
      <c r="BB28" s="215"/>
      <c r="BC28" s="215"/>
      <c r="BD28" s="215"/>
      <c r="BE28" s="215"/>
      <c r="BF28" s="215"/>
      <c r="BG28" s="226"/>
      <c r="BH28" s="283">
        <f t="shared" si="2"/>
        <v>0</v>
      </c>
      <c r="BI28" s="84"/>
      <c r="BJ28" s="260"/>
      <c r="BK28" s="215"/>
      <c r="BL28" s="226">
        <v>2</v>
      </c>
      <c r="BM28" s="277">
        <f t="shared" si="3"/>
        <v>10</v>
      </c>
      <c r="BN28" s="142"/>
      <c r="BO28" s="283">
        <f t="shared" si="4"/>
        <v>0</v>
      </c>
      <c r="BP28" s="271"/>
    </row>
    <row r="29" spans="1:73" s="164" customFormat="1" ht="30" customHeight="1" thickBot="1" x14ac:dyDescent="0.3">
      <c r="C29" s="59"/>
      <c r="D29" s="59"/>
      <c r="E29" s="59"/>
      <c r="G29" s="350">
        <v>43362</v>
      </c>
      <c r="H29" s="351" t="s">
        <v>212</v>
      </c>
      <c r="I29" s="626"/>
      <c r="J29" s="652">
        <v>147</v>
      </c>
      <c r="K29" s="661"/>
      <c r="L29" s="657"/>
      <c r="M29" s="584"/>
      <c r="N29" s="584"/>
      <c r="O29" s="584"/>
      <c r="P29" s="584"/>
      <c r="Q29" s="584"/>
      <c r="R29" s="584"/>
      <c r="S29" s="584"/>
      <c r="T29" s="584"/>
      <c r="V29" s="73">
        <v>43386</v>
      </c>
      <c r="W29" s="428" t="s">
        <v>16</v>
      </c>
      <c r="X29" s="85"/>
      <c r="Y29" s="86"/>
      <c r="Z29" s="86"/>
      <c r="AA29" s="134" t="s">
        <v>286</v>
      </c>
      <c r="AB29" s="437"/>
      <c r="AC29" s="444">
        <v>1700</v>
      </c>
      <c r="AD29" s="109"/>
      <c r="AE29" s="445">
        <f t="shared" si="7"/>
        <v>1700</v>
      </c>
      <c r="AF29" s="194"/>
      <c r="AG29" s="159">
        <v>43418</v>
      </c>
      <c r="AH29" s="546" t="s">
        <v>184</v>
      </c>
      <c r="AI29" s="547"/>
      <c r="AJ29" s="167">
        <v>11052</v>
      </c>
      <c r="AK29" s="168">
        <v>11052</v>
      </c>
      <c r="AM29" s="223">
        <v>43370</v>
      </c>
      <c r="AN29" s="228" t="s">
        <v>36</v>
      </c>
      <c r="AO29" s="230" t="s">
        <v>251</v>
      </c>
      <c r="AP29" s="232">
        <f t="shared" si="0"/>
        <v>-70</v>
      </c>
      <c r="AQ29" s="235"/>
      <c r="AR29" s="242"/>
      <c r="AS29" s="248"/>
      <c r="AT29" s="251">
        <f t="shared" si="1"/>
        <v>70</v>
      </c>
      <c r="AU29" s="254">
        <v>70</v>
      </c>
      <c r="AV29" s="255" t="s">
        <v>252</v>
      </c>
      <c r="AW29" s="291"/>
      <c r="AX29" s="215"/>
      <c r="AY29" s="215"/>
      <c r="AZ29" s="215"/>
      <c r="BA29" s="215"/>
      <c r="BB29" s="215"/>
      <c r="BC29" s="215"/>
      <c r="BD29" s="215"/>
      <c r="BE29" s="215"/>
      <c r="BF29" s="215"/>
      <c r="BG29" s="226"/>
      <c r="BH29" s="283">
        <f t="shared" si="2"/>
        <v>0</v>
      </c>
      <c r="BI29" s="279"/>
      <c r="BJ29" s="260"/>
      <c r="BK29" s="215"/>
      <c r="BL29" s="278">
        <v>2</v>
      </c>
      <c r="BM29" s="277">
        <f t="shared" si="3"/>
        <v>10</v>
      </c>
      <c r="BN29" s="383"/>
      <c r="BO29" s="283">
        <f t="shared" si="4"/>
        <v>0</v>
      </c>
      <c r="BP29" s="271"/>
    </row>
    <row r="30" spans="1:73" s="164" customFormat="1" ht="30" customHeight="1" thickBot="1" x14ac:dyDescent="0.3">
      <c r="C30" s="59"/>
      <c r="D30" s="59"/>
      <c r="E30" s="59"/>
      <c r="G30" s="342">
        <v>43362</v>
      </c>
      <c r="H30" s="329" t="s">
        <v>213</v>
      </c>
      <c r="I30" s="621"/>
      <c r="J30" s="276">
        <v>10</v>
      </c>
      <c r="K30" s="662"/>
      <c r="L30" s="649"/>
      <c r="M30" s="584"/>
      <c r="N30" s="584"/>
      <c r="O30" s="584"/>
      <c r="P30" s="584"/>
      <c r="Q30" s="584"/>
      <c r="R30" s="584"/>
      <c r="S30" s="584"/>
      <c r="T30" s="584"/>
      <c r="V30" s="73">
        <v>43393</v>
      </c>
      <c r="W30" s="428" t="s">
        <v>16</v>
      </c>
      <c r="X30" s="85"/>
      <c r="Y30" s="86"/>
      <c r="Z30" s="86"/>
      <c r="AA30" s="134" t="s">
        <v>303</v>
      </c>
      <c r="AB30" s="437"/>
      <c r="AC30" s="444">
        <v>1500</v>
      </c>
      <c r="AD30" s="109"/>
      <c r="AE30" s="445">
        <f t="shared" si="7"/>
        <v>1500</v>
      </c>
      <c r="AF30" s="194"/>
      <c r="AG30" s="159">
        <v>43423</v>
      </c>
      <c r="AH30" s="162" t="s">
        <v>19</v>
      </c>
      <c r="AI30" s="162" t="s">
        <v>14</v>
      </c>
      <c r="AJ30" s="167">
        <v>1200</v>
      </c>
      <c r="AK30" s="168">
        <v>1200</v>
      </c>
      <c r="AM30" s="223">
        <v>43371</v>
      </c>
      <c r="AN30" s="228" t="s">
        <v>60</v>
      </c>
      <c r="AO30" s="230" t="s">
        <v>248</v>
      </c>
      <c r="AP30" s="232">
        <f t="shared" si="0"/>
        <v>-40</v>
      </c>
      <c r="AQ30" s="235"/>
      <c r="AR30" s="236"/>
      <c r="AS30" s="248"/>
      <c r="AT30" s="251">
        <f t="shared" si="1"/>
        <v>40</v>
      </c>
      <c r="AU30" s="254">
        <v>0</v>
      </c>
      <c r="AV30" s="255" t="s">
        <v>253</v>
      </c>
      <c r="AW30" s="291" t="s">
        <v>254</v>
      </c>
      <c r="AX30" s="215">
        <v>40</v>
      </c>
      <c r="AY30" s="215"/>
      <c r="AZ30" s="215"/>
      <c r="BA30" s="215"/>
      <c r="BB30" s="215"/>
      <c r="BC30" s="215"/>
      <c r="BD30" s="215"/>
      <c r="BE30" s="215"/>
      <c r="BF30" s="215"/>
      <c r="BG30" s="226"/>
      <c r="BH30" s="283">
        <f t="shared" si="2"/>
        <v>0</v>
      </c>
      <c r="BI30" s="280"/>
      <c r="BJ30" s="260"/>
      <c r="BK30" s="215"/>
      <c r="BL30" s="226">
        <v>2</v>
      </c>
      <c r="BM30" s="277">
        <f t="shared" si="3"/>
        <v>10</v>
      </c>
      <c r="BN30" s="142"/>
      <c r="BO30" s="283">
        <f t="shared" si="4"/>
        <v>0</v>
      </c>
      <c r="BP30" s="271"/>
    </row>
    <row r="31" spans="1:73" s="164" customFormat="1" ht="30" customHeight="1" thickBot="1" x14ac:dyDescent="0.3">
      <c r="C31" s="59"/>
      <c r="D31" s="59"/>
      <c r="E31" s="59"/>
      <c r="G31" s="344">
        <v>43363</v>
      </c>
      <c r="H31" s="345" t="s">
        <v>214</v>
      </c>
      <c r="I31" s="622"/>
      <c r="J31" s="653">
        <v>83</v>
      </c>
      <c r="K31" s="663"/>
      <c r="L31" s="650"/>
      <c r="M31" s="584"/>
      <c r="N31" s="583"/>
      <c r="O31" s="583"/>
      <c r="P31" s="583"/>
      <c r="Q31" s="583"/>
      <c r="R31" s="583"/>
      <c r="S31" s="583"/>
      <c r="T31" s="583"/>
      <c r="V31" s="73">
        <v>43409</v>
      </c>
      <c r="W31" s="428" t="s">
        <v>16</v>
      </c>
      <c r="X31" s="85"/>
      <c r="Y31" s="86"/>
      <c r="Z31" s="86"/>
      <c r="AA31" s="134" t="s">
        <v>324</v>
      </c>
      <c r="AB31" s="437"/>
      <c r="AC31" s="444">
        <v>2500</v>
      </c>
      <c r="AD31" s="109"/>
      <c r="AE31" s="445">
        <f t="shared" si="7"/>
        <v>2500</v>
      </c>
      <c r="AF31" s="194"/>
      <c r="AG31" s="159">
        <v>43425</v>
      </c>
      <c r="AH31" s="162" t="s">
        <v>365</v>
      </c>
      <c r="AI31" s="162" t="s">
        <v>382</v>
      </c>
      <c r="AJ31" s="167">
        <v>450</v>
      </c>
      <c r="AK31" s="168">
        <v>450</v>
      </c>
      <c r="AM31" s="223">
        <v>43372</v>
      </c>
      <c r="AN31" s="227" t="s">
        <v>149</v>
      </c>
      <c r="AO31" s="230" t="s">
        <v>249</v>
      </c>
      <c r="AP31" s="232">
        <f t="shared" si="0"/>
        <v>-460</v>
      </c>
      <c r="AQ31" s="235"/>
      <c r="AR31" s="236"/>
      <c r="AS31" s="248"/>
      <c r="AT31" s="251">
        <f t="shared" si="1"/>
        <v>460</v>
      </c>
      <c r="AU31" s="254">
        <v>350</v>
      </c>
      <c r="AV31" s="258" t="s">
        <v>245</v>
      </c>
      <c r="AW31" s="291" t="s">
        <v>247</v>
      </c>
      <c r="AX31" s="215">
        <v>100</v>
      </c>
      <c r="AY31" s="215"/>
      <c r="AZ31" s="215"/>
      <c r="BA31" s="215"/>
      <c r="BB31" s="215"/>
      <c r="BC31" s="215"/>
      <c r="BD31" s="215"/>
      <c r="BE31" s="215"/>
      <c r="BF31" s="215"/>
      <c r="BG31" s="226"/>
      <c r="BH31" s="283">
        <f t="shared" si="2"/>
        <v>10</v>
      </c>
      <c r="BI31" s="84"/>
      <c r="BJ31" s="260"/>
      <c r="BK31" s="215"/>
      <c r="BL31" s="226"/>
      <c r="BM31" s="277">
        <f t="shared" si="3"/>
        <v>0</v>
      </c>
      <c r="BN31" s="384">
        <v>2</v>
      </c>
      <c r="BO31" s="283">
        <f t="shared" si="4"/>
        <v>10</v>
      </c>
      <c r="BP31" s="271"/>
    </row>
    <row r="32" spans="1:73" s="164" customFormat="1" ht="30" customHeight="1" thickBot="1" x14ac:dyDescent="0.3">
      <c r="C32" s="59"/>
      <c r="D32" s="59"/>
      <c r="E32" s="59"/>
      <c r="G32" s="359">
        <v>43361</v>
      </c>
      <c r="H32" s="360" t="s">
        <v>218</v>
      </c>
      <c r="I32" s="361"/>
      <c r="J32" s="361"/>
      <c r="K32" s="630"/>
      <c r="L32" s="362">
        <v>200</v>
      </c>
      <c r="M32" s="583"/>
      <c r="N32" s="583"/>
      <c r="O32" s="583"/>
      <c r="P32" s="583"/>
      <c r="Q32" s="583"/>
      <c r="R32" s="583"/>
      <c r="S32" s="583"/>
      <c r="T32" s="583"/>
      <c r="V32" s="74">
        <v>43405</v>
      </c>
      <c r="W32" s="429" t="s">
        <v>16</v>
      </c>
      <c r="X32" s="80"/>
      <c r="Y32" s="80"/>
      <c r="Z32" s="80"/>
      <c r="AA32" s="435" t="s">
        <v>321</v>
      </c>
      <c r="AB32" s="438"/>
      <c r="AC32" s="446">
        <v>3500</v>
      </c>
      <c r="AD32" s="447"/>
      <c r="AE32" s="448">
        <f t="shared" si="7"/>
        <v>3500</v>
      </c>
      <c r="AF32" s="197"/>
      <c r="AG32" s="159">
        <v>43433</v>
      </c>
      <c r="AH32" s="546" t="s">
        <v>184</v>
      </c>
      <c r="AI32" s="547"/>
      <c r="AJ32" s="167">
        <v>10650</v>
      </c>
      <c r="AK32" s="168">
        <v>10650</v>
      </c>
      <c r="AM32" s="223">
        <v>43373</v>
      </c>
      <c r="AN32" s="228" t="s">
        <v>61</v>
      </c>
      <c r="AO32" s="230" t="s">
        <v>250</v>
      </c>
      <c r="AP32" s="232">
        <f t="shared" si="0"/>
        <v>-1211</v>
      </c>
      <c r="AQ32" s="235"/>
      <c r="AR32" s="236"/>
      <c r="AS32" s="248"/>
      <c r="AT32" s="251">
        <f t="shared" si="1"/>
        <v>1211</v>
      </c>
      <c r="AU32" s="259">
        <v>220</v>
      </c>
      <c r="AV32" s="255" t="s">
        <v>246</v>
      </c>
      <c r="AW32" s="291" t="s">
        <v>271</v>
      </c>
      <c r="AX32" s="215">
        <v>950</v>
      </c>
      <c r="AY32" s="215">
        <v>7</v>
      </c>
      <c r="AZ32" s="215">
        <v>10</v>
      </c>
      <c r="BA32" s="215"/>
      <c r="BB32" s="215"/>
      <c r="BC32" s="215"/>
      <c r="BD32" s="215"/>
      <c r="BE32" s="215"/>
      <c r="BF32" s="215"/>
      <c r="BG32" s="226"/>
      <c r="BH32" s="283">
        <f t="shared" si="2"/>
        <v>24</v>
      </c>
      <c r="BI32" s="84"/>
      <c r="BJ32" s="260"/>
      <c r="BK32" s="215"/>
      <c r="BL32" s="226"/>
      <c r="BM32" s="277">
        <f t="shared" si="3"/>
        <v>0</v>
      </c>
      <c r="BN32" s="142">
        <v>2</v>
      </c>
      <c r="BO32" s="283">
        <f t="shared" si="4"/>
        <v>10</v>
      </c>
      <c r="BP32" s="271">
        <v>14</v>
      </c>
    </row>
    <row r="33" spans="3:69" s="164" customFormat="1" ht="30" customHeight="1" thickBot="1" x14ac:dyDescent="0.3">
      <c r="C33" s="59"/>
      <c r="D33" s="59"/>
      <c r="E33" s="59"/>
      <c r="G33" s="350">
        <v>43369</v>
      </c>
      <c r="H33" s="351" t="s">
        <v>236</v>
      </c>
      <c r="I33" s="626"/>
      <c r="J33" s="652">
        <v>30</v>
      </c>
      <c r="K33" s="661"/>
      <c r="L33" s="657"/>
      <c r="M33" s="584"/>
      <c r="N33" s="584"/>
      <c r="O33" s="584"/>
      <c r="P33" s="584"/>
      <c r="Q33" s="584"/>
      <c r="R33" s="584"/>
      <c r="S33" s="584"/>
      <c r="T33" s="584"/>
      <c r="V33" s="424"/>
      <c r="W33" s="425" t="s">
        <v>17</v>
      </c>
      <c r="X33" s="127">
        <f>SUM(AC33:AC44)</f>
        <v>5270</v>
      </c>
      <c r="Y33" s="287">
        <f>SUM(AD33:AD44)</f>
        <v>0</v>
      </c>
      <c r="Z33" s="129">
        <f>X33-Y33</f>
        <v>5270</v>
      </c>
      <c r="AA33" s="433" t="s">
        <v>27</v>
      </c>
      <c r="AB33" s="434"/>
      <c r="AC33" s="139">
        <v>1100</v>
      </c>
      <c r="AD33" s="140"/>
      <c r="AE33" s="141">
        <f t="shared" si="6"/>
        <v>1100</v>
      </c>
      <c r="AF33" s="194"/>
      <c r="AG33" s="159">
        <v>43438</v>
      </c>
      <c r="AH33" s="162" t="s">
        <v>365</v>
      </c>
      <c r="AI33" s="162" t="s">
        <v>217</v>
      </c>
      <c r="AJ33" s="167">
        <v>450</v>
      </c>
      <c r="AK33" s="168">
        <v>450</v>
      </c>
      <c r="AM33" s="223">
        <v>43374</v>
      </c>
      <c r="AN33" s="228" t="s">
        <v>62</v>
      </c>
      <c r="AO33" s="230"/>
      <c r="AP33" s="232">
        <f t="shared" si="0"/>
        <v>-210</v>
      </c>
      <c r="AQ33" s="235"/>
      <c r="AR33" s="236"/>
      <c r="AS33" s="248"/>
      <c r="AT33" s="251">
        <f t="shared" si="1"/>
        <v>210</v>
      </c>
      <c r="AU33" s="254">
        <v>50</v>
      </c>
      <c r="AV33" s="255" t="s">
        <v>161</v>
      </c>
      <c r="AW33" s="291" t="s">
        <v>255</v>
      </c>
      <c r="AX33" s="217">
        <v>30</v>
      </c>
      <c r="AY33" s="215">
        <v>80</v>
      </c>
      <c r="AZ33" s="215"/>
      <c r="BA33" s="215"/>
      <c r="BB33" s="215"/>
      <c r="BC33" s="215"/>
      <c r="BD33" s="215"/>
      <c r="BE33" s="215"/>
      <c r="BF33" s="215"/>
      <c r="BG33" s="226"/>
      <c r="BH33" s="283">
        <f t="shared" si="2"/>
        <v>50</v>
      </c>
      <c r="BI33" s="84">
        <v>50</v>
      </c>
      <c r="BJ33" s="260"/>
      <c r="BK33" s="215"/>
      <c r="BL33" s="226">
        <v>3</v>
      </c>
      <c r="BM33" s="277">
        <f t="shared" si="3"/>
        <v>15</v>
      </c>
      <c r="BN33" s="142"/>
      <c r="BO33" s="283">
        <f t="shared" si="4"/>
        <v>0</v>
      </c>
      <c r="BP33" s="271"/>
    </row>
    <row r="34" spans="3:69" s="164" customFormat="1" ht="30" customHeight="1" thickBot="1" x14ac:dyDescent="0.3">
      <c r="C34" s="59"/>
      <c r="D34" s="59"/>
      <c r="E34" s="59"/>
      <c r="G34" s="344">
        <v>43369</v>
      </c>
      <c r="H34" s="345" t="s">
        <v>235</v>
      </c>
      <c r="I34" s="622">
        <v>900</v>
      </c>
      <c r="J34" s="653"/>
      <c r="K34" s="663"/>
      <c r="L34" s="650"/>
      <c r="M34" s="584"/>
      <c r="N34" s="584"/>
      <c r="O34" s="584"/>
      <c r="P34" s="584"/>
      <c r="Q34" s="584"/>
      <c r="R34" s="584"/>
      <c r="S34" s="584"/>
      <c r="T34" s="584"/>
      <c r="V34" s="81"/>
      <c r="W34" s="82" t="s">
        <v>17</v>
      </c>
      <c r="X34" s="89"/>
      <c r="Y34" s="90"/>
      <c r="Z34" s="91"/>
      <c r="AA34" s="133" t="s">
        <v>77</v>
      </c>
      <c r="AB34" s="146"/>
      <c r="AC34" s="139">
        <v>600</v>
      </c>
      <c r="AD34" s="140"/>
      <c r="AE34" s="141">
        <f t="shared" si="6"/>
        <v>600</v>
      </c>
      <c r="AF34" s="194"/>
      <c r="AG34" s="159">
        <v>43442</v>
      </c>
      <c r="AH34" s="162" t="s">
        <v>400</v>
      </c>
      <c r="AI34" s="162" t="s">
        <v>297</v>
      </c>
      <c r="AJ34" s="167">
        <v>1000</v>
      </c>
      <c r="AK34" s="168">
        <v>1000</v>
      </c>
      <c r="AM34" s="223">
        <v>43375</v>
      </c>
      <c r="AN34" s="228" t="s">
        <v>59</v>
      </c>
      <c r="AO34" s="230"/>
      <c r="AP34" s="232">
        <f t="shared" si="0"/>
        <v>-680</v>
      </c>
      <c r="AQ34" s="235"/>
      <c r="AR34" s="236">
        <v>19</v>
      </c>
      <c r="AS34" s="248"/>
      <c r="AT34" s="251">
        <f t="shared" si="1"/>
        <v>699</v>
      </c>
      <c r="AU34" s="254">
        <v>50</v>
      </c>
      <c r="AV34" s="255" t="s">
        <v>161</v>
      </c>
      <c r="AW34" s="291" t="s">
        <v>256</v>
      </c>
      <c r="AX34" s="215">
        <v>49</v>
      </c>
      <c r="AY34" s="215">
        <v>600</v>
      </c>
      <c r="AZ34" s="215"/>
      <c r="BA34" s="215"/>
      <c r="BB34" s="215"/>
      <c r="BC34" s="215"/>
      <c r="BD34" s="215"/>
      <c r="BE34" s="215"/>
      <c r="BF34" s="215"/>
      <c r="BG34" s="226"/>
      <c r="BH34" s="283">
        <f t="shared" si="2"/>
        <v>0</v>
      </c>
      <c r="BI34" s="84"/>
      <c r="BJ34" s="260"/>
      <c r="BK34" s="215"/>
      <c r="BL34" s="226">
        <v>2</v>
      </c>
      <c r="BM34" s="277">
        <f t="shared" si="3"/>
        <v>10</v>
      </c>
      <c r="BN34" s="142"/>
      <c r="BO34" s="283">
        <f t="shared" si="4"/>
        <v>0</v>
      </c>
      <c r="BP34" s="271"/>
    </row>
    <row r="35" spans="3:69" s="164" customFormat="1" ht="30" customHeight="1" thickBot="1" x14ac:dyDescent="0.3">
      <c r="C35" s="59"/>
      <c r="D35" s="59"/>
      <c r="E35" s="59"/>
      <c r="G35" s="378">
        <v>43370</v>
      </c>
      <c r="H35" s="379" t="s">
        <v>184</v>
      </c>
      <c r="I35" s="380"/>
      <c r="J35" s="380"/>
      <c r="K35" s="631"/>
      <c r="L35" s="381">
        <v>11052</v>
      </c>
      <c r="M35" s="586"/>
      <c r="N35" s="584"/>
      <c r="O35" s="584"/>
      <c r="P35" s="584"/>
      <c r="Q35" s="584"/>
      <c r="R35" s="584"/>
      <c r="S35" s="584"/>
      <c r="T35" s="584"/>
      <c r="V35" s="142"/>
      <c r="W35" s="84" t="s">
        <v>17</v>
      </c>
      <c r="X35" s="85"/>
      <c r="Y35" s="86"/>
      <c r="Z35" s="87"/>
      <c r="AA35" s="134" t="s">
        <v>76</v>
      </c>
      <c r="AB35" s="147"/>
      <c r="AC35" s="143">
        <v>1000</v>
      </c>
      <c r="AD35" s="144"/>
      <c r="AE35" s="145">
        <f>AC35-AD35</f>
        <v>1000</v>
      </c>
      <c r="AF35" s="194"/>
      <c r="AG35" s="558" t="s">
        <v>401</v>
      </c>
      <c r="AH35" s="559"/>
      <c r="AI35" s="559"/>
      <c r="AJ35" s="560"/>
      <c r="AK35" s="527">
        <v>-400</v>
      </c>
      <c r="AM35" s="223">
        <v>43376</v>
      </c>
      <c r="AN35" s="228" t="s">
        <v>63</v>
      </c>
      <c r="AO35" s="230"/>
      <c r="AP35" s="232">
        <f t="shared" si="0"/>
        <v>-55</v>
      </c>
      <c r="AQ35" s="235"/>
      <c r="AR35" s="236"/>
      <c r="AS35" s="248"/>
      <c r="AT35" s="251">
        <f t="shared" si="1"/>
        <v>55</v>
      </c>
      <c r="AU35" s="254">
        <v>0</v>
      </c>
      <c r="AV35" s="255"/>
      <c r="AW35" s="291" t="s">
        <v>257</v>
      </c>
      <c r="AX35" s="218">
        <v>25</v>
      </c>
      <c r="AY35" s="215">
        <v>30</v>
      </c>
      <c r="AZ35" s="215"/>
      <c r="BA35" s="215"/>
      <c r="BB35" s="215"/>
      <c r="BC35" s="215"/>
      <c r="BD35" s="215"/>
      <c r="BE35" s="215"/>
      <c r="BF35" s="215"/>
      <c r="BG35" s="226"/>
      <c r="BH35" s="283">
        <f t="shared" si="2"/>
        <v>0</v>
      </c>
      <c r="BI35" s="84"/>
      <c r="BJ35" s="260"/>
      <c r="BK35" s="215"/>
      <c r="BL35" s="226">
        <v>2</v>
      </c>
      <c r="BM35" s="277">
        <f t="shared" si="3"/>
        <v>10</v>
      </c>
      <c r="BN35" s="142"/>
      <c r="BO35" s="283">
        <f t="shared" si="4"/>
        <v>0</v>
      </c>
      <c r="BP35" s="271"/>
    </row>
    <row r="36" spans="3:69" s="164" customFormat="1" ht="30" customHeight="1" thickBot="1" x14ac:dyDescent="0.3">
      <c r="C36" s="59"/>
      <c r="D36" s="59"/>
      <c r="E36" s="59"/>
      <c r="G36" s="350">
        <v>43371</v>
      </c>
      <c r="H36" s="351" t="s">
        <v>241</v>
      </c>
      <c r="I36" s="626"/>
      <c r="J36" s="652">
        <v>85.11</v>
      </c>
      <c r="K36" s="661"/>
      <c r="L36" s="657"/>
      <c r="M36" s="584"/>
      <c r="N36" s="583"/>
      <c r="O36" s="583"/>
      <c r="P36" s="583"/>
      <c r="Q36" s="583"/>
      <c r="R36" s="583"/>
      <c r="S36" s="583"/>
      <c r="T36" s="583"/>
      <c r="V36" s="142"/>
      <c r="W36" s="84" t="s">
        <v>17</v>
      </c>
      <c r="X36" s="85"/>
      <c r="Y36" s="86"/>
      <c r="Z36" s="87"/>
      <c r="AA36" s="134" t="s">
        <v>26</v>
      </c>
      <c r="AB36" s="147"/>
      <c r="AC36" s="143">
        <v>120</v>
      </c>
      <c r="AD36" s="144"/>
      <c r="AE36" s="145">
        <f t="shared" si="6"/>
        <v>120</v>
      </c>
      <c r="AF36" s="194"/>
      <c r="AG36" s="159">
        <v>43442</v>
      </c>
      <c r="AH36" s="162" t="s">
        <v>402</v>
      </c>
      <c r="AI36" s="162" t="s">
        <v>403</v>
      </c>
      <c r="AJ36" s="167"/>
      <c r="AK36" s="168">
        <v>-2000</v>
      </c>
      <c r="AM36" s="223">
        <v>43377</v>
      </c>
      <c r="AN36" s="228" t="s">
        <v>36</v>
      </c>
      <c r="AO36" s="230"/>
      <c r="AP36" s="232">
        <f t="shared" si="0"/>
        <v>-90</v>
      </c>
      <c r="AQ36" s="235"/>
      <c r="AR36" s="236"/>
      <c r="AS36" s="248"/>
      <c r="AT36" s="251">
        <f t="shared" si="1"/>
        <v>90</v>
      </c>
      <c r="AU36" s="254">
        <v>60</v>
      </c>
      <c r="AV36" s="255" t="s">
        <v>263</v>
      </c>
      <c r="AW36" s="291" t="s">
        <v>169</v>
      </c>
      <c r="AX36" s="215">
        <v>30</v>
      </c>
      <c r="AY36" s="215"/>
      <c r="AZ36" s="215"/>
      <c r="BA36" s="215"/>
      <c r="BB36" s="215"/>
      <c r="BC36" s="215"/>
      <c r="BD36" s="215"/>
      <c r="BE36" s="215"/>
      <c r="BF36" s="215"/>
      <c r="BG36" s="226"/>
      <c r="BH36" s="283">
        <f t="shared" si="2"/>
        <v>0</v>
      </c>
      <c r="BI36" s="84"/>
      <c r="BJ36" s="260"/>
      <c r="BK36" s="215"/>
      <c r="BL36" s="226">
        <v>2</v>
      </c>
      <c r="BM36" s="277">
        <f t="shared" si="3"/>
        <v>10</v>
      </c>
      <c r="BN36" s="142"/>
      <c r="BO36" s="283">
        <f t="shared" si="4"/>
        <v>0</v>
      </c>
      <c r="BP36" s="271"/>
    </row>
    <row r="37" spans="3:69" s="164" customFormat="1" ht="30" customHeight="1" thickBot="1" x14ac:dyDescent="0.3">
      <c r="C37" s="59"/>
      <c r="D37" s="59"/>
      <c r="E37" s="59"/>
      <c r="G37" s="342">
        <v>43371</v>
      </c>
      <c r="H37" s="329" t="s">
        <v>240</v>
      </c>
      <c r="I37" s="621"/>
      <c r="J37" s="276">
        <v>16</v>
      </c>
      <c r="K37" s="662"/>
      <c r="L37" s="649"/>
      <c r="M37" s="584"/>
      <c r="N37" s="584"/>
      <c r="O37" s="584"/>
      <c r="P37" s="584"/>
      <c r="Q37" s="584"/>
      <c r="R37" s="584"/>
      <c r="S37" s="584"/>
      <c r="T37" s="584"/>
      <c r="V37" s="142"/>
      <c r="W37" s="84" t="s">
        <v>17</v>
      </c>
      <c r="X37" s="85"/>
      <c r="Y37" s="86"/>
      <c r="Z37" s="87"/>
      <c r="AA37" s="134" t="s">
        <v>25</v>
      </c>
      <c r="AB37" s="147"/>
      <c r="AC37" s="143">
        <v>500</v>
      </c>
      <c r="AD37" s="144"/>
      <c r="AE37" s="145">
        <f t="shared" si="6"/>
        <v>500</v>
      </c>
      <c r="AF37" s="197"/>
      <c r="AG37" s="529">
        <v>43446</v>
      </c>
      <c r="AH37" s="162" t="s">
        <v>365</v>
      </c>
      <c r="AI37" s="162" t="s">
        <v>217</v>
      </c>
      <c r="AJ37" s="167">
        <v>300</v>
      </c>
      <c r="AK37" s="168">
        <v>300</v>
      </c>
      <c r="AM37" s="223">
        <v>43378</v>
      </c>
      <c r="AN37" s="228" t="s">
        <v>60</v>
      </c>
      <c r="AO37" s="230"/>
      <c r="AP37" s="232">
        <f t="shared" si="0"/>
        <v>-200</v>
      </c>
      <c r="AQ37" s="235"/>
      <c r="AR37" s="236"/>
      <c r="AS37" s="248"/>
      <c r="AT37" s="251">
        <f t="shared" si="1"/>
        <v>200</v>
      </c>
      <c r="AU37" s="254">
        <v>200</v>
      </c>
      <c r="AV37" s="255" t="s">
        <v>260</v>
      </c>
      <c r="AW37" s="291"/>
      <c r="AX37" s="215"/>
      <c r="AY37" s="215"/>
      <c r="AZ37" s="215"/>
      <c r="BA37" s="215"/>
      <c r="BB37" s="215"/>
      <c r="BC37" s="215"/>
      <c r="BD37" s="215"/>
      <c r="BE37" s="215"/>
      <c r="BF37" s="215"/>
      <c r="BG37" s="226"/>
      <c r="BH37" s="283">
        <f t="shared" si="2"/>
        <v>0</v>
      </c>
      <c r="BI37" s="84"/>
      <c r="BJ37" s="260"/>
      <c r="BK37" s="215"/>
      <c r="BL37" s="226">
        <v>2</v>
      </c>
      <c r="BM37" s="277">
        <f t="shared" si="3"/>
        <v>10</v>
      </c>
      <c r="BN37" s="142"/>
      <c r="BO37" s="283">
        <f t="shared" si="4"/>
        <v>0</v>
      </c>
      <c r="BP37" s="271"/>
    </row>
    <row r="38" spans="3:69" s="164" customFormat="1" ht="30" customHeight="1" thickBot="1" x14ac:dyDescent="0.3">
      <c r="C38" s="59"/>
      <c r="D38" s="59"/>
      <c r="E38" s="59"/>
      <c r="G38" s="342">
        <v>43372</v>
      </c>
      <c r="H38" s="329" t="s">
        <v>242</v>
      </c>
      <c r="I38" s="621"/>
      <c r="J38" s="276">
        <v>1000</v>
      </c>
      <c r="K38" s="662"/>
      <c r="L38" s="649"/>
      <c r="M38" s="584"/>
      <c r="N38" s="584"/>
      <c r="O38" s="584"/>
      <c r="P38" s="584"/>
      <c r="Q38" s="584"/>
      <c r="R38" s="584"/>
      <c r="S38" s="584"/>
      <c r="T38" s="584"/>
      <c r="V38" s="81"/>
      <c r="W38" s="82" t="s">
        <v>17</v>
      </c>
      <c r="X38" s="89"/>
      <c r="Y38" s="90"/>
      <c r="Z38" s="91"/>
      <c r="AA38" s="133" t="s">
        <v>24</v>
      </c>
      <c r="AB38" s="146"/>
      <c r="AC38" s="139">
        <v>150</v>
      </c>
      <c r="AD38" s="140"/>
      <c r="AE38" s="141">
        <f t="shared" si="6"/>
        <v>150</v>
      </c>
      <c r="AF38" s="194"/>
      <c r="AG38" s="529">
        <v>43447</v>
      </c>
      <c r="AH38" s="546" t="s">
        <v>184</v>
      </c>
      <c r="AI38" s="547"/>
      <c r="AJ38" s="167">
        <v>11826.22</v>
      </c>
      <c r="AK38" s="167">
        <v>11826.22</v>
      </c>
      <c r="AM38" s="223">
        <v>43379</v>
      </c>
      <c r="AN38" s="227" t="s">
        <v>149</v>
      </c>
      <c r="AO38" s="230"/>
      <c r="AP38" s="232">
        <f t="shared" si="0"/>
        <v>-135</v>
      </c>
      <c r="AQ38" s="235"/>
      <c r="AR38" s="236"/>
      <c r="AS38" s="248"/>
      <c r="AT38" s="251">
        <f t="shared" si="1"/>
        <v>135</v>
      </c>
      <c r="AU38" s="254">
        <v>100</v>
      </c>
      <c r="AV38" s="255" t="s">
        <v>261</v>
      </c>
      <c r="AW38" s="291" t="s">
        <v>262</v>
      </c>
      <c r="AX38" s="215">
        <v>20</v>
      </c>
      <c r="AY38" s="215">
        <v>15</v>
      </c>
      <c r="AZ38" s="218"/>
      <c r="BA38" s="215"/>
      <c r="BB38" s="215"/>
      <c r="BC38" s="215"/>
      <c r="BD38" s="215"/>
      <c r="BE38" s="215"/>
      <c r="BF38" s="215"/>
      <c r="BG38" s="226"/>
      <c r="BH38" s="283">
        <f t="shared" si="2"/>
        <v>0</v>
      </c>
      <c r="BI38" s="84"/>
      <c r="BJ38" s="260"/>
      <c r="BK38" s="215"/>
      <c r="BL38" s="226"/>
      <c r="BM38" s="277">
        <f t="shared" si="3"/>
        <v>0</v>
      </c>
      <c r="BN38" s="142"/>
      <c r="BO38" s="283">
        <f t="shared" si="4"/>
        <v>0</v>
      </c>
      <c r="BP38" s="271"/>
    </row>
    <row r="39" spans="3:69" s="164" customFormat="1" ht="30" customHeight="1" thickBot="1" x14ac:dyDescent="0.3">
      <c r="C39" s="59"/>
      <c r="D39" s="59"/>
      <c r="E39" s="59"/>
      <c r="G39" s="342">
        <v>43372</v>
      </c>
      <c r="H39" s="329" t="s">
        <v>243</v>
      </c>
      <c r="I39" s="621"/>
      <c r="J39" s="276">
        <v>113</v>
      </c>
      <c r="K39" s="662"/>
      <c r="L39" s="649"/>
      <c r="M39" s="584"/>
      <c r="N39" s="586"/>
      <c r="O39" s="586"/>
      <c r="P39" s="586"/>
      <c r="Q39" s="586"/>
      <c r="R39" s="586"/>
      <c r="S39" s="586"/>
      <c r="T39" s="586"/>
      <c r="V39" s="142"/>
      <c r="W39" s="84" t="s">
        <v>17</v>
      </c>
      <c r="X39" s="85"/>
      <c r="Y39" s="86"/>
      <c r="Z39" s="87"/>
      <c r="AA39" s="134" t="s">
        <v>23</v>
      </c>
      <c r="AB39" s="147"/>
      <c r="AC39" s="143">
        <v>100</v>
      </c>
      <c r="AD39" s="144"/>
      <c r="AE39" s="145">
        <f t="shared" si="6"/>
        <v>100</v>
      </c>
      <c r="AF39" s="195"/>
      <c r="AG39" s="545">
        <v>43446</v>
      </c>
      <c r="AH39" s="162" t="s">
        <v>365</v>
      </c>
      <c r="AI39" s="162" t="s">
        <v>217</v>
      </c>
      <c r="AJ39" s="167">
        <v>300</v>
      </c>
      <c r="AK39" s="168">
        <v>300</v>
      </c>
      <c r="AM39" s="223">
        <v>43380</v>
      </c>
      <c r="AN39" s="228" t="s">
        <v>61</v>
      </c>
      <c r="AO39" s="230"/>
      <c r="AP39" s="232">
        <f t="shared" si="0"/>
        <v>-79</v>
      </c>
      <c r="AQ39" s="235"/>
      <c r="AR39" s="236"/>
      <c r="AS39" s="248"/>
      <c r="AT39" s="251">
        <f t="shared" si="1"/>
        <v>79</v>
      </c>
      <c r="AU39" s="254"/>
      <c r="AV39" s="255" t="s">
        <v>267</v>
      </c>
      <c r="AW39" s="291" t="s">
        <v>264</v>
      </c>
      <c r="AX39" s="215">
        <v>8</v>
      </c>
      <c r="AY39" s="215"/>
      <c r="AZ39" s="215"/>
      <c r="BA39" s="215"/>
      <c r="BB39" s="215"/>
      <c r="BC39" s="215"/>
      <c r="BD39" s="215"/>
      <c r="BE39" s="215"/>
      <c r="BF39" s="215"/>
      <c r="BG39" s="226"/>
      <c r="BH39" s="283">
        <f t="shared" si="2"/>
        <v>71</v>
      </c>
      <c r="BI39" s="84">
        <v>50</v>
      </c>
      <c r="BJ39" s="260"/>
      <c r="BK39" s="215"/>
      <c r="BL39" s="226">
        <v>2</v>
      </c>
      <c r="BM39" s="277">
        <f t="shared" si="3"/>
        <v>10</v>
      </c>
      <c r="BN39" s="142"/>
      <c r="BO39" s="283">
        <f t="shared" si="4"/>
        <v>0</v>
      </c>
      <c r="BP39" s="271">
        <v>21</v>
      </c>
    </row>
    <row r="40" spans="3:69" s="164" customFormat="1" ht="30" customHeight="1" thickBot="1" x14ac:dyDescent="0.3">
      <c r="C40" s="59"/>
      <c r="D40" s="59"/>
      <c r="E40" s="59"/>
      <c r="G40" s="344">
        <v>43373</v>
      </c>
      <c r="H40" s="345" t="s">
        <v>244</v>
      </c>
      <c r="I40" s="622">
        <v>2500</v>
      </c>
      <c r="J40" s="653"/>
      <c r="K40" s="663"/>
      <c r="L40" s="650"/>
      <c r="M40" s="584"/>
      <c r="N40" s="584"/>
      <c r="O40" s="584"/>
      <c r="P40" s="584"/>
      <c r="Q40" s="584"/>
      <c r="R40" s="584"/>
      <c r="S40" s="584"/>
      <c r="T40" s="584"/>
      <c r="V40" s="142"/>
      <c r="W40" s="84" t="s">
        <v>17</v>
      </c>
      <c r="X40" s="85"/>
      <c r="Y40" s="86"/>
      <c r="Z40" s="87"/>
      <c r="AA40" s="134" t="s">
        <v>22</v>
      </c>
      <c r="AB40" s="147"/>
      <c r="AC40" s="143">
        <v>850</v>
      </c>
      <c r="AD40" s="144"/>
      <c r="AE40" s="145">
        <f t="shared" si="6"/>
        <v>850</v>
      </c>
      <c r="AF40" s="197"/>
      <c r="AG40" s="545">
        <v>43447</v>
      </c>
      <c r="AH40" s="546" t="s">
        <v>184</v>
      </c>
      <c r="AI40" s="547"/>
      <c r="AJ40" s="167">
        <v>10502</v>
      </c>
      <c r="AK40" s="167">
        <v>10502</v>
      </c>
      <c r="AM40" s="223">
        <v>43381</v>
      </c>
      <c r="AN40" s="228" t="s">
        <v>62</v>
      </c>
      <c r="AO40" s="230" t="s">
        <v>273</v>
      </c>
      <c r="AP40" s="232">
        <f t="shared" si="0"/>
        <v>-65</v>
      </c>
      <c r="AQ40" s="235"/>
      <c r="AR40" s="236"/>
      <c r="AS40" s="248"/>
      <c r="AT40" s="251">
        <f t="shared" si="1"/>
        <v>65</v>
      </c>
      <c r="AU40" s="254">
        <v>55</v>
      </c>
      <c r="AV40" s="255" t="s">
        <v>268</v>
      </c>
      <c r="AW40" s="291" t="s">
        <v>270</v>
      </c>
      <c r="AX40" s="215">
        <v>10</v>
      </c>
      <c r="AY40" s="215"/>
      <c r="AZ40" s="215"/>
      <c r="BA40" s="215"/>
      <c r="BB40" s="215"/>
      <c r="BC40" s="215"/>
      <c r="BD40" s="215"/>
      <c r="BE40" s="215"/>
      <c r="BF40" s="215"/>
      <c r="BG40" s="226"/>
      <c r="BH40" s="283">
        <f t="shared" si="2"/>
        <v>0</v>
      </c>
      <c r="BI40" s="84"/>
      <c r="BJ40" s="260"/>
      <c r="BK40" s="215"/>
      <c r="BL40" s="226">
        <v>3</v>
      </c>
      <c r="BM40" s="277">
        <f t="shared" si="3"/>
        <v>15</v>
      </c>
      <c r="BN40" s="142"/>
      <c r="BO40" s="283">
        <f t="shared" si="4"/>
        <v>0</v>
      </c>
      <c r="BP40" s="271"/>
    </row>
    <row r="41" spans="3:69" s="164" customFormat="1" ht="30" customHeight="1" thickBot="1" x14ac:dyDescent="0.3">
      <c r="C41" s="59"/>
      <c r="D41" s="59"/>
      <c r="E41" s="59"/>
      <c r="G41" s="391">
        <v>43373</v>
      </c>
      <c r="H41" s="392" t="s">
        <v>218</v>
      </c>
      <c r="I41" s="393"/>
      <c r="J41" s="393"/>
      <c r="K41" s="632"/>
      <c r="L41" s="394">
        <v>200</v>
      </c>
      <c r="M41" s="584"/>
      <c r="N41" s="584"/>
      <c r="O41" s="584"/>
      <c r="P41" s="584"/>
      <c r="Q41" s="584"/>
      <c r="R41" s="584"/>
      <c r="S41" s="584"/>
      <c r="T41" s="584"/>
      <c r="V41" s="142"/>
      <c r="W41" s="84" t="s">
        <v>17</v>
      </c>
      <c r="X41" s="85"/>
      <c r="Y41" s="86"/>
      <c r="Z41" s="87"/>
      <c r="AA41" s="134" t="s">
        <v>21</v>
      </c>
      <c r="AB41" s="147"/>
      <c r="AC41" s="143">
        <v>300</v>
      </c>
      <c r="AD41" s="144"/>
      <c r="AE41" s="145">
        <f t="shared" si="6"/>
        <v>300</v>
      </c>
      <c r="AF41" s="197"/>
      <c r="AG41" s="159"/>
      <c r="AH41" s="162"/>
      <c r="AI41" s="162"/>
      <c r="AJ41" s="167"/>
      <c r="AK41" s="168"/>
      <c r="AM41" s="223">
        <v>43382</v>
      </c>
      <c r="AN41" s="228" t="s">
        <v>59</v>
      </c>
      <c r="AO41" s="230" t="s">
        <v>274</v>
      </c>
      <c r="AP41" s="232">
        <f t="shared" si="0"/>
        <v>-32</v>
      </c>
      <c r="AQ41" s="235"/>
      <c r="AR41" s="243"/>
      <c r="AS41" s="248"/>
      <c r="AT41" s="251">
        <f t="shared" si="1"/>
        <v>32</v>
      </c>
      <c r="AU41" s="254">
        <v>0</v>
      </c>
      <c r="AV41" s="255" t="s">
        <v>269</v>
      </c>
      <c r="AW41" s="291" t="s">
        <v>272</v>
      </c>
      <c r="AX41" s="215">
        <v>15</v>
      </c>
      <c r="AY41" s="215">
        <v>10</v>
      </c>
      <c r="AZ41" s="215"/>
      <c r="BA41" s="215"/>
      <c r="BB41" s="215"/>
      <c r="BC41" s="215"/>
      <c r="BD41" s="215"/>
      <c r="BE41" s="215"/>
      <c r="BF41" s="215"/>
      <c r="BG41" s="226"/>
      <c r="BH41" s="283">
        <f t="shared" si="2"/>
        <v>7</v>
      </c>
      <c r="BI41" s="84"/>
      <c r="BJ41" s="260"/>
      <c r="BK41" s="215"/>
      <c r="BL41" s="226">
        <v>2</v>
      </c>
      <c r="BM41" s="277">
        <f t="shared" si="3"/>
        <v>10</v>
      </c>
      <c r="BN41" s="142"/>
      <c r="BO41" s="283">
        <f t="shared" si="4"/>
        <v>0</v>
      </c>
      <c r="BP41" s="271">
        <v>7</v>
      </c>
    </row>
    <row r="42" spans="3:69" s="164" customFormat="1" ht="30" customHeight="1" thickBot="1" x14ac:dyDescent="0.3">
      <c r="C42" s="59"/>
      <c r="D42" s="59"/>
      <c r="E42" s="59"/>
      <c r="G42" s="350">
        <v>43376</v>
      </c>
      <c r="H42" s="351" t="s">
        <v>258</v>
      </c>
      <c r="I42" s="626"/>
      <c r="J42" s="652">
        <v>598</v>
      </c>
      <c r="K42" s="661"/>
      <c r="L42" s="657"/>
      <c r="M42" s="584"/>
      <c r="N42" s="584"/>
      <c r="O42" s="584"/>
      <c r="P42" s="584"/>
      <c r="Q42" s="584"/>
      <c r="R42" s="584"/>
      <c r="S42" s="584"/>
      <c r="T42" s="584"/>
      <c r="V42" s="142"/>
      <c r="W42" s="84" t="s">
        <v>17</v>
      </c>
      <c r="X42" s="85"/>
      <c r="Y42" s="86"/>
      <c r="Z42" s="87"/>
      <c r="AA42" s="134" t="s">
        <v>78</v>
      </c>
      <c r="AB42" s="147"/>
      <c r="AC42" s="143">
        <v>100</v>
      </c>
      <c r="AD42" s="144"/>
      <c r="AE42" s="145">
        <f t="shared" si="6"/>
        <v>100</v>
      </c>
      <c r="AF42" s="197"/>
      <c r="AG42" s="159"/>
      <c r="AH42" s="162"/>
      <c r="AI42" s="162"/>
      <c r="AJ42" s="167"/>
      <c r="AK42" s="168"/>
      <c r="AM42" s="223">
        <v>43383</v>
      </c>
      <c r="AN42" s="228" t="s">
        <v>63</v>
      </c>
      <c r="AO42" s="230" t="s">
        <v>275</v>
      </c>
      <c r="AP42" s="232">
        <f t="shared" si="0"/>
        <v>-130</v>
      </c>
      <c r="AQ42" s="235"/>
      <c r="AR42" s="236"/>
      <c r="AS42" s="248"/>
      <c r="AT42" s="251">
        <f t="shared" si="1"/>
        <v>130</v>
      </c>
      <c r="AU42" s="254">
        <v>50</v>
      </c>
      <c r="AV42" s="255"/>
      <c r="AW42" s="291" t="s">
        <v>277</v>
      </c>
      <c r="AX42" s="215">
        <v>30</v>
      </c>
      <c r="AY42" s="215">
        <v>15</v>
      </c>
      <c r="AZ42" s="215">
        <v>20</v>
      </c>
      <c r="BA42" s="215"/>
      <c r="BB42" s="215"/>
      <c r="BC42" s="215"/>
      <c r="BD42" s="215"/>
      <c r="BE42" s="215"/>
      <c r="BF42" s="215"/>
      <c r="BG42" s="226"/>
      <c r="BH42" s="283">
        <f t="shared" si="2"/>
        <v>15</v>
      </c>
      <c r="BI42" s="84"/>
      <c r="BJ42" s="260"/>
      <c r="BK42" s="215"/>
      <c r="BL42" s="226">
        <v>2</v>
      </c>
      <c r="BM42" s="277">
        <f t="shared" si="3"/>
        <v>10</v>
      </c>
      <c r="BN42" s="142"/>
      <c r="BO42" s="283">
        <f t="shared" si="4"/>
        <v>0</v>
      </c>
      <c r="BP42" s="271">
        <v>15</v>
      </c>
    </row>
    <row r="43" spans="3:69" s="164" customFormat="1" ht="30" customHeight="1" thickBot="1" x14ac:dyDescent="0.3">
      <c r="C43" s="59"/>
      <c r="D43" s="59"/>
      <c r="E43" s="59"/>
      <c r="G43" s="395">
        <v>43380</v>
      </c>
      <c r="H43" s="329" t="s">
        <v>259</v>
      </c>
      <c r="I43" s="621">
        <v>200</v>
      </c>
      <c r="J43" s="653">
        <v>26</v>
      </c>
      <c r="K43" s="663"/>
      <c r="L43" s="649"/>
      <c r="M43" s="584"/>
      <c r="N43" s="584"/>
      <c r="O43" s="584"/>
      <c r="P43" s="584"/>
      <c r="Q43" s="584"/>
      <c r="R43" s="584"/>
      <c r="S43" s="584"/>
      <c r="T43" s="584"/>
      <c r="V43" s="142"/>
      <c r="W43" s="84" t="s">
        <v>17</v>
      </c>
      <c r="X43" s="85"/>
      <c r="Y43" s="86"/>
      <c r="Z43" s="87"/>
      <c r="AA43" s="134" t="s">
        <v>56</v>
      </c>
      <c r="AB43" s="147"/>
      <c r="AC43" s="143">
        <v>300</v>
      </c>
      <c r="AD43" s="144"/>
      <c r="AE43" s="145">
        <f t="shared" si="6"/>
        <v>300</v>
      </c>
      <c r="AF43" s="194"/>
      <c r="AG43" s="159"/>
      <c r="AH43" s="162"/>
      <c r="AI43" s="162"/>
      <c r="AJ43" s="167"/>
      <c r="AK43" s="168"/>
      <c r="AM43" s="223">
        <v>43384</v>
      </c>
      <c r="AN43" s="228" t="s">
        <v>36</v>
      </c>
      <c r="AO43" s="230"/>
      <c r="AP43" s="232">
        <f t="shared" si="0"/>
        <v>-190</v>
      </c>
      <c r="AQ43" s="235"/>
      <c r="AR43" s="236"/>
      <c r="AS43" s="248"/>
      <c r="AT43" s="251">
        <f t="shared" si="1"/>
        <v>190</v>
      </c>
      <c r="AU43" s="254">
        <v>50</v>
      </c>
      <c r="AV43" s="255" t="s">
        <v>268</v>
      </c>
      <c r="AW43" s="291" t="s">
        <v>281</v>
      </c>
      <c r="AX43" s="215">
        <v>20</v>
      </c>
      <c r="AY43" s="215">
        <v>100</v>
      </c>
      <c r="AZ43" s="215"/>
      <c r="BA43" s="215"/>
      <c r="BB43" s="215"/>
      <c r="BC43" s="215"/>
      <c r="BD43" s="215"/>
      <c r="BE43" s="215"/>
      <c r="BF43" s="215"/>
      <c r="BG43" s="226"/>
      <c r="BH43" s="283">
        <f t="shared" si="2"/>
        <v>20</v>
      </c>
      <c r="BI43" s="281">
        <v>20</v>
      </c>
      <c r="BJ43" s="260"/>
      <c r="BK43" s="215"/>
      <c r="BL43" s="226">
        <v>3</v>
      </c>
      <c r="BM43" s="277">
        <f t="shared" si="3"/>
        <v>15</v>
      </c>
      <c r="BN43" s="142"/>
      <c r="BO43" s="283">
        <f t="shared" si="4"/>
        <v>0</v>
      </c>
      <c r="BP43" s="271"/>
    </row>
    <row r="44" spans="3:69" s="164" customFormat="1" ht="30" customHeight="1" thickBot="1" x14ac:dyDescent="0.3">
      <c r="C44" s="59"/>
      <c r="D44" s="59"/>
      <c r="E44" s="59"/>
      <c r="G44" s="391">
        <v>43350</v>
      </c>
      <c r="H44" s="392" t="s">
        <v>278</v>
      </c>
      <c r="I44" s="393"/>
      <c r="J44" s="393"/>
      <c r="K44" s="632"/>
      <c r="L44" s="394">
        <v>200</v>
      </c>
      <c r="M44" s="584"/>
      <c r="N44" s="584"/>
      <c r="O44" s="584"/>
      <c r="P44" s="584"/>
      <c r="Q44" s="584"/>
      <c r="R44" s="584"/>
      <c r="S44" s="584"/>
      <c r="T44" s="584"/>
      <c r="V44" s="71"/>
      <c r="W44" s="72" t="s">
        <v>17</v>
      </c>
      <c r="X44" s="78"/>
      <c r="Y44" s="77"/>
      <c r="Z44" s="79"/>
      <c r="AA44" s="135" t="s">
        <v>125</v>
      </c>
      <c r="AB44" s="49"/>
      <c r="AC44" s="130">
        <v>150</v>
      </c>
      <c r="AD44" s="131"/>
      <c r="AE44" s="132">
        <f t="shared" si="6"/>
        <v>150</v>
      </c>
      <c r="AF44" s="195"/>
      <c r="AG44" s="159"/>
      <c r="AH44" s="162"/>
      <c r="AI44" s="162"/>
      <c r="AJ44" s="167"/>
      <c r="AK44" s="168"/>
      <c r="AM44" s="223">
        <v>43385</v>
      </c>
      <c r="AN44" s="228" t="s">
        <v>60</v>
      </c>
      <c r="AO44" s="231"/>
      <c r="AP44" s="232">
        <f t="shared" si="0"/>
        <v>-290</v>
      </c>
      <c r="AQ44" s="235"/>
      <c r="AR44" s="244"/>
      <c r="AS44" s="248"/>
      <c r="AT44" s="251">
        <f t="shared" si="1"/>
        <v>290</v>
      </c>
      <c r="AU44" s="254">
        <v>200</v>
      </c>
      <c r="AV44" s="256"/>
      <c r="AW44" s="291" t="s">
        <v>287</v>
      </c>
      <c r="AX44" s="215">
        <v>40</v>
      </c>
      <c r="AY44" s="215">
        <v>30</v>
      </c>
      <c r="AZ44" s="215">
        <v>20</v>
      </c>
      <c r="BA44" s="215"/>
      <c r="BB44" s="215"/>
      <c r="BC44" s="215"/>
      <c r="BD44" s="215"/>
      <c r="BE44" s="215"/>
      <c r="BF44" s="215"/>
      <c r="BG44" s="226"/>
      <c r="BH44" s="283">
        <f t="shared" si="2"/>
        <v>0</v>
      </c>
      <c r="BI44" s="281"/>
      <c r="BJ44" s="276"/>
      <c r="BK44" s="215"/>
      <c r="BL44" s="226">
        <v>3</v>
      </c>
      <c r="BM44" s="277">
        <f t="shared" si="3"/>
        <v>15</v>
      </c>
      <c r="BN44" s="142"/>
      <c r="BO44" s="283">
        <f t="shared" si="4"/>
        <v>0</v>
      </c>
      <c r="BP44" s="271"/>
    </row>
    <row r="45" spans="3:69" s="164" customFormat="1" ht="30" customHeight="1" thickBot="1" x14ac:dyDescent="0.3">
      <c r="C45" s="59"/>
      <c r="D45" s="59"/>
      <c r="E45" s="59"/>
      <c r="G45" s="350">
        <v>43381</v>
      </c>
      <c r="H45" s="351" t="s">
        <v>265</v>
      </c>
      <c r="I45" s="626"/>
      <c r="J45" s="652">
        <v>335</v>
      </c>
      <c r="K45" s="661"/>
      <c r="L45" s="657"/>
      <c r="M45" s="584"/>
      <c r="N45" s="584"/>
      <c r="O45" s="584"/>
      <c r="P45" s="584"/>
      <c r="Q45" s="584"/>
      <c r="R45" s="584"/>
      <c r="S45" s="584"/>
      <c r="T45" s="584"/>
      <c r="V45" s="152">
        <v>43167</v>
      </c>
      <c r="W45" s="92" t="s">
        <v>53</v>
      </c>
      <c r="X45" s="121">
        <f>SUM(AC45:AC47)</f>
        <v>5340</v>
      </c>
      <c r="Y45" s="286">
        <f>SUM(AD45:AD47)</f>
        <v>0</v>
      </c>
      <c r="Z45" s="122">
        <f>X45-Y45</f>
        <v>5340</v>
      </c>
      <c r="AA45" s="93" t="s">
        <v>54</v>
      </c>
      <c r="AB45" s="148"/>
      <c r="AC45" s="102">
        <v>140</v>
      </c>
      <c r="AD45" s="103"/>
      <c r="AE45" s="104">
        <f>AC45-AD45</f>
        <v>140</v>
      </c>
      <c r="AF45" s="196"/>
      <c r="AG45" s="159"/>
      <c r="AH45" s="162"/>
      <c r="AI45" s="162"/>
      <c r="AJ45" s="167"/>
      <c r="AK45" s="168"/>
      <c r="AM45" s="223">
        <v>43386</v>
      </c>
      <c r="AN45" s="227" t="s">
        <v>149</v>
      </c>
      <c r="AO45" s="230"/>
      <c r="AP45" s="232">
        <f t="shared" si="0"/>
        <v>-2085</v>
      </c>
      <c r="AQ45" s="235"/>
      <c r="AR45" s="236"/>
      <c r="AS45" s="248"/>
      <c r="AT45" s="251">
        <f t="shared" si="1"/>
        <v>2085</v>
      </c>
      <c r="AU45" s="254">
        <v>100</v>
      </c>
      <c r="AV45" s="256"/>
      <c r="AW45" s="291" t="s">
        <v>288</v>
      </c>
      <c r="AX45" s="220">
        <v>200</v>
      </c>
      <c r="AY45" s="218">
        <v>1700</v>
      </c>
      <c r="AZ45" s="215">
        <v>50</v>
      </c>
      <c r="BA45" s="215"/>
      <c r="BB45" s="215"/>
      <c r="BC45" s="215"/>
      <c r="BD45" s="215"/>
      <c r="BE45" s="215"/>
      <c r="BF45" s="215"/>
      <c r="BG45" s="226"/>
      <c r="BH45" s="283">
        <f t="shared" si="2"/>
        <v>35</v>
      </c>
      <c r="BI45" s="84">
        <v>28</v>
      </c>
      <c r="BJ45" s="260"/>
      <c r="BK45" s="215"/>
      <c r="BL45" s="226">
        <v>4</v>
      </c>
      <c r="BM45" s="277">
        <f t="shared" si="3"/>
        <v>20</v>
      </c>
      <c r="BN45" s="142"/>
      <c r="BO45" s="283">
        <f t="shared" si="4"/>
        <v>0</v>
      </c>
      <c r="BP45" s="271">
        <v>7</v>
      </c>
      <c r="BQ45" s="188"/>
    </row>
    <row r="46" spans="3:69" s="164" customFormat="1" ht="30" customHeight="1" thickBot="1" x14ac:dyDescent="0.3">
      <c r="C46" s="59"/>
      <c r="D46" s="59"/>
      <c r="E46" s="59"/>
      <c r="G46" s="342">
        <v>43382</v>
      </c>
      <c r="H46" s="329" t="s">
        <v>266</v>
      </c>
      <c r="I46" s="621">
        <v>400</v>
      </c>
      <c r="J46" s="276"/>
      <c r="K46" s="662"/>
      <c r="L46" s="649"/>
      <c r="M46" s="584"/>
      <c r="N46" s="584"/>
      <c r="O46" s="584"/>
      <c r="P46" s="584"/>
      <c r="Q46" s="584"/>
      <c r="R46" s="584"/>
      <c r="S46" s="584"/>
      <c r="T46" s="584"/>
      <c r="V46" s="88">
        <v>42802</v>
      </c>
      <c r="W46" s="82" t="s">
        <v>53</v>
      </c>
      <c r="X46" s="89"/>
      <c r="Y46" s="90"/>
      <c r="Z46" s="91"/>
      <c r="AA46" s="133" t="s">
        <v>55</v>
      </c>
      <c r="AB46" s="146"/>
      <c r="AC46" s="105">
        <v>200</v>
      </c>
      <c r="AD46" s="106"/>
      <c r="AE46" s="107">
        <f>AC46-AD46</f>
        <v>200</v>
      </c>
      <c r="AF46" s="196"/>
      <c r="AG46" s="159"/>
      <c r="AH46" s="162"/>
      <c r="AI46" s="162"/>
      <c r="AJ46" s="167"/>
      <c r="AK46" s="171"/>
      <c r="AM46" s="223">
        <v>43387</v>
      </c>
      <c r="AN46" s="228" t="s">
        <v>61</v>
      </c>
      <c r="AO46" s="230"/>
      <c r="AP46" s="232">
        <f t="shared" si="0"/>
        <v>-15</v>
      </c>
      <c r="AQ46" s="235"/>
      <c r="AR46" s="236"/>
      <c r="AS46" s="248"/>
      <c r="AT46" s="251">
        <f t="shared" si="1"/>
        <v>15</v>
      </c>
      <c r="AU46" s="254"/>
      <c r="AV46" s="256"/>
      <c r="AW46" s="292" t="s">
        <v>289</v>
      </c>
      <c r="AX46" s="215">
        <v>15</v>
      </c>
      <c r="AY46" s="215"/>
      <c r="AZ46" s="215"/>
      <c r="BA46" s="215"/>
      <c r="BB46" s="215"/>
      <c r="BC46" s="215"/>
      <c r="BD46" s="215"/>
      <c r="BE46" s="215"/>
      <c r="BF46" s="215"/>
      <c r="BG46" s="226"/>
      <c r="BH46" s="283">
        <f t="shared" si="2"/>
        <v>0</v>
      </c>
      <c r="BI46" s="84"/>
      <c r="BJ46" s="260"/>
      <c r="BK46" s="215"/>
      <c r="BL46" s="226">
        <v>2</v>
      </c>
      <c r="BM46" s="277">
        <f t="shared" si="3"/>
        <v>10</v>
      </c>
      <c r="BN46" s="142"/>
      <c r="BO46" s="283">
        <f t="shared" si="4"/>
        <v>0</v>
      </c>
      <c r="BP46" s="271"/>
    </row>
    <row r="47" spans="3:69" s="164" customFormat="1" ht="30" customHeight="1" thickBot="1" x14ac:dyDescent="0.3">
      <c r="C47" s="59"/>
      <c r="D47" s="59"/>
      <c r="E47" s="59"/>
      <c r="G47" s="397">
        <v>43384</v>
      </c>
      <c r="H47" s="398" t="s">
        <v>280</v>
      </c>
      <c r="I47" s="633"/>
      <c r="J47" s="653">
        <v>113</v>
      </c>
      <c r="K47" s="663"/>
      <c r="L47" s="664"/>
      <c r="M47" s="585"/>
      <c r="N47" s="584"/>
      <c r="O47" s="584"/>
      <c r="P47" s="584"/>
      <c r="Q47" s="584"/>
      <c r="R47" s="584"/>
      <c r="S47" s="584"/>
      <c r="T47" s="584"/>
      <c r="V47" s="73">
        <v>43266</v>
      </c>
      <c r="W47" s="72" t="s">
        <v>53</v>
      </c>
      <c r="X47" s="78"/>
      <c r="Y47" s="77"/>
      <c r="Z47" s="79"/>
      <c r="AA47" s="135" t="s">
        <v>29</v>
      </c>
      <c r="AB47" s="49"/>
      <c r="AC47" s="111">
        <v>5000</v>
      </c>
      <c r="AD47" s="112"/>
      <c r="AE47" s="113">
        <f>AC47-AD47</f>
        <v>5000</v>
      </c>
      <c r="AF47" s="196"/>
      <c r="AG47" s="159"/>
      <c r="AH47" s="162"/>
      <c r="AI47" s="162"/>
      <c r="AJ47" s="172"/>
      <c r="AK47" s="168"/>
      <c r="AM47" s="223">
        <v>43388</v>
      </c>
      <c r="AN47" s="228" t="s">
        <v>62</v>
      </c>
      <c r="AO47" s="230"/>
      <c r="AP47" s="232">
        <f t="shared" si="0"/>
        <v>-120</v>
      </c>
      <c r="AQ47" s="235"/>
      <c r="AR47" s="236"/>
      <c r="AS47" s="248"/>
      <c r="AT47" s="251">
        <f t="shared" si="1"/>
        <v>120</v>
      </c>
      <c r="AU47" s="254">
        <v>50</v>
      </c>
      <c r="AV47" s="256" t="s">
        <v>268</v>
      </c>
      <c r="AW47" s="292"/>
      <c r="AX47" s="215"/>
      <c r="AY47" s="215"/>
      <c r="AZ47" s="215"/>
      <c r="BA47" s="215"/>
      <c r="BB47" s="215"/>
      <c r="BC47" s="215"/>
      <c r="BD47" s="215"/>
      <c r="BE47" s="215"/>
      <c r="BF47" s="215"/>
      <c r="BG47" s="226"/>
      <c r="BH47" s="283">
        <f t="shared" si="2"/>
        <v>70</v>
      </c>
      <c r="BI47" s="84">
        <v>70</v>
      </c>
      <c r="BJ47" s="260"/>
      <c r="BK47" s="215"/>
      <c r="BL47" s="226">
        <v>2</v>
      </c>
      <c r="BM47" s="277">
        <f t="shared" si="3"/>
        <v>10</v>
      </c>
      <c r="BN47" s="142"/>
      <c r="BO47" s="283">
        <f t="shared" si="4"/>
        <v>0</v>
      </c>
      <c r="BP47" s="271"/>
    </row>
    <row r="48" spans="3:69" s="164" customFormat="1" ht="30" customHeight="1" thickBot="1" x14ac:dyDescent="0.3">
      <c r="C48" s="59"/>
      <c r="D48" s="59"/>
      <c r="E48" s="59"/>
      <c r="G48" s="330">
        <v>43385</v>
      </c>
      <c r="H48" s="331" t="s">
        <v>184</v>
      </c>
      <c r="I48" s="332"/>
      <c r="J48" s="332"/>
      <c r="K48" s="623"/>
      <c r="L48" s="333">
        <v>11052</v>
      </c>
      <c r="M48" s="586"/>
      <c r="N48" s="584"/>
      <c r="O48" s="584"/>
      <c r="P48" s="584"/>
      <c r="Q48" s="584"/>
      <c r="R48" s="584"/>
      <c r="S48" s="584"/>
      <c r="T48" s="584"/>
      <c r="V48" s="75"/>
      <c r="W48" s="76" t="s">
        <v>57</v>
      </c>
      <c r="X48" s="123"/>
      <c r="Y48" s="124"/>
      <c r="Z48" s="125"/>
      <c r="AA48" s="94" t="s">
        <v>58</v>
      </c>
      <c r="AB48" s="151"/>
      <c r="AC48" s="114">
        <v>1800</v>
      </c>
      <c r="AD48" s="115">
        <v>1150</v>
      </c>
      <c r="AE48" s="116">
        <f>AC48-AD48</f>
        <v>650</v>
      </c>
      <c r="AF48" s="196"/>
      <c r="AG48" s="159"/>
      <c r="AH48" s="162"/>
      <c r="AI48" s="162"/>
      <c r="AJ48" s="167"/>
      <c r="AK48" s="168"/>
      <c r="AM48" s="223">
        <v>43389</v>
      </c>
      <c r="AN48" s="228" t="s">
        <v>59</v>
      </c>
      <c r="AO48" s="230"/>
      <c r="AP48" s="232">
        <f t="shared" si="0"/>
        <v>-141</v>
      </c>
      <c r="AQ48" s="235"/>
      <c r="AR48" s="236"/>
      <c r="AS48" s="248"/>
      <c r="AT48" s="251">
        <f t="shared" si="1"/>
        <v>141</v>
      </c>
      <c r="AU48" s="254">
        <v>86</v>
      </c>
      <c r="AV48" s="255" t="s">
        <v>219</v>
      </c>
      <c r="AW48" s="292" t="s">
        <v>294</v>
      </c>
      <c r="AX48" s="215">
        <v>40</v>
      </c>
      <c r="AY48" s="215">
        <v>15</v>
      </c>
      <c r="AZ48" s="215"/>
      <c r="BA48" s="215"/>
      <c r="BB48" s="215"/>
      <c r="BC48" s="215"/>
      <c r="BD48" s="215"/>
      <c r="BE48" s="215"/>
      <c r="BF48" s="215"/>
      <c r="BG48" s="226"/>
      <c r="BH48" s="283">
        <f t="shared" si="2"/>
        <v>0</v>
      </c>
      <c r="BI48" s="84"/>
      <c r="BJ48" s="260"/>
      <c r="BK48" s="215"/>
      <c r="BL48" s="226">
        <v>3</v>
      </c>
      <c r="BM48" s="277">
        <f t="shared" si="3"/>
        <v>15</v>
      </c>
      <c r="BN48" s="142"/>
      <c r="BO48" s="283">
        <f t="shared" si="4"/>
        <v>0</v>
      </c>
      <c r="BP48" s="271"/>
    </row>
    <row r="49" spans="3:68" s="164" customFormat="1" ht="30" customHeight="1" thickBot="1" x14ac:dyDescent="0.3">
      <c r="C49" s="59"/>
      <c r="D49" s="59"/>
      <c r="E49" s="59"/>
      <c r="G49" s="339">
        <v>43385</v>
      </c>
      <c r="H49" s="340" t="s">
        <v>283</v>
      </c>
      <c r="I49" s="620">
        <v>1500</v>
      </c>
      <c r="J49" s="652"/>
      <c r="K49" s="661"/>
      <c r="L49" s="647"/>
      <c r="M49" s="583"/>
      <c r="N49" s="584"/>
      <c r="O49" s="584"/>
      <c r="P49" s="584"/>
      <c r="Q49" s="584"/>
      <c r="R49" s="584"/>
      <c r="S49" s="584"/>
      <c r="T49" s="584"/>
      <c r="V49" s="75"/>
      <c r="W49" s="76" t="s">
        <v>426</v>
      </c>
      <c r="X49" s="123"/>
      <c r="Y49" s="124"/>
      <c r="Z49" s="125"/>
      <c r="AA49" s="536" t="s">
        <v>427</v>
      </c>
      <c r="AB49" s="537"/>
      <c r="AC49" s="538">
        <v>100</v>
      </c>
      <c r="AD49" s="539"/>
      <c r="AE49" s="540"/>
      <c r="AF49" s="196"/>
      <c r="AG49" s="159"/>
      <c r="AH49" s="162"/>
      <c r="AI49" s="162"/>
      <c r="AJ49" s="167"/>
      <c r="AK49" s="168"/>
      <c r="AM49" s="223">
        <v>43390</v>
      </c>
      <c r="AN49" s="228" t="s">
        <v>63</v>
      </c>
      <c r="AO49" s="230"/>
      <c r="AP49" s="232">
        <f t="shared" si="0"/>
        <v>-82</v>
      </c>
      <c r="AQ49" s="235"/>
      <c r="AR49" s="236"/>
      <c r="AS49" s="248"/>
      <c r="AT49" s="251">
        <f t="shared" si="1"/>
        <v>82</v>
      </c>
      <c r="AU49" s="254">
        <v>42</v>
      </c>
      <c r="AV49" s="255" t="s">
        <v>292</v>
      </c>
      <c r="AW49" s="292" t="s">
        <v>296</v>
      </c>
      <c r="AX49" s="220">
        <v>15</v>
      </c>
      <c r="AY49" s="220">
        <v>10</v>
      </c>
      <c r="AZ49" s="215"/>
      <c r="BA49" s="215"/>
      <c r="BB49" s="215"/>
      <c r="BC49" s="215"/>
      <c r="BD49" s="215"/>
      <c r="BE49" s="215"/>
      <c r="BF49" s="215"/>
      <c r="BG49" s="226"/>
      <c r="BH49" s="283">
        <f t="shared" si="2"/>
        <v>15</v>
      </c>
      <c r="BI49" s="84"/>
      <c r="BJ49" s="260"/>
      <c r="BK49" s="215"/>
      <c r="BL49" s="226">
        <v>2</v>
      </c>
      <c r="BM49" s="277">
        <f t="shared" si="3"/>
        <v>10</v>
      </c>
      <c r="BN49" s="142"/>
      <c r="BO49" s="283">
        <f t="shared" si="4"/>
        <v>0</v>
      </c>
      <c r="BP49" s="271">
        <v>15</v>
      </c>
    </row>
    <row r="50" spans="3:68" s="164" customFormat="1" ht="30" customHeight="1" thickBot="1" x14ac:dyDescent="0.3">
      <c r="C50" s="59"/>
      <c r="D50" s="59"/>
      <c r="E50" s="59"/>
      <c r="G50" s="341">
        <v>43385</v>
      </c>
      <c r="H50" s="328" t="s">
        <v>285</v>
      </c>
      <c r="I50" s="603"/>
      <c r="J50" s="276">
        <v>162</v>
      </c>
      <c r="K50" s="662"/>
      <c r="L50" s="648"/>
      <c r="M50" s="583"/>
      <c r="N50" s="584"/>
      <c r="O50" s="584"/>
      <c r="P50" s="584"/>
      <c r="Q50" s="584"/>
      <c r="R50" s="584"/>
      <c r="S50" s="584"/>
      <c r="T50" s="584"/>
      <c r="V50" s="153">
        <v>43375</v>
      </c>
      <c r="W50" s="126" t="s">
        <v>83</v>
      </c>
      <c r="X50" s="127"/>
      <c r="Y50" s="128"/>
      <c r="Z50" s="129"/>
      <c r="AA50" s="149" t="s">
        <v>84</v>
      </c>
      <c r="AB50" s="150"/>
      <c r="AC50" s="136">
        <v>100</v>
      </c>
      <c r="AD50" s="137"/>
      <c r="AE50" s="138">
        <f t="shared" ref="AE50:AE60" si="10">AC50-AD50</f>
        <v>100</v>
      </c>
      <c r="AF50" s="196"/>
      <c r="AG50" s="159"/>
      <c r="AH50" s="162"/>
      <c r="AI50" s="162"/>
      <c r="AJ50" s="167"/>
      <c r="AK50" s="168"/>
      <c r="AM50" s="223">
        <v>43391</v>
      </c>
      <c r="AN50" s="228" t="s">
        <v>36</v>
      </c>
      <c r="AO50" s="230"/>
      <c r="AP50" s="232">
        <f t="shared" si="0"/>
        <v>-70</v>
      </c>
      <c r="AQ50" s="235"/>
      <c r="AR50" s="236"/>
      <c r="AS50" s="248"/>
      <c r="AT50" s="251">
        <f t="shared" si="1"/>
        <v>70</v>
      </c>
      <c r="AU50" s="254">
        <v>55</v>
      </c>
      <c r="AV50" s="255" t="s">
        <v>295</v>
      </c>
      <c r="AW50" s="291" t="s">
        <v>293</v>
      </c>
      <c r="AX50" s="220">
        <v>15</v>
      </c>
      <c r="AY50" s="220"/>
      <c r="AZ50" s="215"/>
      <c r="BA50" s="215"/>
      <c r="BB50" s="215"/>
      <c r="BC50" s="215"/>
      <c r="BD50" s="215"/>
      <c r="BE50" s="215"/>
      <c r="BF50" s="215"/>
      <c r="BG50" s="226"/>
      <c r="BH50" s="283">
        <f t="shared" si="2"/>
        <v>0</v>
      </c>
      <c r="BI50" s="84"/>
      <c r="BJ50" s="260"/>
      <c r="BK50" s="215"/>
      <c r="BL50" s="226">
        <v>2</v>
      </c>
      <c r="BM50" s="277">
        <f t="shared" si="3"/>
        <v>10</v>
      </c>
      <c r="BN50" s="142"/>
      <c r="BO50" s="283">
        <f t="shared" si="4"/>
        <v>0</v>
      </c>
      <c r="BP50" s="271"/>
    </row>
    <row r="51" spans="3:68" s="164" customFormat="1" ht="30" customHeight="1" thickBot="1" x14ac:dyDescent="0.3">
      <c r="C51" s="59"/>
      <c r="D51" s="59"/>
      <c r="E51" s="59"/>
      <c r="G51" s="341">
        <v>43386</v>
      </c>
      <c r="H51" s="328" t="s">
        <v>282</v>
      </c>
      <c r="I51" s="603">
        <v>1800</v>
      </c>
      <c r="J51" s="276"/>
      <c r="K51" s="662"/>
      <c r="L51" s="648"/>
      <c r="M51" s="583"/>
      <c r="N51" s="585"/>
      <c r="O51" s="585"/>
      <c r="P51" s="585"/>
      <c r="Q51" s="585"/>
      <c r="R51" s="585"/>
      <c r="S51" s="585"/>
      <c r="T51" s="585"/>
      <c r="V51" s="294" t="s">
        <v>86</v>
      </c>
      <c r="W51" s="295" t="s">
        <v>19</v>
      </c>
      <c r="X51" s="296">
        <f>SUM(AC51:AC61)</f>
        <v>7505</v>
      </c>
      <c r="Y51" s="297">
        <f>SUM(AD51:AD61)</f>
        <v>5050</v>
      </c>
      <c r="Z51" s="298">
        <f>X51-Y51</f>
        <v>2455</v>
      </c>
      <c r="AA51" s="299" t="s">
        <v>85</v>
      </c>
      <c r="AB51" s="300" t="s">
        <v>122</v>
      </c>
      <c r="AC51" s="102">
        <v>1040</v>
      </c>
      <c r="AD51" s="103">
        <v>500</v>
      </c>
      <c r="AE51" s="104">
        <f t="shared" si="10"/>
        <v>540</v>
      </c>
      <c r="AF51" s="200"/>
      <c r="AG51" s="159"/>
      <c r="AH51" s="162"/>
      <c r="AI51" s="162"/>
      <c r="AJ51" s="167"/>
      <c r="AK51" s="168"/>
      <c r="AM51" s="223">
        <v>43392</v>
      </c>
      <c r="AN51" s="228" t="s">
        <v>60</v>
      </c>
      <c r="AO51" s="230"/>
      <c r="AP51" s="232">
        <f t="shared" si="0"/>
        <v>-141</v>
      </c>
      <c r="AQ51" s="235"/>
      <c r="AR51" s="236"/>
      <c r="AS51" s="248"/>
      <c r="AT51" s="251">
        <f t="shared" si="1"/>
        <v>141</v>
      </c>
      <c r="AU51" s="254">
        <v>100</v>
      </c>
      <c r="AV51" s="255" t="s">
        <v>302</v>
      </c>
      <c r="AW51" s="291" t="s">
        <v>301</v>
      </c>
      <c r="AX51" s="220">
        <v>35</v>
      </c>
      <c r="AY51" s="220">
        <v>6</v>
      </c>
      <c r="AZ51" s="215"/>
      <c r="BA51" s="215"/>
      <c r="BB51" s="215"/>
      <c r="BC51" s="215"/>
      <c r="BD51" s="215"/>
      <c r="BE51" s="215"/>
      <c r="BF51" s="215"/>
      <c r="BG51" s="226"/>
      <c r="BH51" s="283">
        <f t="shared" si="2"/>
        <v>0</v>
      </c>
      <c r="BI51" s="84"/>
      <c r="BJ51" s="260"/>
      <c r="BK51" s="215"/>
      <c r="BL51" s="226">
        <v>2</v>
      </c>
      <c r="BM51" s="277">
        <f t="shared" si="3"/>
        <v>10</v>
      </c>
      <c r="BN51" s="142"/>
      <c r="BO51" s="283">
        <f t="shared" si="4"/>
        <v>0</v>
      </c>
      <c r="BP51" s="271"/>
    </row>
    <row r="52" spans="3:68" s="164" customFormat="1" ht="30" customHeight="1" thickBot="1" x14ac:dyDescent="0.3">
      <c r="C52" s="59"/>
      <c r="D52" s="59"/>
      <c r="E52" s="59"/>
      <c r="G52" s="341">
        <v>43387</v>
      </c>
      <c r="H52" s="328" t="s">
        <v>284</v>
      </c>
      <c r="I52" s="603"/>
      <c r="J52" s="276">
        <v>158</v>
      </c>
      <c r="K52" s="662"/>
      <c r="L52" s="648"/>
      <c r="M52" s="583"/>
      <c r="N52" s="586"/>
      <c r="O52" s="586"/>
      <c r="P52" s="586"/>
      <c r="Q52" s="586"/>
      <c r="R52" s="586"/>
      <c r="S52" s="586"/>
      <c r="T52" s="586"/>
      <c r="V52" s="301"/>
      <c r="W52" s="277" t="s">
        <v>19</v>
      </c>
      <c r="X52" s="302"/>
      <c r="Y52" s="303"/>
      <c r="Z52" s="304"/>
      <c r="AA52" s="305" t="s">
        <v>88</v>
      </c>
      <c r="AB52" s="306"/>
      <c r="AC52" s="105">
        <v>2900</v>
      </c>
      <c r="AD52" s="106">
        <v>1550</v>
      </c>
      <c r="AE52" s="107">
        <f t="shared" si="10"/>
        <v>1350</v>
      </c>
      <c r="AF52" s="196"/>
      <c r="AG52" s="159"/>
      <c r="AH52" s="162"/>
      <c r="AI52" s="162"/>
      <c r="AJ52" s="167"/>
      <c r="AK52" s="168"/>
      <c r="AM52" s="223">
        <v>43393</v>
      </c>
      <c r="AN52" s="227" t="s">
        <v>149</v>
      </c>
      <c r="AO52" s="230"/>
      <c r="AP52" s="232">
        <f t="shared" si="0"/>
        <v>-1750</v>
      </c>
      <c r="AQ52" s="235"/>
      <c r="AR52" s="236"/>
      <c r="AS52" s="248"/>
      <c r="AT52" s="251">
        <f t="shared" si="1"/>
        <v>1750</v>
      </c>
      <c r="AU52" s="254">
        <v>150</v>
      </c>
      <c r="AV52" s="255" t="s">
        <v>147</v>
      </c>
      <c r="AW52" s="291" t="s">
        <v>300</v>
      </c>
      <c r="AX52" s="215">
        <v>100</v>
      </c>
      <c r="AY52" s="218">
        <v>1500</v>
      </c>
      <c r="AZ52" s="215"/>
      <c r="BA52" s="215"/>
      <c r="BB52" s="215"/>
      <c r="BC52" s="215"/>
      <c r="BD52" s="215"/>
      <c r="BE52" s="215"/>
      <c r="BF52" s="215"/>
      <c r="BG52" s="226"/>
      <c r="BH52" s="283">
        <f t="shared" si="2"/>
        <v>0</v>
      </c>
      <c r="BI52" s="84"/>
      <c r="BJ52" s="260">
        <v>2</v>
      </c>
      <c r="BK52" s="215"/>
      <c r="BL52" s="226">
        <v>3</v>
      </c>
      <c r="BM52" s="277">
        <f t="shared" si="3"/>
        <v>27</v>
      </c>
      <c r="BN52" s="142"/>
      <c r="BO52" s="283">
        <f t="shared" si="4"/>
        <v>0</v>
      </c>
      <c r="BP52" s="271"/>
    </row>
    <row r="53" spans="3:68" s="164" customFormat="1" ht="30" customHeight="1" thickBot="1" x14ac:dyDescent="0.3">
      <c r="C53" s="59"/>
      <c r="D53" s="59"/>
      <c r="E53" s="59"/>
      <c r="G53" s="341">
        <v>43387</v>
      </c>
      <c r="H53" s="328" t="s">
        <v>154</v>
      </c>
      <c r="I53" s="603"/>
      <c r="J53" s="276">
        <v>200</v>
      </c>
      <c r="K53" s="662"/>
      <c r="L53" s="648"/>
      <c r="M53" s="583"/>
      <c r="N53" s="583"/>
      <c r="O53" s="583"/>
      <c r="P53" s="583"/>
      <c r="Q53" s="583"/>
      <c r="R53" s="583"/>
      <c r="S53" s="583"/>
      <c r="T53" s="583"/>
      <c r="V53" s="142"/>
      <c r="W53" s="84" t="s">
        <v>19</v>
      </c>
      <c r="X53" s="85"/>
      <c r="Y53" s="86"/>
      <c r="Z53" s="87"/>
      <c r="AA53" s="134" t="s">
        <v>90</v>
      </c>
      <c r="AB53" s="307"/>
      <c r="AC53" s="108">
        <v>240</v>
      </c>
      <c r="AD53" s="109"/>
      <c r="AE53" s="110">
        <f t="shared" si="10"/>
        <v>240</v>
      </c>
      <c r="AF53" s="196"/>
      <c r="AG53" s="159"/>
      <c r="AH53" s="162"/>
      <c r="AI53" s="162"/>
      <c r="AJ53" s="167"/>
      <c r="AK53" s="168"/>
      <c r="AM53" s="223">
        <v>43394</v>
      </c>
      <c r="AN53" s="228" t="s">
        <v>61</v>
      </c>
      <c r="AO53" s="230"/>
      <c r="AP53" s="232">
        <f t="shared" si="0"/>
        <v>-30</v>
      </c>
      <c r="AQ53" s="235"/>
      <c r="AR53" s="236"/>
      <c r="AS53" s="248"/>
      <c r="AT53" s="251">
        <f t="shared" si="1"/>
        <v>30</v>
      </c>
      <c r="AU53" s="254"/>
      <c r="AV53" s="255"/>
      <c r="AW53" s="291"/>
      <c r="AX53" s="215"/>
      <c r="AY53" s="215"/>
      <c r="AZ53" s="218"/>
      <c r="BA53" s="215"/>
      <c r="BB53" s="215"/>
      <c r="BC53" s="215"/>
      <c r="BD53" s="215"/>
      <c r="BE53" s="215"/>
      <c r="BF53" s="215"/>
      <c r="BG53" s="226"/>
      <c r="BH53" s="283">
        <f t="shared" si="2"/>
        <v>30</v>
      </c>
      <c r="BI53" s="84"/>
      <c r="BJ53" s="260"/>
      <c r="BK53" s="215"/>
      <c r="BL53" s="226"/>
      <c r="BM53" s="277">
        <f t="shared" si="3"/>
        <v>0</v>
      </c>
      <c r="BN53" s="142">
        <v>2</v>
      </c>
      <c r="BO53" s="283">
        <f t="shared" si="4"/>
        <v>10</v>
      </c>
      <c r="BP53" s="271">
        <v>20</v>
      </c>
    </row>
    <row r="54" spans="3:68" s="164" customFormat="1" ht="30" customHeight="1" thickBot="1" x14ac:dyDescent="0.3">
      <c r="C54" s="59"/>
      <c r="D54" s="59"/>
      <c r="E54" s="59"/>
      <c r="G54" s="456">
        <v>43390</v>
      </c>
      <c r="H54" s="399" t="s">
        <v>290</v>
      </c>
      <c r="I54" s="634"/>
      <c r="J54" s="276">
        <v>50</v>
      </c>
      <c r="K54" s="662"/>
      <c r="L54" s="665"/>
      <c r="M54" s="585"/>
      <c r="N54" s="583"/>
      <c r="O54" s="583"/>
      <c r="P54" s="583"/>
      <c r="Q54" s="583"/>
      <c r="R54" s="583"/>
      <c r="S54" s="583"/>
      <c r="T54" s="583"/>
      <c r="V54" s="142" t="s">
        <v>102</v>
      </c>
      <c r="W54" s="84" t="s">
        <v>19</v>
      </c>
      <c r="X54" s="85"/>
      <c r="Y54" s="86"/>
      <c r="Z54" s="87"/>
      <c r="AA54" s="134" t="s">
        <v>103</v>
      </c>
      <c r="AB54" s="307" t="s">
        <v>109</v>
      </c>
      <c r="AC54" s="108">
        <v>1500</v>
      </c>
      <c r="AD54" s="109">
        <v>1300</v>
      </c>
      <c r="AE54" s="110">
        <f>AC54-AD54</f>
        <v>200</v>
      </c>
      <c r="AF54" s="196"/>
      <c r="AG54" s="159"/>
      <c r="AH54" s="162"/>
      <c r="AI54" s="162"/>
      <c r="AJ54" s="167"/>
      <c r="AK54" s="168"/>
      <c r="AM54" s="223">
        <v>43395</v>
      </c>
      <c r="AN54" s="228" t="s">
        <v>62</v>
      </c>
      <c r="AO54" s="230"/>
      <c r="AP54" s="232">
        <f t="shared" si="0"/>
        <v>-205</v>
      </c>
      <c r="AQ54" s="235"/>
      <c r="AR54" s="245"/>
      <c r="AS54" s="248"/>
      <c r="AT54" s="251">
        <f t="shared" si="1"/>
        <v>205</v>
      </c>
      <c r="AU54" s="254">
        <v>105</v>
      </c>
      <c r="AV54" s="255" t="s">
        <v>304</v>
      </c>
      <c r="AW54" s="291" t="s">
        <v>169</v>
      </c>
      <c r="AX54" s="215">
        <v>30</v>
      </c>
      <c r="AY54" s="215"/>
      <c r="AZ54" s="215"/>
      <c r="BA54" s="215"/>
      <c r="BB54" s="215"/>
      <c r="BC54" s="215"/>
      <c r="BD54" s="215"/>
      <c r="BE54" s="215"/>
      <c r="BF54" s="215"/>
      <c r="BG54" s="226"/>
      <c r="BH54" s="283">
        <f t="shared" si="2"/>
        <v>70</v>
      </c>
      <c r="BI54" s="84">
        <v>70</v>
      </c>
      <c r="BJ54" s="260"/>
      <c r="BK54" s="215"/>
      <c r="BL54" s="226">
        <v>2</v>
      </c>
      <c r="BM54" s="277">
        <f t="shared" si="3"/>
        <v>10</v>
      </c>
      <c r="BN54" s="142"/>
      <c r="BO54" s="283">
        <f t="shared" si="4"/>
        <v>0</v>
      </c>
      <c r="BP54" s="271"/>
    </row>
    <row r="55" spans="3:68" s="164" customFormat="1" ht="30" customHeight="1" thickBot="1" x14ac:dyDescent="0.3">
      <c r="C55" s="59"/>
      <c r="D55" s="59"/>
      <c r="E55" s="59"/>
      <c r="G55" s="456">
        <v>43390</v>
      </c>
      <c r="H55" s="399" t="s">
        <v>291</v>
      </c>
      <c r="I55" s="634"/>
      <c r="J55" s="276">
        <v>145</v>
      </c>
      <c r="K55" s="662"/>
      <c r="L55" s="665"/>
      <c r="M55" s="585"/>
      <c r="N55" s="583"/>
      <c r="O55" s="583"/>
      <c r="P55" s="583"/>
      <c r="Q55" s="583"/>
      <c r="R55" s="583"/>
      <c r="S55" s="583"/>
      <c r="T55" s="583"/>
      <c r="V55" s="142"/>
      <c r="W55" s="84" t="s">
        <v>19</v>
      </c>
      <c r="X55" s="85"/>
      <c r="Y55" s="86"/>
      <c r="Z55" s="87"/>
      <c r="AA55" s="134" t="s">
        <v>104</v>
      </c>
      <c r="AB55" s="307" t="s">
        <v>392</v>
      </c>
      <c r="AC55" s="518">
        <v>100</v>
      </c>
      <c r="AD55" s="519">
        <v>100</v>
      </c>
      <c r="AE55" s="520">
        <f t="shared" si="10"/>
        <v>0</v>
      </c>
      <c r="AF55" s="196"/>
      <c r="AG55" s="159"/>
      <c r="AH55" s="162"/>
      <c r="AI55" s="162"/>
      <c r="AJ55" s="167"/>
      <c r="AK55" s="168"/>
      <c r="AM55" s="223">
        <v>43396</v>
      </c>
      <c r="AN55" s="228" t="s">
        <v>59</v>
      </c>
      <c r="AO55" s="230"/>
      <c r="AP55" s="232">
        <f t="shared" si="0"/>
        <v>-50</v>
      </c>
      <c r="AQ55" s="235"/>
      <c r="AR55" s="236"/>
      <c r="AS55" s="248"/>
      <c r="AT55" s="251">
        <f t="shared" si="1"/>
        <v>50</v>
      </c>
      <c r="AU55" s="254">
        <v>50</v>
      </c>
      <c r="AV55" s="255" t="s">
        <v>268</v>
      </c>
      <c r="AW55" s="291"/>
      <c r="AX55" s="215"/>
      <c r="AY55" s="215"/>
      <c r="AZ55" s="215"/>
      <c r="BA55" s="215"/>
      <c r="BB55" s="215"/>
      <c r="BC55" s="215"/>
      <c r="BD55" s="215"/>
      <c r="BE55" s="215"/>
      <c r="BF55" s="215"/>
      <c r="BG55" s="226"/>
      <c r="BH55" s="283">
        <f t="shared" si="2"/>
        <v>0</v>
      </c>
      <c r="BI55" s="84"/>
      <c r="BJ55" s="260"/>
      <c r="BK55" s="215"/>
      <c r="BL55" s="226">
        <v>3</v>
      </c>
      <c r="BM55" s="277">
        <f t="shared" si="3"/>
        <v>15</v>
      </c>
      <c r="BN55" s="142"/>
      <c r="BO55" s="283">
        <f t="shared" si="4"/>
        <v>0</v>
      </c>
      <c r="BP55" s="271"/>
    </row>
    <row r="56" spans="3:68" s="164" customFormat="1" ht="30" customHeight="1" thickBot="1" x14ac:dyDescent="0.3">
      <c r="C56" s="59"/>
      <c r="D56" s="59"/>
      <c r="E56" s="59"/>
      <c r="G56" s="456">
        <v>43393</v>
      </c>
      <c r="H56" s="399" t="s">
        <v>16</v>
      </c>
      <c r="I56" s="634">
        <v>2000</v>
      </c>
      <c r="J56" s="276"/>
      <c r="K56" s="662"/>
      <c r="L56" s="665"/>
      <c r="M56" s="585"/>
      <c r="N56" s="583"/>
      <c r="O56" s="583"/>
      <c r="P56" s="583"/>
      <c r="Q56" s="583"/>
      <c r="R56" s="583"/>
      <c r="S56" s="583"/>
      <c r="T56" s="583"/>
      <c r="V56" s="142"/>
      <c r="W56" s="84" t="s">
        <v>19</v>
      </c>
      <c r="X56" s="85"/>
      <c r="Y56" s="86"/>
      <c r="Z56" s="87"/>
      <c r="AA56" s="134" t="s">
        <v>370</v>
      </c>
      <c r="AB56" s="307" t="s">
        <v>376</v>
      </c>
      <c r="AC56" s="518">
        <v>1000</v>
      </c>
      <c r="AD56" s="519">
        <v>1000</v>
      </c>
      <c r="AE56" s="520">
        <f t="shared" si="10"/>
        <v>0</v>
      </c>
      <c r="AF56" s="196"/>
      <c r="AG56" s="159"/>
      <c r="AH56" s="162"/>
      <c r="AI56" s="162"/>
      <c r="AJ56" s="167"/>
      <c r="AK56" s="168"/>
      <c r="AM56" s="223">
        <v>43397</v>
      </c>
      <c r="AN56" s="228" t="s">
        <v>63</v>
      </c>
      <c r="AO56" s="230" t="s">
        <v>339</v>
      </c>
      <c r="AP56" s="232">
        <f t="shared" si="0"/>
        <v>-120</v>
      </c>
      <c r="AQ56" s="235"/>
      <c r="AR56" s="236"/>
      <c r="AS56" s="248"/>
      <c r="AT56" s="251">
        <f t="shared" si="1"/>
        <v>120</v>
      </c>
      <c r="AU56" s="254">
        <v>120</v>
      </c>
      <c r="AV56" s="255" t="s">
        <v>312</v>
      </c>
      <c r="AW56" s="291"/>
      <c r="AX56" s="219"/>
      <c r="AY56" s="215"/>
      <c r="AZ56" s="215"/>
      <c r="BA56" s="218"/>
      <c r="BB56" s="215"/>
      <c r="BC56" s="215"/>
      <c r="BD56" s="215"/>
      <c r="BE56" s="215"/>
      <c r="BF56" s="215"/>
      <c r="BG56" s="226"/>
      <c r="BH56" s="283">
        <f t="shared" si="2"/>
        <v>0</v>
      </c>
      <c r="BI56" s="84"/>
      <c r="BJ56" s="260"/>
      <c r="BK56" s="215"/>
      <c r="BL56" s="226">
        <v>2</v>
      </c>
      <c r="BM56" s="277">
        <f t="shared" si="3"/>
        <v>10</v>
      </c>
      <c r="BN56" s="142"/>
      <c r="BO56" s="283">
        <f t="shared" si="4"/>
        <v>0</v>
      </c>
      <c r="BP56" s="271"/>
    </row>
    <row r="57" spans="3:68" s="164" customFormat="1" ht="30" customHeight="1" thickBot="1" x14ac:dyDescent="0.3">
      <c r="C57" s="59"/>
      <c r="D57" s="59"/>
      <c r="E57" s="59"/>
      <c r="G57" s="397">
        <v>43397</v>
      </c>
      <c r="H57" s="398" t="s">
        <v>305</v>
      </c>
      <c r="I57" s="633"/>
      <c r="J57" s="653">
        <v>175</v>
      </c>
      <c r="K57" s="663"/>
      <c r="L57" s="664"/>
      <c r="M57" s="585"/>
      <c r="N57" s="583"/>
      <c r="O57" s="583"/>
      <c r="P57" s="583"/>
      <c r="Q57" s="583"/>
      <c r="R57" s="583"/>
      <c r="S57" s="583"/>
      <c r="T57" s="583"/>
      <c r="V57" s="142"/>
      <c r="W57" s="84" t="s">
        <v>110</v>
      </c>
      <c r="X57" s="85"/>
      <c r="Y57" s="86"/>
      <c r="Z57" s="87"/>
      <c r="AA57" s="134" t="s">
        <v>111</v>
      </c>
      <c r="AB57" s="307"/>
      <c r="AC57" s="108">
        <v>80</v>
      </c>
      <c r="AD57" s="109"/>
      <c r="AE57" s="110">
        <f t="shared" si="10"/>
        <v>80</v>
      </c>
      <c r="AF57" s="196"/>
      <c r="AG57" s="159"/>
      <c r="AH57" s="162"/>
      <c r="AI57" s="162"/>
      <c r="AJ57" s="167"/>
      <c r="AK57" s="168"/>
      <c r="AM57" s="223">
        <v>43398</v>
      </c>
      <c r="AN57" s="228" t="s">
        <v>36</v>
      </c>
      <c r="AO57" s="230"/>
      <c r="AP57" s="232">
        <f t="shared" si="0"/>
        <v>-110</v>
      </c>
      <c r="AQ57" s="235"/>
      <c r="AR57" s="236"/>
      <c r="AS57" s="248"/>
      <c r="AT57" s="251">
        <f t="shared" si="1"/>
        <v>110</v>
      </c>
      <c r="AU57" s="254">
        <v>80</v>
      </c>
      <c r="AV57" s="255" t="s">
        <v>313</v>
      </c>
      <c r="AW57" s="291" t="s">
        <v>169</v>
      </c>
      <c r="AX57" s="220">
        <v>30</v>
      </c>
      <c r="AY57" s="215"/>
      <c r="AZ57" s="215"/>
      <c r="BA57" s="215"/>
      <c r="BB57" s="215"/>
      <c r="BC57" s="215"/>
      <c r="BD57" s="215"/>
      <c r="BE57" s="215"/>
      <c r="BF57" s="215"/>
      <c r="BG57" s="226"/>
      <c r="BH57" s="283">
        <f t="shared" si="2"/>
        <v>0</v>
      </c>
      <c r="BI57" s="84"/>
      <c r="BJ57" s="260"/>
      <c r="BK57" s="215"/>
      <c r="BL57" s="226">
        <v>2</v>
      </c>
      <c r="BM57" s="277">
        <f t="shared" si="3"/>
        <v>10</v>
      </c>
      <c r="BN57" s="142"/>
      <c r="BO57" s="283">
        <f t="shared" si="4"/>
        <v>0</v>
      </c>
      <c r="BP57" s="271"/>
    </row>
    <row r="58" spans="3:68" s="164" customFormat="1" ht="30" customHeight="1" thickBot="1" x14ac:dyDescent="0.3">
      <c r="C58" s="59"/>
      <c r="D58" s="59"/>
      <c r="E58" s="59"/>
      <c r="G58" s="330">
        <v>43402</v>
      </c>
      <c r="H58" s="331" t="s">
        <v>184</v>
      </c>
      <c r="I58" s="332"/>
      <c r="J58" s="332"/>
      <c r="K58" s="623"/>
      <c r="L58" s="333">
        <v>11052</v>
      </c>
      <c r="M58" s="586"/>
      <c r="N58" s="585"/>
      <c r="O58" s="585"/>
      <c r="P58" s="585"/>
      <c r="Q58" s="585"/>
      <c r="R58" s="585"/>
      <c r="S58" s="585"/>
      <c r="T58" s="585"/>
      <c r="V58" s="142"/>
      <c r="W58" s="84" t="s">
        <v>19</v>
      </c>
      <c r="X58" s="85"/>
      <c r="Y58" s="86"/>
      <c r="Z58" s="87"/>
      <c r="AA58" s="134" t="s">
        <v>124</v>
      </c>
      <c r="AB58" s="307" t="s">
        <v>306</v>
      </c>
      <c r="AC58" s="108">
        <v>100</v>
      </c>
      <c r="AD58" s="109">
        <v>55</v>
      </c>
      <c r="AE58" s="110">
        <f t="shared" si="10"/>
        <v>45</v>
      </c>
      <c r="AF58" s="196"/>
      <c r="AG58" s="159"/>
      <c r="AH58" s="162"/>
      <c r="AI58" s="162"/>
      <c r="AJ58" s="167"/>
      <c r="AK58" s="168"/>
      <c r="AM58" s="223">
        <v>43399</v>
      </c>
      <c r="AN58" s="228" t="s">
        <v>60</v>
      </c>
      <c r="AO58" s="230"/>
      <c r="AP58" s="232">
        <f t="shared" si="0"/>
        <v>-120</v>
      </c>
      <c r="AQ58" s="235"/>
      <c r="AR58" s="236"/>
      <c r="AS58" s="248"/>
      <c r="AT58" s="251">
        <f t="shared" si="1"/>
        <v>120</v>
      </c>
      <c r="AU58" s="254">
        <v>0</v>
      </c>
      <c r="AV58" s="255" t="s">
        <v>310</v>
      </c>
      <c r="AW58" s="291" t="s">
        <v>311</v>
      </c>
      <c r="AX58" s="215">
        <v>120</v>
      </c>
      <c r="AY58" s="215"/>
      <c r="AZ58" s="215"/>
      <c r="BA58" s="215"/>
      <c r="BB58" s="215"/>
      <c r="BC58" s="215"/>
      <c r="BD58" s="215"/>
      <c r="BE58" s="215"/>
      <c r="BF58" s="215"/>
      <c r="BG58" s="226"/>
      <c r="BH58" s="283">
        <f t="shared" si="2"/>
        <v>0</v>
      </c>
      <c r="BI58" s="84"/>
      <c r="BJ58" s="260"/>
      <c r="BK58" s="215"/>
      <c r="BL58" s="226">
        <v>3</v>
      </c>
      <c r="BM58" s="277">
        <f t="shared" si="3"/>
        <v>15</v>
      </c>
      <c r="BN58" s="142"/>
      <c r="BO58" s="283">
        <f t="shared" si="4"/>
        <v>0</v>
      </c>
      <c r="BP58" s="271"/>
    </row>
    <row r="59" spans="3:68" s="164" customFormat="1" ht="30" customHeight="1" thickBot="1" x14ac:dyDescent="0.3">
      <c r="C59" s="59"/>
      <c r="D59" s="59"/>
      <c r="E59" s="59"/>
      <c r="G59" s="454">
        <v>43402</v>
      </c>
      <c r="H59" s="455" t="s">
        <v>316</v>
      </c>
      <c r="I59" s="635">
        <v>1000</v>
      </c>
      <c r="J59" s="667"/>
      <c r="K59" s="668"/>
      <c r="L59" s="666"/>
      <c r="M59" s="585"/>
      <c r="N59" s="585"/>
      <c r="O59" s="585"/>
      <c r="P59" s="585"/>
      <c r="Q59" s="585"/>
      <c r="R59" s="585"/>
      <c r="S59" s="585"/>
      <c r="T59" s="585"/>
      <c r="V59" s="83">
        <v>43390</v>
      </c>
      <c r="W59" s="84" t="s">
        <v>19</v>
      </c>
      <c r="X59" s="85"/>
      <c r="Y59" s="86"/>
      <c r="Z59" s="87"/>
      <c r="AA59" s="134" t="s">
        <v>299</v>
      </c>
      <c r="AB59" s="307" t="s">
        <v>306</v>
      </c>
      <c r="AC59" s="518">
        <v>145</v>
      </c>
      <c r="AD59" s="519">
        <v>145</v>
      </c>
      <c r="AE59" s="520">
        <f t="shared" si="10"/>
        <v>0</v>
      </c>
      <c r="AF59" s="196"/>
      <c r="AG59" s="159"/>
      <c r="AH59" s="162"/>
      <c r="AI59" s="162"/>
      <c r="AJ59" s="167"/>
      <c r="AK59" s="168"/>
      <c r="AM59" s="223">
        <v>43400</v>
      </c>
      <c r="AN59" s="227" t="s">
        <v>149</v>
      </c>
      <c r="AO59" s="230"/>
      <c r="AP59" s="232">
        <f t="shared" si="0"/>
        <v>-121</v>
      </c>
      <c r="AQ59" s="235"/>
      <c r="AR59" s="236"/>
      <c r="AS59" s="248"/>
      <c r="AT59" s="251">
        <f t="shared" si="1"/>
        <v>121</v>
      </c>
      <c r="AU59" s="254">
        <v>100</v>
      </c>
      <c r="AV59" s="255" t="s">
        <v>208</v>
      </c>
      <c r="AW59" s="291" t="s">
        <v>314</v>
      </c>
      <c r="AX59" s="215">
        <v>21</v>
      </c>
      <c r="AY59" s="215"/>
      <c r="AZ59" s="215"/>
      <c r="BA59" s="215"/>
      <c r="BB59" s="215"/>
      <c r="BC59" s="215"/>
      <c r="BD59" s="215"/>
      <c r="BE59" s="215"/>
      <c r="BF59" s="215"/>
      <c r="BG59" s="226"/>
      <c r="BH59" s="283">
        <f t="shared" si="2"/>
        <v>0</v>
      </c>
      <c r="BI59" s="84"/>
      <c r="BJ59" s="260"/>
      <c r="BK59" s="215"/>
      <c r="BL59" s="226">
        <v>2</v>
      </c>
      <c r="BM59" s="277">
        <f t="shared" si="3"/>
        <v>10</v>
      </c>
      <c r="BN59" s="142"/>
      <c r="BO59" s="283">
        <f t="shared" si="4"/>
        <v>0</v>
      </c>
      <c r="BP59" s="271"/>
    </row>
    <row r="60" spans="3:68" s="164" customFormat="1" ht="30" customHeight="1" thickBot="1" x14ac:dyDescent="0.3">
      <c r="C60" s="59"/>
      <c r="D60" s="59"/>
      <c r="E60" s="59"/>
      <c r="G60" s="409">
        <v>43403</v>
      </c>
      <c r="H60" s="410" t="s">
        <v>367</v>
      </c>
      <c r="I60" s="411"/>
      <c r="J60" s="411"/>
      <c r="K60" s="636"/>
      <c r="L60" s="412">
        <v>200</v>
      </c>
      <c r="M60" s="584"/>
      <c r="N60" s="585"/>
      <c r="O60" s="585"/>
      <c r="P60" s="585"/>
      <c r="Q60" s="585"/>
      <c r="R60" s="585"/>
      <c r="S60" s="585"/>
      <c r="T60" s="585"/>
      <c r="V60" s="83">
        <v>43334</v>
      </c>
      <c r="W60" s="84" t="s">
        <v>19</v>
      </c>
      <c r="X60" s="85"/>
      <c r="Y60" s="86"/>
      <c r="Z60" s="87"/>
      <c r="AA60" s="134" t="s">
        <v>141</v>
      </c>
      <c r="AB60" s="307" t="s">
        <v>306</v>
      </c>
      <c r="AC60" s="518">
        <v>200</v>
      </c>
      <c r="AD60" s="519">
        <v>200</v>
      </c>
      <c r="AE60" s="520">
        <f t="shared" si="10"/>
        <v>0</v>
      </c>
      <c r="AF60" s="196"/>
      <c r="AG60" s="159"/>
      <c r="AH60" s="162"/>
      <c r="AI60" s="162"/>
      <c r="AJ60" s="167"/>
      <c r="AK60" s="168"/>
      <c r="AM60" s="223">
        <v>43401</v>
      </c>
      <c r="AN60" s="228" t="s">
        <v>61</v>
      </c>
      <c r="AO60" s="230"/>
      <c r="AP60" s="232">
        <f t="shared" si="0"/>
        <v>-100</v>
      </c>
      <c r="AQ60" s="235"/>
      <c r="AR60" s="236"/>
      <c r="AS60" s="248"/>
      <c r="AT60" s="251">
        <f t="shared" si="1"/>
        <v>100</v>
      </c>
      <c r="AU60" s="254">
        <v>0</v>
      </c>
      <c r="AV60" s="255"/>
      <c r="AW60" s="291" t="s">
        <v>315</v>
      </c>
      <c r="AX60" s="215">
        <v>25</v>
      </c>
      <c r="AY60" s="215">
        <v>5</v>
      </c>
      <c r="AZ60" s="215"/>
      <c r="BA60" s="215"/>
      <c r="BB60" s="215"/>
      <c r="BC60" s="215"/>
      <c r="BD60" s="215"/>
      <c r="BE60" s="215"/>
      <c r="BF60" s="215"/>
      <c r="BG60" s="226"/>
      <c r="BH60" s="283">
        <f t="shared" si="2"/>
        <v>70</v>
      </c>
      <c r="BI60" s="84">
        <v>50</v>
      </c>
      <c r="BJ60" s="260"/>
      <c r="BK60" s="215"/>
      <c r="BL60" s="226"/>
      <c r="BM60" s="277">
        <f t="shared" si="3"/>
        <v>0</v>
      </c>
      <c r="BN60" s="142"/>
      <c r="BO60" s="283">
        <f t="shared" si="4"/>
        <v>0</v>
      </c>
      <c r="BP60" s="271">
        <v>20</v>
      </c>
    </row>
    <row r="61" spans="3:68" s="164" customFormat="1" ht="30" customHeight="1" thickBot="1" x14ac:dyDescent="0.3">
      <c r="C61" s="59"/>
      <c r="D61" s="59"/>
      <c r="E61" s="59"/>
      <c r="G61" s="413">
        <v>43405</v>
      </c>
      <c r="H61" s="414" t="s">
        <v>319</v>
      </c>
      <c r="I61" s="415"/>
      <c r="J61" s="415"/>
      <c r="K61" s="637"/>
      <c r="L61" s="416">
        <v>19187</v>
      </c>
      <c r="M61" s="584"/>
      <c r="N61" s="585"/>
      <c r="O61" s="585"/>
      <c r="P61" s="585"/>
      <c r="Q61" s="585"/>
      <c r="R61" s="585"/>
      <c r="S61" s="585"/>
      <c r="T61" s="585"/>
      <c r="V61" s="73">
        <v>43180</v>
      </c>
      <c r="W61" s="72" t="s">
        <v>19</v>
      </c>
      <c r="X61" s="403"/>
      <c r="Y61" s="404"/>
      <c r="Z61" s="405"/>
      <c r="AA61" s="323" t="s">
        <v>112</v>
      </c>
      <c r="AB61" s="400" t="s">
        <v>377</v>
      </c>
      <c r="AC61" s="521">
        <v>200</v>
      </c>
      <c r="AD61" s="522">
        <v>200</v>
      </c>
      <c r="AE61" s="523">
        <f>AC61-AD61</f>
        <v>0</v>
      </c>
      <c r="AF61" s="196"/>
      <c r="AG61" s="159"/>
      <c r="AH61" s="162"/>
      <c r="AI61" s="162"/>
      <c r="AJ61" s="169"/>
      <c r="AK61" s="170"/>
      <c r="AM61" s="223">
        <v>43402</v>
      </c>
      <c r="AN61" s="228" t="s">
        <v>62</v>
      </c>
      <c r="AO61" s="230"/>
      <c r="AP61" s="232">
        <f t="shared" si="0"/>
        <v>-38</v>
      </c>
      <c r="AQ61" s="235"/>
      <c r="AR61" s="236"/>
      <c r="AS61" s="248"/>
      <c r="AT61" s="251">
        <f t="shared" si="1"/>
        <v>38</v>
      </c>
      <c r="AU61" s="254">
        <v>23</v>
      </c>
      <c r="AV61" s="255" t="s">
        <v>318</v>
      </c>
      <c r="AW61" s="291" t="s">
        <v>293</v>
      </c>
      <c r="AX61" s="215">
        <v>15</v>
      </c>
      <c r="AY61" s="215"/>
      <c r="AZ61" s="215"/>
      <c r="BA61" s="215"/>
      <c r="BB61" s="215"/>
      <c r="BC61" s="215"/>
      <c r="BD61" s="215"/>
      <c r="BE61" s="215"/>
      <c r="BF61" s="215"/>
      <c r="BG61" s="226"/>
      <c r="BH61" s="283">
        <f t="shared" si="2"/>
        <v>0</v>
      </c>
      <c r="BI61" s="84"/>
      <c r="BJ61" s="260"/>
      <c r="BK61" s="215"/>
      <c r="BL61" s="226">
        <v>2</v>
      </c>
      <c r="BM61" s="277">
        <f t="shared" si="3"/>
        <v>10</v>
      </c>
      <c r="BN61" s="142"/>
      <c r="BO61" s="283">
        <f t="shared" si="4"/>
        <v>0</v>
      </c>
      <c r="BP61" s="271"/>
    </row>
    <row r="62" spans="3:68" s="164" customFormat="1" ht="30" customHeight="1" thickBot="1" x14ac:dyDescent="0.3">
      <c r="C62" s="59"/>
      <c r="D62" s="59"/>
      <c r="E62" s="59"/>
      <c r="G62" s="417">
        <v>43405</v>
      </c>
      <c r="H62" s="418" t="s">
        <v>320</v>
      </c>
      <c r="I62" s="419"/>
      <c r="J62" s="419"/>
      <c r="K62" s="638"/>
      <c r="L62" s="420">
        <v>6798</v>
      </c>
      <c r="M62" s="584"/>
      <c r="N62" s="586"/>
      <c r="O62" s="586"/>
      <c r="P62" s="586"/>
      <c r="Q62" s="586"/>
      <c r="R62" s="586"/>
      <c r="S62" s="586"/>
      <c r="T62" s="586"/>
      <c r="V62" s="401" t="s">
        <v>307</v>
      </c>
      <c r="W62" s="402" t="s">
        <v>308</v>
      </c>
      <c r="X62" s="406"/>
      <c r="Y62" s="407"/>
      <c r="Z62" s="408"/>
      <c r="AA62" s="402" t="s">
        <v>309</v>
      </c>
      <c r="AB62" s="402"/>
      <c r="AC62" s="524">
        <v>110</v>
      </c>
      <c r="AD62" s="525">
        <v>110</v>
      </c>
      <c r="AE62" s="526">
        <f>AC62-AD62</f>
        <v>0</v>
      </c>
      <c r="AF62" s="196"/>
      <c r="AG62" s="159"/>
      <c r="AH62" s="162"/>
      <c r="AI62" s="162"/>
      <c r="AJ62" s="167"/>
      <c r="AK62" s="168"/>
      <c r="AM62" s="223">
        <v>43403</v>
      </c>
      <c r="AN62" s="228" t="s">
        <v>59</v>
      </c>
      <c r="AO62" s="230"/>
      <c r="AP62" s="232">
        <f t="shared" si="0"/>
        <v>-87</v>
      </c>
      <c r="AQ62" s="235"/>
      <c r="AR62" s="236"/>
      <c r="AS62" s="248"/>
      <c r="AT62" s="251">
        <f t="shared" si="1"/>
        <v>87</v>
      </c>
      <c r="AU62" s="254">
        <v>57</v>
      </c>
      <c r="AV62" s="255" t="s">
        <v>331</v>
      </c>
      <c r="AW62" s="291" t="s">
        <v>169</v>
      </c>
      <c r="AX62" s="215">
        <v>30</v>
      </c>
      <c r="AY62" s="220"/>
      <c r="AZ62" s="215"/>
      <c r="BA62" s="215"/>
      <c r="BB62" s="215"/>
      <c r="BC62" s="215"/>
      <c r="BD62" s="215"/>
      <c r="BE62" s="215"/>
      <c r="BF62" s="215"/>
      <c r="BG62" s="226"/>
      <c r="BH62" s="283">
        <f t="shared" si="2"/>
        <v>0</v>
      </c>
      <c r="BI62" s="84"/>
      <c r="BJ62" s="260"/>
      <c r="BK62" s="215"/>
      <c r="BL62" s="226">
        <v>3</v>
      </c>
      <c r="BM62" s="277">
        <f t="shared" si="3"/>
        <v>15</v>
      </c>
      <c r="BN62" s="142"/>
      <c r="BO62" s="283">
        <f t="shared" si="4"/>
        <v>0</v>
      </c>
      <c r="BP62" s="271"/>
    </row>
    <row r="63" spans="3:68" s="164" customFormat="1" ht="30" customHeight="1" thickBot="1" x14ac:dyDescent="0.3">
      <c r="C63" s="59"/>
      <c r="D63" s="59"/>
      <c r="E63" s="59"/>
      <c r="G63" s="453">
        <v>43405</v>
      </c>
      <c r="H63" s="421" t="s">
        <v>322</v>
      </c>
      <c r="I63" s="602">
        <v>4000</v>
      </c>
      <c r="J63" s="652"/>
      <c r="K63" s="661"/>
      <c r="L63" s="669"/>
      <c r="M63" s="583"/>
      <c r="N63" s="585"/>
      <c r="O63" s="585"/>
      <c r="P63" s="585"/>
      <c r="Q63" s="585"/>
      <c r="R63" s="585"/>
      <c r="S63" s="585"/>
      <c r="T63" s="585"/>
      <c r="V63" s="196"/>
      <c r="W63" s="196"/>
      <c r="X63" s="66"/>
      <c r="Y63" s="66"/>
      <c r="Z63" s="66"/>
      <c r="AA63" s="196"/>
      <c r="AB63" s="196"/>
      <c r="AC63" s="117"/>
      <c r="AD63" s="69"/>
      <c r="AE63" s="118"/>
      <c r="AF63" s="196"/>
      <c r="AG63" s="159"/>
      <c r="AH63" s="162"/>
      <c r="AI63" s="162"/>
      <c r="AJ63" s="167"/>
      <c r="AK63" s="168"/>
      <c r="AM63" s="223">
        <v>43404</v>
      </c>
      <c r="AN63" s="228" t="s">
        <v>63</v>
      </c>
      <c r="AO63" s="230" t="s">
        <v>333</v>
      </c>
      <c r="AP63" s="232">
        <f t="shared" si="0"/>
        <v>-300</v>
      </c>
      <c r="AQ63" s="235"/>
      <c r="AR63" s="236"/>
      <c r="AS63" s="248"/>
      <c r="AT63" s="251">
        <f t="shared" si="1"/>
        <v>300</v>
      </c>
      <c r="AU63" s="254">
        <v>270</v>
      </c>
      <c r="AV63" s="255" t="s">
        <v>330</v>
      </c>
      <c r="AW63" s="291"/>
      <c r="AX63" s="218"/>
      <c r="AY63" s="215"/>
      <c r="AZ63" s="215"/>
      <c r="BA63" s="215"/>
      <c r="BB63" s="215"/>
      <c r="BC63" s="215"/>
      <c r="BD63" s="215"/>
      <c r="BE63" s="215"/>
      <c r="BF63" s="215"/>
      <c r="BG63" s="226"/>
      <c r="BH63" s="283">
        <f t="shared" si="2"/>
        <v>30</v>
      </c>
      <c r="BI63" s="84">
        <v>30</v>
      </c>
      <c r="BJ63" s="260"/>
      <c r="BK63" s="215"/>
      <c r="BL63" s="226">
        <v>4</v>
      </c>
      <c r="BM63" s="277">
        <f t="shared" si="3"/>
        <v>20</v>
      </c>
      <c r="BN63" s="142"/>
      <c r="BO63" s="283">
        <f t="shared" si="4"/>
        <v>0</v>
      </c>
      <c r="BP63" s="271"/>
    </row>
    <row r="64" spans="3:68" s="164" customFormat="1" ht="30" customHeight="1" thickBot="1" x14ac:dyDescent="0.3">
      <c r="C64" s="59"/>
      <c r="D64" s="59"/>
      <c r="E64" s="59"/>
      <c r="G64" s="341"/>
      <c r="H64" s="328" t="s">
        <v>391</v>
      </c>
      <c r="I64" s="603"/>
      <c r="J64" s="276">
        <v>559</v>
      </c>
      <c r="K64" s="662"/>
      <c r="L64" s="648"/>
      <c r="M64" s="583"/>
      <c r="N64" s="584"/>
      <c r="O64" s="584"/>
      <c r="P64" s="584"/>
      <c r="Q64" s="584"/>
      <c r="R64" s="584"/>
      <c r="S64" s="584"/>
      <c r="T64" s="584"/>
      <c r="V64" s="196"/>
      <c r="W64" s="196"/>
      <c r="X64" s="66"/>
      <c r="Y64" s="66"/>
      <c r="Z64" s="66"/>
      <c r="AA64" s="196"/>
      <c r="AB64" s="196"/>
      <c r="AC64" s="117"/>
      <c r="AD64" s="69"/>
      <c r="AE64" s="118"/>
      <c r="AF64" s="196"/>
      <c r="AG64" s="159"/>
      <c r="AH64" s="162"/>
      <c r="AI64" s="162"/>
      <c r="AJ64" s="167"/>
      <c r="AK64" s="168"/>
      <c r="AM64" s="223">
        <v>43405</v>
      </c>
      <c r="AN64" s="228" t="s">
        <v>36</v>
      </c>
      <c r="AO64" s="230" t="s">
        <v>334</v>
      </c>
      <c r="AP64" s="232">
        <f t="shared" si="0"/>
        <v>-3500</v>
      </c>
      <c r="AQ64" s="235"/>
      <c r="AR64" s="236"/>
      <c r="AS64" s="248"/>
      <c r="AT64" s="251">
        <f t="shared" si="1"/>
        <v>3500</v>
      </c>
      <c r="AU64" s="254">
        <v>0</v>
      </c>
      <c r="AV64" s="255" t="s">
        <v>326</v>
      </c>
      <c r="AW64" s="291"/>
      <c r="AX64" s="218">
        <v>3500</v>
      </c>
      <c r="AY64" s="215"/>
      <c r="AZ64" s="215"/>
      <c r="BA64" s="215"/>
      <c r="BB64" s="215"/>
      <c r="BC64" s="215"/>
      <c r="BD64" s="215"/>
      <c r="BE64" s="215"/>
      <c r="BF64" s="215"/>
      <c r="BG64" s="226"/>
      <c r="BH64" s="283">
        <f t="shared" si="2"/>
        <v>0</v>
      </c>
      <c r="BI64" s="84"/>
      <c r="BJ64" s="260"/>
      <c r="BK64" s="215"/>
      <c r="BL64" s="226"/>
      <c r="BM64" s="277">
        <f t="shared" si="3"/>
        <v>0</v>
      </c>
      <c r="BN64" s="142"/>
      <c r="BO64" s="283">
        <f t="shared" si="4"/>
        <v>0</v>
      </c>
      <c r="BP64" s="271"/>
    </row>
    <row r="65" spans="3:68" s="164" customFormat="1" ht="30" customHeight="1" thickBot="1" x14ac:dyDescent="0.3">
      <c r="C65" s="59"/>
      <c r="D65" s="59"/>
      <c r="E65" s="59"/>
      <c r="G65" s="341"/>
      <c r="H65" s="328" t="s">
        <v>154</v>
      </c>
      <c r="I65" s="603"/>
      <c r="J65" s="276">
        <v>200</v>
      </c>
      <c r="K65" s="662"/>
      <c r="L65" s="648"/>
      <c r="M65" s="583"/>
      <c r="N65" s="584"/>
      <c r="O65" s="584"/>
      <c r="P65" s="584"/>
      <c r="Q65" s="584"/>
      <c r="R65" s="584"/>
      <c r="S65" s="584"/>
      <c r="T65" s="584"/>
      <c r="V65" s="196"/>
      <c r="W65" s="196"/>
      <c r="X65" s="66"/>
      <c r="Y65" s="66"/>
      <c r="Z65" s="66"/>
      <c r="AA65" s="196"/>
      <c r="AB65" s="196"/>
      <c r="AC65" s="117"/>
      <c r="AD65" s="69"/>
      <c r="AE65" s="118"/>
      <c r="AF65" s="196"/>
      <c r="AG65" s="159"/>
      <c r="AH65" s="162"/>
      <c r="AI65" s="162"/>
      <c r="AJ65" s="167"/>
      <c r="AK65" s="168"/>
      <c r="AM65" s="223">
        <v>43406</v>
      </c>
      <c r="AN65" s="228" t="s">
        <v>60</v>
      </c>
      <c r="AO65" s="230" t="s">
        <v>335</v>
      </c>
      <c r="AP65" s="232">
        <f t="shared" si="0"/>
        <v>-300</v>
      </c>
      <c r="AQ65" s="235"/>
      <c r="AR65" s="236"/>
      <c r="AS65" s="248"/>
      <c r="AT65" s="251">
        <f t="shared" si="1"/>
        <v>300</v>
      </c>
      <c r="AU65" s="254">
        <v>300</v>
      </c>
      <c r="AV65" s="255" t="s">
        <v>327</v>
      </c>
      <c r="AW65" s="291"/>
      <c r="AX65" s="215"/>
      <c r="AY65" s="215"/>
      <c r="AZ65" s="215"/>
      <c r="BA65" s="215"/>
      <c r="BB65" s="215"/>
      <c r="BC65" s="215"/>
      <c r="BD65" s="215"/>
      <c r="BE65" s="215"/>
      <c r="BF65" s="215"/>
      <c r="BG65" s="226"/>
      <c r="BH65" s="283">
        <f t="shared" si="2"/>
        <v>0</v>
      </c>
      <c r="BI65" s="84"/>
      <c r="BJ65" s="260"/>
      <c r="BK65" s="215"/>
      <c r="BL65" s="226">
        <v>3</v>
      </c>
      <c r="BM65" s="277">
        <f t="shared" si="3"/>
        <v>15</v>
      </c>
      <c r="BN65" s="142"/>
      <c r="BO65" s="283">
        <f t="shared" si="4"/>
        <v>0</v>
      </c>
      <c r="BP65" s="271"/>
    </row>
    <row r="66" spans="3:68" s="164" customFormat="1" ht="30" customHeight="1" thickBot="1" x14ac:dyDescent="0.3">
      <c r="C66" s="59"/>
      <c r="D66" s="59"/>
      <c r="E66" s="59"/>
      <c r="G66" s="341">
        <v>43409</v>
      </c>
      <c r="H66" s="328" t="s">
        <v>323</v>
      </c>
      <c r="I66" s="603">
        <v>2500</v>
      </c>
      <c r="J66" s="276"/>
      <c r="K66" s="662"/>
      <c r="L66" s="648"/>
      <c r="M66" s="583"/>
      <c r="N66" s="584"/>
      <c r="O66" s="584"/>
      <c r="P66" s="584"/>
      <c r="Q66" s="584"/>
      <c r="R66" s="584"/>
      <c r="S66" s="584"/>
      <c r="T66" s="584"/>
      <c r="V66" s="196"/>
      <c r="W66" s="196"/>
      <c r="X66" s="66"/>
      <c r="Y66" s="66"/>
      <c r="Z66" s="66"/>
      <c r="AA66" s="196"/>
      <c r="AB66" s="196"/>
      <c r="AC66" s="117"/>
      <c r="AD66" s="69"/>
      <c r="AE66" s="118"/>
      <c r="AF66" s="196"/>
      <c r="AG66" s="159"/>
      <c r="AH66" s="162"/>
      <c r="AI66" s="162"/>
      <c r="AJ66" s="167"/>
      <c r="AK66" s="168"/>
      <c r="AM66" s="223">
        <v>43407</v>
      </c>
      <c r="AN66" s="227" t="s">
        <v>149</v>
      </c>
      <c r="AO66" s="230" t="s">
        <v>336</v>
      </c>
      <c r="AP66" s="232">
        <f t="shared" si="0"/>
        <v>-200</v>
      </c>
      <c r="AQ66" s="235"/>
      <c r="AR66" s="236">
        <v>200</v>
      </c>
      <c r="AS66" s="248" t="s">
        <v>329</v>
      </c>
      <c r="AT66" s="251">
        <f t="shared" si="1"/>
        <v>400</v>
      </c>
      <c r="AU66" s="254">
        <v>400</v>
      </c>
      <c r="AV66" s="255" t="s">
        <v>328</v>
      </c>
      <c r="AW66" s="291"/>
      <c r="AX66" s="215"/>
      <c r="AY66" s="215"/>
      <c r="AZ66" s="215"/>
      <c r="BA66" s="215"/>
      <c r="BB66" s="215"/>
      <c r="BC66" s="215"/>
      <c r="BD66" s="215"/>
      <c r="BE66" s="215"/>
      <c r="BF66" s="215"/>
      <c r="BG66" s="226"/>
      <c r="BH66" s="283">
        <f t="shared" si="2"/>
        <v>0</v>
      </c>
      <c r="BI66" s="84"/>
      <c r="BJ66" s="260"/>
      <c r="BK66" s="215"/>
      <c r="BL66" s="226"/>
      <c r="BM66" s="277">
        <f t="shared" si="3"/>
        <v>0</v>
      </c>
      <c r="BN66" s="142"/>
      <c r="BO66" s="283">
        <f t="shared" si="4"/>
        <v>0</v>
      </c>
      <c r="BP66" s="271"/>
    </row>
    <row r="67" spans="3:68" s="164" customFormat="1" ht="30" customHeight="1" thickBot="1" x14ac:dyDescent="0.3">
      <c r="C67" s="59"/>
      <c r="D67" s="59"/>
      <c r="E67" s="59"/>
      <c r="G67" s="344">
        <v>43413</v>
      </c>
      <c r="H67" s="345" t="s">
        <v>361</v>
      </c>
      <c r="I67" s="622">
        <v>500</v>
      </c>
      <c r="J67" s="653"/>
      <c r="K67" s="663"/>
      <c r="L67" s="650"/>
      <c r="M67" s="584"/>
      <c r="N67" s="583"/>
      <c r="O67" s="583"/>
      <c r="P67" s="583"/>
      <c r="Q67" s="583"/>
      <c r="R67" s="583"/>
      <c r="S67" s="583"/>
      <c r="T67" s="583"/>
      <c r="V67" s="196"/>
      <c r="W67" s="196"/>
      <c r="X67" s="66"/>
      <c r="Y67" s="66"/>
      <c r="Z67" s="66"/>
      <c r="AA67" s="196"/>
      <c r="AB67" s="196"/>
      <c r="AC67" s="117"/>
      <c r="AD67" s="69"/>
      <c r="AE67" s="118"/>
      <c r="AF67" s="196"/>
      <c r="AG67" s="159"/>
      <c r="AH67" s="162"/>
      <c r="AI67" s="162"/>
      <c r="AJ67" s="167"/>
      <c r="AK67" s="168"/>
      <c r="AM67" s="223">
        <v>43408</v>
      </c>
      <c r="AN67" s="228" t="s">
        <v>61</v>
      </c>
      <c r="AO67" s="230" t="s">
        <v>337</v>
      </c>
      <c r="AP67" s="232">
        <f t="shared" si="0"/>
        <v>0</v>
      </c>
      <c r="AQ67" s="235"/>
      <c r="AR67" s="236"/>
      <c r="AS67" s="248"/>
      <c r="AT67" s="251">
        <f t="shared" si="1"/>
        <v>0</v>
      </c>
      <c r="AU67" s="254">
        <v>0</v>
      </c>
      <c r="AV67" s="255" t="s">
        <v>332</v>
      </c>
      <c r="AW67" s="291"/>
      <c r="AX67" s="215"/>
      <c r="AY67" s="215"/>
      <c r="AZ67" s="215"/>
      <c r="BA67" s="215"/>
      <c r="BB67" s="215"/>
      <c r="BC67" s="215"/>
      <c r="BD67" s="215"/>
      <c r="BE67" s="215"/>
      <c r="BF67" s="215"/>
      <c r="BG67" s="226"/>
      <c r="BH67" s="283">
        <f t="shared" si="2"/>
        <v>0</v>
      </c>
      <c r="BI67" s="282"/>
      <c r="BJ67" s="260"/>
      <c r="BK67" s="215"/>
      <c r="BL67" s="226"/>
      <c r="BM67" s="277">
        <f t="shared" si="3"/>
        <v>0</v>
      </c>
      <c r="BN67" s="142"/>
      <c r="BO67" s="283">
        <f t="shared" si="4"/>
        <v>0</v>
      </c>
      <c r="BP67" s="271"/>
    </row>
    <row r="68" spans="3:68" s="164" customFormat="1" ht="30" customHeight="1" thickBot="1" x14ac:dyDescent="0.3">
      <c r="C68" s="59"/>
      <c r="D68" s="59"/>
      <c r="E68" s="59"/>
      <c r="G68" s="409">
        <v>43417</v>
      </c>
      <c r="H68" s="410" t="s">
        <v>364</v>
      </c>
      <c r="I68" s="411"/>
      <c r="J68" s="411"/>
      <c r="K68" s="636"/>
      <c r="L68" s="412">
        <v>250</v>
      </c>
      <c r="M68" s="584"/>
      <c r="N68" s="583"/>
      <c r="O68" s="583"/>
      <c r="P68" s="583"/>
      <c r="Q68" s="583"/>
      <c r="R68" s="583"/>
      <c r="S68" s="583"/>
      <c r="T68" s="583"/>
      <c r="V68" s="196"/>
      <c r="W68" s="196"/>
      <c r="X68" s="66"/>
      <c r="Y68" s="66"/>
      <c r="Z68" s="66"/>
      <c r="AA68" s="196"/>
      <c r="AB68" s="196"/>
      <c r="AC68" s="117"/>
      <c r="AD68" s="69"/>
      <c r="AE68" s="118"/>
      <c r="AF68" s="196"/>
      <c r="AG68" s="159"/>
      <c r="AH68" s="162"/>
      <c r="AI68" s="162"/>
      <c r="AJ68" s="167"/>
      <c r="AK68" s="168"/>
      <c r="AM68" s="223">
        <v>43409</v>
      </c>
      <c r="AN68" s="228" t="s">
        <v>62</v>
      </c>
      <c r="AO68" s="230" t="s">
        <v>338</v>
      </c>
      <c r="AP68" s="232">
        <f t="shared" ref="AP68:AP124" si="11">(SUM(AQ68,AR68))-AT68</f>
        <v>-2600</v>
      </c>
      <c r="AQ68" s="235"/>
      <c r="AR68" s="236"/>
      <c r="AS68" s="248"/>
      <c r="AT68" s="251">
        <f t="shared" ref="AT68:AT124" si="12">SUM(AU68,AX68:BH68)</f>
        <v>2600</v>
      </c>
      <c r="AU68" s="254">
        <v>100</v>
      </c>
      <c r="AV68" s="255" t="s">
        <v>325</v>
      </c>
      <c r="AW68" s="291" t="s">
        <v>16</v>
      </c>
      <c r="AX68" s="218">
        <v>2500</v>
      </c>
      <c r="AY68" s="215"/>
      <c r="AZ68" s="215"/>
      <c r="BA68" s="215"/>
      <c r="BB68" s="215"/>
      <c r="BC68" s="215"/>
      <c r="BD68" s="215"/>
      <c r="BE68" s="215"/>
      <c r="BF68" s="215"/>
      <c r="BG68" s="226"/>
      <c r="BH68" s="283">
        <f t="shared" ref="BH68:BH124" si="13">SUM(BI68, BO68, BP68)</f>
        <v>0</v>
      </c>
      <c r="BI68" s="84"/>
      <c r="BJ68" s="260"/>
      <c r="BK68" s="215"/>
      <c r="BL68" s="226">
        <v>2</v>
      </c>
      <c r="BM68" s="277">
        <f t="shared" ref="BM68:BM124" si="14">SUM((BJ68*6), (BK68*8), (BL68*5))</f>
        <v>10</v>
      </c>
      <c r="BN68" s="142"/>
      <c r="BO68" s="283">
        <f t="shared" ref="BO68:BO124" si="15">BN68*5</f>
        <v>0</v>
      </c>
      <c r="BP68" s="271"/>
    </row>
    <row r="69" spans="3:68" s="164" customFormat="1" ht="30" customHeight="1" thickBot="1" x14ac:dyDescent="0.3">
      <c r="C69" s="59"/>
      <c r="D69" s="59"/>
      <c r="E69" s="59"/>
      <c r="G69" s="391">
        <v>43417</v>
      </c>
      <c r="H69" s="392" t="s">
        <v>368</v>
      </c>
      <c r="I69" s="393"/>
      <c r="J69" s="393"/>
      <c r="K69" s="632"/>
      <c r="L69" s="394">
        <v>200</v>
      </c>
      <c r="M69" s="584"/>
      <c r="N69" s="583"/>
      <c r="O69" s="583"/>
      <c r="P69" s="583"/>
      <c r="Q69" s="583"/>
      <c r="R69" s="583"/>
      <c r="S69" s="583"/>
      <c r="T69" s="583"/>
      <c r="V69" s="196"/>
      <c r="W69" s="196"/>
      <c r="X69" s="66"/>
      <c r="Y69" s="66"/>
      <c r="Z69" s="66"/>
      <c r="AA69" s="196"/>
      <c r="AB69" s="196"/>
      <c r="AC69" s="117"/>
      <c r="AD69" s="69"/>
      <c r="AE69" s="118"/>
      <c r="AF69" s="196"/>
      <c r="AG69" s="159"/>
      <c r="AH69" s="162"/>
      <c r="AI69" s="162"/>
      <c r="AJ69" s="167"/>
      <c r="AK69" s="168"/>
      <c r="AM69" s="223">
        <v>43410</v>
      </c>
      <c r="AN69" s="228" t="s">
        <v>59</v>
      </c>
      <c r="AO69" s="230" t="s">
        <v>353</v>
      </c>
      <c r="AP69" s="232">
        <f t="shared" si="11"/>
        <v>-260</v>
      </c>
      <c r="AQ69" s="235"/>
      <c r="AR69" s="236"/>
      <c r="AS69" s="248"/>
      <c r="AT69" s="251">
        <f t="shared" si="12"/>
        <v>260</v>
      </c>
      <c r="AU69" s="254">
        <v>50</v>
      </c>
      <c r="AV69" s="255" t="s">
        <v>268</v>
      </c>
      <c r="AW69" s="291" t="s">
        <v>362</v>
      </c>
      <c r="AX69" s="215">
        <v>15</v>
      </c>
      <c r="AY69" s="215">
        <v>100</v>
      </c>
      <c r="AZ69" s="215">
        <v>45</v>
      </c>
      <c r="BA69" s="215"/>
      <c r="BB69" s="215"/>
      <c r="BC69" s="215"/>
      <c r="BD69" s="215"/>
      <c r="BE69" s="215"/>
      <c r="BF69" s="215"/>
      <c r="BG69" s="226"/>
      <c r="BH69" s="283">
        <f t="shared" si="13"/>
        <v>50</v>
      </c>
      <c r="BI69" s="84">
        <v>50</v>
      </c>
      <c r="BJ69" s="260"/>
      <c r="BK69" s="215"/>
      <c r="BL69" s="226"/>
      <c r="BM69" s="277">
        <f t="shared" si="14"/>
        <v>0</v>
      </c>
      <c r="BN69" s="142"/>
      <c r="BO69" s="283">
        <f t="shared" si="15"/>
        <v>0</v>
      </c>
      <c r="BP69" s="271"/>
    </row>
    <row r="70" spans="3:68" s="164" customFormat="1" ht="30" customHeight="1" thickBot="1" x14ac:dyDescent="0.3">
      <c r="C70" s="59"/>
      <c r="D70" s="59"/>
      <c r="E70" s="59"/>
      <c r="G70" s="457">
        <v>43417</v>
      </c>
      <c r="H70" s="458" t="s">
        <v>369</v>
      </c>
      <c r="I70" s="639"/>
      <c r="J70" s="671">
        <v>227</v>
      </c>
      <c r="K70" s="672"/>
      <c r="L70" s="670"/>
      <c r="M70" s="584"/>
      <c r="N70" s="583"/>
      <c r="O70" s="583"/>
      <c r="P70" s="583"/>
      <c r="Q70" s="583"/>
      <c r="R70" s="583"/>
      <c r="S70" s="583"/>
      <c r="T70" s="583"/>
      <c r="V70" s="196"/>
      <c r="W70" s="196"/>
      <c r="X70" s="66"/>
      <c r="Y70" s="66"/>
      <c r="Z70" s="66"/>
      <c r="AA70" s="196"/>
      <c r="AB70" s="196"/>
      <c r="AC70" s="117"/>
      <c r="AD70" s="69"/>
      <c r="AE70" s="118"/>
      <c r="AF70" s="196"/>
      <c r="AG70" s="159"/>
      <c r="AH70" s="162"/>
      <c r="AI70" s="162"/>
      <c r="AJ70" s="167"/>
      <c r="AK70" s="168"/>
      <c r="AM70" s="223">
        <v>43411</v>
      </c>
      <c r="AN70" s="228" t="s">
        <v>63</v>
      </c>
      <c r="AO70" s="230" t="s">
        <v>354</v>
      </c>
      <c r="AP70" s="232">
        <f t="shared" si="11"/>
        <v>-43</v>
      </c>
      <c r="AQ70" s="235"/>
      <c r="AR70" s="236"/>
      <c r="AS70" s="248"/>
      <c r="AT70" s="251">
        <f t="shared" si="12"/>
        <v>43</v>
      </c>
      <c r="AU70" s="254">
        <v>28</v>
      </c>
      <c r="AV70" s="255" t="s">
        <v>292</v>
      </c>
      <c r="AW70" s="291" t="s">
        <v>293</v>
      </c>
      <c r="AX70" s="220">
        <v>15</v>
      </c>
      <c r="AY70" s="221"/>
      <c r="AZ70" s="215"/>
      <c r="BA70" s="215"/>
      <c r="BB70" s="215"/>
      <c r="BC70" s="215"/>
      <c r="BD70" s="215"/>
      <c r="BE70" s="215"/>
      <c r="BF70" s="215"/>
      <c r="BG70" s="226"/>
      <c r="BH70" s="283">
        <f t="shared" si="13"/>
        <v>0</v>
      </c>
      <c r="BI70" s="84"/>
      <c r="BJ70" s="260"/>
      <c r="BK70" s="215"/>
      <c r="BL70" s="226">
        <v>2</v>
      </c>
      <c r="BM70" s="277">
        <f t="shared" si="14"/>
        <v>10</v>
      </c>
      <c r="BN70" s="142"/>
      <c r="BO70" s="283">
        <f t="shared" si="15"/>
        <v>0</v>
      </c>
      <c r="BP70" s="271"/>
    </row>
    <row r="71" spans="3:68" s="164" customFormat="1" ht="30" customHeight="1" thickBot="1" x14ac:dyDescent="0.3">
      <c r="C71" s="59"/>
      <c r="D71" s="59"/>
      <c r="E71" s="59"/>
      <c r="G71" s="378">
        <v>43418</v>
      </c>
      <c r="H71" s="379" t="s">
        <v>184</v>
      </c>
      <c r="I71" s="380"/>
      <c r="J71" s="380"/>
      <c r="K71" s="631"/>
      <c r="L71" s="381">
        <v>11052</v>
      </c>
      <c r="M71" s="586"/>
      <c r="N71" s="584"/>
      <c r="O71" s="584"/>
      <c r="P71" s="584"/>
      <c r="Q71" s="584"/>
      <c r="R71" s="584"/>
      <c r="S71" s="584"/>
      <c r="T71" s="584"/>
      <c r="V71" s="196"/>
      <c r="W71" s="196"/>
      <c r="X71" s="66"/>
      <c r="Y71" s="66"/>
      <c r="Z71" s="66"/>
      <c r="AA71" s="196"/>
      <c r="AB71" s="196"/>
      <c r="AC71" s="117"/>
      <c r="AD71" s="69"/>
      <c r="AE71" s="118"/>
      <c r="AF71" s="196"/>
      <c r="AG71" s="160"/>
      <c r="AH71" s="162"/>
      <c r="AI71" s="162"/>
      <c r="AJ71" s="167"/>
      <c r="AK71" s="168"/>
      <c r="AM71" s="223">
        <v>43412</v>
      </c>
      <c r="AN71" s="228" t="s">
        <v>36</v>
      </c>
      <c r="AO71" s="230" t="s">
        <v>355</v>
      </c>
      <c r="AP71" s="232">
        <f t="shared" si="11"/>
        <v>-95</v>
      </c>
      <c r="AQ71" s="235"/>
      <c r="AR71" s="236"/>
      <c r="AS71" s="248"/>
      <c r="AT71" s="251">
        <f t="shared" si="12"/>
        <v>95</v>
      </c>
      <c r="AU71" s="254">
        <v>40</v>
      </c>
      <c r="AV71" s="255" t="s">
        <v>350</v>
      </c>
      <c r="AW71" s="291" t="s">
        <v>363</v>
      </c>
      <c r="AX71" s="215">
        <v>55</v>
      </c>
      <c r="AY71" s="215"/>
      <c r="AZ71" s="215"/>
      <c r="BA71" s="215"/>
      <c r="BB71" s="215"/>
      <c r="BC71" s="215"/>
      <c r="BD71" s="215"/>
      <c r="BE71" s="215"/>
      <c r="BF71" s="215"/>
      <c r="BG71" s="226"/>
      <c r="BH71" s="283">
        <f t="shared" si="13"/>
        <v>0</v>
      </c>
      <c r="BI71" s="84"/>
      <c r="BJ71" s="260"/>
      <c r="BK71" s="215"/>
      <c r="BL71" s="226">
        <v>2</v>
      </c>
      <c r="BM71" s="277">
        <f t="shared" si="14"/>
        <v>10</v>
      </c>
      <c r="BN71" s="142"/>
      <c r="BO71" s="283">
        <f t="shared" si="15"/>
        <v>0</v>
      </c>
      <c r="BP71" s="271"/>
    </row>
    <row r="72" spans="3:68" s="164" customFormat="1" ht="30" customHeight="1" thickBot="1" x14ac:dyDescent="0.3">
      <c r="C72" s="59"/>
      <c r="D72" s="59"/>
      <c r="E72" s="59"/>
      <c r="G72" s="532">
        <v>43418</v>
      </c>
      <c r="H72" s="329" t="s">
        <v>169</v>
      </c>
      <c r="I72" s="621"/>
      <c r="J72" s="652">
        <v>30</v>
      </c>
      <c r="K72" s="661"/>
      <c r="L72" s="673"/>
      <c r="M72" s="585"/>
      <c r="N72" s="584"/>
      <c r="O72" s="584"/>
      <c r="P72" s="584"/>
      <c r="Q72" s="584"/>
      <c r="R72" s="584"/>
      <c r="S72" s="584"/>
      <c r="T72" s="584"/>
      <c r="V72" s="196"/>
      <c r="W72" s="196"/>
      <c r="X72" s="66"/>
      <c r="Y72" s="66"/>
      <c r="Z72" s="66"/>
      <c r="AA72" s="196"/>
      <c r="AB72" s="196"/>
      <c r="AC72" s="117"/>
      <c r="AD72" s="69"/>
      <c r="AE72" s="118"/>
      <c r="AF72" s="196"/>
      <c r="AG72" s="160"/>
      <c r="AH72" s="162"/>
      <c r="AI72" s="162"/>
      <c r="AJ72" s="167"/>
      <c r="AK72" s="168"/>
      <c r="AM72" s="223">
        <v>43413</v>
      </c>
      <c r="AN72" s="228" t="s">
        <v>60</v>
      </c>
      <c r="AO72" s="230" t="s">
        <v>356</v>
      </c>
      <c r="AP72" s="232">
        <f t="shared" si="11"/>
        <v>-680</v>
      </c>
      <c r="AQ72" s="235"/>
      <c r="AR72" s="236"/>
      <c r="AS72" s="248"/>
      <c r="AT72" s="251">
        <f t="shared" si="12"/>
        <v>680</v>
      </c>
      <c r="AU72" s="254">
        <v>300</v>
      </c>
      <c r="AV72" s="255" t="s">
        <v>346</v>
      </c>
      <c r="AW72" s="291" t="s">
        <v>351</v>
      </c>
      <c r="AX72" s="215">
        <v>350</v>
      </c>
      <c r="AY72" s="215">
        <v>30</v>
      </c>
      <c r="AZ72" s="215"/>
      <c r="BA72" s="215"/>
      <c r="BB72" s="215"/>
      <c r="BC72" s="215"/>
      <c r="BD72" s="215"/>
      <c r="BE72" s="215"/>
      <c r="BF72" s="215"/>
      <c r="BG72" s="226"/>
      <c r="BH72" s="283">
        <f t="shared" si="13"/>
        <v>0</v>
      </c>
      <c r="BI72" s="84"/>
      <c r="BJ72" s="260"/>
      <c r="BK72" s="215"/>
      <c r="BL72" s="226">
        <v>2</v>
      </c>
      <c r="BM72" s="277">
        <f t="shared" si="14"/>
        <v>10</v>
      </c>
      <c r="BN72" s="142"/>
      <c r="BO72" s="283">
        <f t="shared" si="15"/>
        <v>0</v>
      </c>
      <c r="BP72" s="271"/>
    </row>
    <row r="73" spans="3:68" s="164" customFormat="1" ht="30" customHeight="1" thickBot="1" x14ac:dyDescent="0.3">
      <c r="C73" s="59"/>
      <c r="D73" s="59"/>
      <c r="E73" s="59"/>
      <c r="G73" s="532">
        <v>43419</v>
      </c>
      <c r="H73" s="329" t="s">
        <v>372</v>
      </c>
      <c r="I73" s="621">
        <v>1000</v>
      </c>
      <c r="J73" s="276"/>
      <c r="K73" s="662"/>
      <c r="L73" s="673"/>
      <c r="M73" s="585"/>
      <c r="N73" s="584"/>
      <c r="O73" s="584"/>
      <c r="P73" s="584"/>
      <c r="Q73" s="584"/>
      <c r="R73" s="584"/>
      <c r="S73" s="584"/>
      <c r="T73" s="584"/>
      <c r="V73" s="196"/>
      <c r="W73" s="196"/>
      <c r="X73" s="66"/>
      <c r="Y73" s="66"/>
      <c r="Z73" s="66"/>
      <c r="AA73" s="196"/>
      <c r="AB73" s="196"/>
      <c r="AC73" s="117"/>
      <c r="AD73" s="69"/>
      <c r="AE73" s="118"/>
      <c r="AF73" s="196"/>
      <c r="AG73" s="160"/>
      <c r="AH73" s="162"/>
      <c r="AI73" s="162"/>
      <c r="AJ73" s="167"/>
      <c r="AK73" s="168"/>
      <c r="AM73" s="223">
        <v>43414</v>
      </c>
      <c r="AN73" s="227" t="s">
        <v>149</v>
      </c>
      <c r="AO73" s="230" t="s">
        <v>357</v>
      </c>
      <c r="AP73" s="232">
        <f t="shared" si="11"/>
        <v>-120</v>
      </c>
      <c r="AQ73" s="235"/>
      <c r="AR73" s="236"/>
      <c r="AS73" s="248"/>
      <c r="AT73" s="251">
        <f t="shared" si="12"/>
        <v>120</v>
      </c>
      <c r="AU73" s="254">
        <v>100</v>
      </c>
      <c r="AV73" s="255" t="s">
        <v>208</v>
      </c>
      <c r="AW73" s="291" t="s">
        <v>349</v>
      </c>
      <c r="AX73" s="215">
        <v>20</v>
      </c>
      <c r="AY73" s="215"/>
      <c r="AZ73" s="215"/>
      <c r="BA73" s="215"/>
      <c r="BB73" s="215"/>
      <c r="BC73" s="215"/>
      <c r="BD73" s="215"/>
      <c r="BE73" s="215"/>
      <c r="BF73" s="215"/>
      <c r="BG73" s="226"/>
      <c r="BH73" s="283">
        <f t="shared" si="13"/>
        <v>0</v>
      </c>
      <c r="BI73" s="84"/>
      <c r="BJ73" s="260"/>
      <c r="BK73" s="215"/>
      <c r="BL73" s="226">
        <v>2</v>
      </c>
      <c r="BM73" s="277">
        <f t="shared" si="14"/>
        <v>10</v>
      </c>
      <c r="BN73" s="142"/>
      <c r="BO73" s="283">
        <f t="shared" si="15"/>
        <v>0</v>
      </c>
      <c r="BP73" s="271"/>
    </row>
    <row r="74" spans="3:68" s="164" customFormat="1" ht="30" customHeight="1" thickBot="1" x14ac:dyDescent="0.3">
      <c r="C74" s="59"/>
      <c r="D74" s="59"/>
      <c r="E74" s="59"/>
      <c r="G74" s="532">
        <v>43420</v>
      </c>
      <c r="H74" s="329" t="s">
        <v>371</v>
      </c>
      <c r="I74" s="621"/>
      <c r="J74" s="653">
        <v>5097</v>
      </c>
      <c r="K74" s="663"/>
      <c r="L74" s="673"/>
      <c r="M74" s="585"/>
      <c r="N74" s="584"/>
      <c r="O74" s="584"/>
      <c r="P74" s="584"/>
      <c r="Q74" s="584"/>
      <c r="R74" s="584"/>
      <c r="S74" s="584"/>
      <c r="T74" s="584"/>
      <c r="V74" s="196"/>
      <c r="W74" s="196"/>
      <c r="X74" s="66"/>
      <c r="Y74" s="66"/>
      <c r="Z74" s="66"/>
      <c r="AA74" s="196"/>
      <c r="AB74" s="196"/>
      <c r="AC74" s="117"/>
      <c r="AD74" s="69"/>
      <c r="AE74" s="118"/>
      <c r="AF74" s="196"/>
      <c r="AG74" s="160"/>
      <c r="AH74" s="162"/>
      <c r="AI74" s="162"/>
      <c r="AJ74" s="167"/>
      <c r="AK74" s="168"/>
      <c r="AM74" s="223">
        <v>43415</v>
      </c>
      <c r="AN74" s="228" t="s">
        <v>61</v>
      </c>
      <c r="AO74" s="230" t="s">
        <v>358</v>
      </c>
      <c r="AP74" s="232">
        <f t="shared" si="11"/>
        <v>-24</v>
      </c>
      <c r="AQ74" s="235"/>
      <c r="AR74" s="236"/>
      <c r="AS74" s="248"/>
      <c r="AT74" s="251">
        <f t="shared" si="12"/>
        <v>24</v>
      </c>
      <c r="AU74" s="254"/>
      <c r="AV74" s="255"/>
      <c r="AW74" s="291"/>
      <c r="AX74" s="215"/>
      <c r="AY74" s="215"/>
      <c r="AZ74" s="215"/>
      <c r="BA74" s="215"/>
      <c r="BB74" s="215"/>
      <c r="BC74" s="215"/>
      <c r="BD74" s="215"/>
      <c r="BE74" s="215"/>
      <c r="BF74" s="215"/>
      <c r="BG74" s="226"/>
      <c r="BH74" s="283">
        <f t="shared" si="13"/>
        <v>24</v>
      </c>
      <c r="BI74" s="84"/>
      <c r="BJ74" s="260"/>
      <c r="BK74" s="215"/>
      <c r="BL74" s="226"/>
      <c r="BM74" s="277">
        <f t="shared" si="14"/>
        <v>0</v>
      </c>
      <c r="BN74" s="142">
        <v>2</v>
      </c>
      <c r="BO74" s="283">
        <f t="shared" si="15"/>
        <v>10</v>
      </c>
      <c r="BP74" s="271">
        <v>14</v>
      </c>
    </row>
    <row r="75" spans="3:68" s="164" customFormat="1" ht="30" customHeight="1" thickBot="1" x14ac:dyDescent="0.3">
      <c r="C75" s="59"/>
      <c r="D75" s="59"/>
      <c r="E75" s="59"/>
      <c r="G75" s="409">
        <v>43425</v>
      </c>
      <c r="H75" s="410" t="s">
        <v>364</v>
      </c>
      <c r="I75" s="411"/>
      <c r="J75" s="411"/>
      <c r="K75" s="636"/>
      <c r="L75" s="412">
        <v>450</v>
      </c>
      <c r="M75" s="584"/>
      <c r="N75" s="586"/>
      <c r="O75" s="586"/>
      <c r="P75" s="586"/>
      <c r="Q75" s="586"/>
      <c r="R75" s="586"/>
      <c r="S75" s="586"/>
      <c r="T75" s="586"/>
      <c r="V75" s="196"/>
      <c r="W75" s="196"/>
      <c r="X75" s="66"/>
      <c r="Y75" s="66"/>
      <c r="Z75" s="66"/>
      <c r="AA75" s="196"/>
      <c r="AB75" s="196"/>
      <c r="AC75" s="117"/>
      <c r="AD75" s="69"/>
      <c r="AE75" s="118"/>
      <c r="AF75" s="196"/>
      <c r="AG75" s="160"/>
      <c r="AH75" s="162"/>
      <c r="AI75" s="162"/>
      <c r="AJ75" s="167"/>
      <c r="AK75" s="168"/>
      <c r="AM75" s="223">
        <v>43416</v>
      </c>
      <c r="AN75" s="228" t="s">
        <v>62</v>
      </c>
      <c r="AO75" s="230" t="s">
        <v>359</v>
      </c>
      <c r="AP75" s="232">
        <f t="shared" si="11"/>
        <v>38.5</v>
      </c>
      <c r="AQ75" s="235"/>
      <c r="AR75" s="246">
        <v>400</v>
      </c>
      <c r="AS75" s="248" t="s">
        <v>347</v>
      </c>
      <c r="AT75" s="251">
        <f t="shared" si="12"/>
        <v>361.5</v>
      </c>
      <c r="AU75" s="254">
        <v>41.5</v>
      </c>
      <c r="AV75" s="255" t="s">
        <v>352</v>
      </c>
      <c r="AW75" s="291" t="s">
        <v>348</v>
      </c>
      <c r="AX75" s="215">
        <v>300</v>
      </c>
      <c r="AY75" s="215"/>
      <c r="AZ75" s="215"/>
      <c r="BA75" s="215"/>
      <c r="BB75" s="215"/>
      <c r="BC75" s="215"/>
      <c r="BD75" s="215"/>
      <c r="BE75" s="215"/>
      <c r="BF75" s="215"/>
      <c r="BG75" s="226"/>
      <c r="BH75" s="283">
        <f t="shared" si="13"/>
        <v>20</v>
      </c>
      <c r="BI75" s="84"/>
      <c r="BJ75" s="260"/>
      <c r="BK75" s="215"/>
      <c r="BL75" s="226"/>
      <c r="BM75" s="277">
        <f t="shared" si="14"/>
        <v>0</v>
      </c>
      <c r="BN75" s="142">
        <v>4</v>
      </c>
      <c r="BO75" s="283">
        <f t="shared" si="15"/>
        <v>20</v>
      </c>
      <c r="BP75" s="271"/>
    </row>
    <row r="76" spans="3:68" s="164" customFormat="1" ht="30" customHeight="1" thickBot="1" x14ac:dyDescent="0.3">
      <c r="C76" s="59"/>
      <c r="D76" s="59"/>
      <c r="E76" s="59"/>
      <c r="G76" s="346">
        <v>43430</v>
      </c>
      <c r="H76" s="334"/>
      <c r="I76" s="624">
        <v>500</v>
      </c>
      <c r="J76" s="671"/>
      <c r="K76" s="672"/>
      <c r="L76" s="674"/>
      <c r="M76" s="585"/>
      <c r="N76" s="585"/>
      <c r="O76" s="585"/>
      <c r="P76" s="585"/>
      <c r="Q76" s="585"/>
      <c r="R76" s="585"/>
      <c r="S76" s="585"/>
      <c r="T76" s="585"/>
      <c r="V76" s="196"/>
      <c r="W76" s="196"/>
      <c r="X76" s="66"/>
      <c r="Y76" s="66"/>
      <c r="Z76" s="66"/>
      <c r="AA76" s="196"/>
      <c r="AB76" s="196"/>
      <c r="AC76" s="117"/>
      <c r="AD76" s="69"/>
      <c r="AE76" s="118"/>
      <c r="AF76" s="196"/>
      <c r="AG76" s="160"/>
      <c r="AH76" s="162"/>
      <c r="AI76" s="162"/>
      <c r="AJ76" s="167"/>
      <c r="AK76" s="168"/>
      <c r="AM76" s="223">
        <v>43417</v>
      </c>
      <c r="AN76" s="228" t="s">
        <v>59</v>
      </c>
      <c r="AO76" s="230" t="s">
        <v>360</v>
      </c>
      <c r="AP76" s="232">
        <f t="shared" si="11"/>
        <v>-15</v>
      </c>
      <c r="AQ76" s="235"/>
      <c r="AR76" s="236"/>
      <c r="AS76" s="248"/>
      <c r="AT76" s="251">
        <f t="shared" si="12"/>
        <v>15</v>
      </c>
      <c r="AU76" s="254">
        <v>0</v>
      </c>
      <c r="AV76" s="255" t="s">
        <v>366</v>
      </c>
      <c r="AW76" s="291" t="s">
        <v>293</v>
      </c>
      <c r="AX76" s="215">
        <v>15</v>
      </c>
      <c r="AY76" s="215"/>
      <c r="AZ76" s="215"/>
      <c r="BA76" s="215"/>
      <c r="BB76" s="215"/>
      <c r="BC76" s="215"/>
      <c r="BD76" s="215"/>
      <c r="BE76" s="215"/>
      <c r="BF76" s="215"/>
      <c r="BG76" s="226"/>
      <c r="BH76" s="283">
        <f t="shared" si="13"/>
        <v>0</v>
      </c>
      <c r="BI76" s="84"/>
      <c r="BJ76" s="260"/>
      <c r="BK76" s="215"/>
      <c r="BL76" s="226"/>
      <c r="BM76" s="277">
        <f t="shared" si="14"/>
        <v>0</v>
      </c>
      <c r="BN76" s="142"/>
      <c r="BO76" s="283">
        <f t="shared" si="15"/>
        <v>0</v>
      </c>
      <c r="BP76" s="271"/>
    </row>
    <row r="77" spans="3:68" s="164" customFormat="1" ht="30" customHeight="1" thickBot="1" x14ac:dyDescent="0.3">
      <c r="C77" s="59"/>
      <c r="D77" s="59"/>
      <c r="E77" s="59"/>
      <c r="G77" s="533">
        <v>43433</v>
      </c>
      <c r="H77" s="534" t="s">
        <v>184</v>
      </c>
      <c r="I77" s="535"/>
      <c r="J77" s="535"/>
      <c r="K77" s="640"/>
      <c r="L77" s="517">
        <v>10650</v>
      </c>
      <c r="M77" s="586"/>
      <c r="N77" s="585"/>
      <c r="O77" s="585"/>
      <c r="P77" s="585"/>
      <c r="Q77" s="585"/>
      <c r="R77" s="585"/>
      <c r="S77" s="585"/>
      <c r="T77" s="585"/>
      <c r="V77" s="196"/>
      <c r="W77" s="196"/>
      <c r="X77" s="66"/>
      <c r="Y77" s="66"/>
      <c r="Z77" s="66"/>
      <c r="AA77" s="196"/>
      <c r="AB77" s="196"/>
      <c r="AC77" s="117"/>
      <c r="AD77" s="69"/>
      <c r="AE77" s="118"/>
      <c r="AF77" s="196"/>
      <c r="AG77" s="160"/>
      <c r="AH77" s="162"/>
      <c r="AI77" s="162"/>
      <c r="AJ77" s="167"/>
      <c r="AK77" s="168"/>
      <c r="AM77" s="223">
        <v>43418</v>
      </c>
      <c r="AN77" s="228" t="s">
        <v>63</v>
      </c>
      <c r="AO77" s="230"/>
      <c r="AP77" s="232">
        <f t="shared" si="11"/>
        <v>-76</v>
      </c>
      <c r="AQ77" s="235"/>
      <c r="AR77" s="236"/>
      <c r="AS77" s="248"/>
      <c r="AT77" s="251">
        <f t="shared" si="12"/>
        <v>76</v>
      </c>
      <c r="AU77" s="254">
        <v>46</v>
      </c>
      <c r="AV77" s="255" t="s">
        <v>380</v>
      </c>
      <c r="AW77" s="291"/>
      <c r="AX77" s="215"/>
      <c r="AY77" s="215"/>
      <c r="AZ77" s="215"/>
      <c r="BA77" s="215"/>
      <c r="BB77" s="215"/>
      <c r="BC77" s="215"/>
      <c r="BD77" s="215"/>
      <c r="BE77" s="215"/>
      <c r="BF77" s="215"/>
      <c r="BG77" s="226"/>
      <c r="BH77" s="283">
        <f t="shared" si="13"/>
        <v>30</v>
      </c>
      <c r="BI77" s="84"/>
      <c r="BJ77" s="260"/>
      <c r="BK77" s="215"/>
      <c r="BL77" s="226"/>
      <c r="BM77" s="277">
        <f t="shared" si="14"/>
        <v>0</v>
      </c>
      <c r="BN77" s="142">
        <v>6</v>
      </c>
      <c r="BO77" s="283">
        <f t="shared" si="15"/>
        <v>30</v>
      </c>
      <c r="BP77" s="271"/>
    </row>
    <row r="78" spans="3:68" s="164" customFormat="1" ht="30" customHeight="1" thickBot="1" x14ac:dyDescent="0.3">
      <c r="C78" s="59"/>
      <c r="D78" s="59"/>
      <c r="E78" s="59"/>
      <c r="G78" s="342">
        <v>43437</v>
      </c>
      <c r="H78" s="329"/>
      <c r="I78" s="621">
        <v>1000</v>
      </c>
      <c r="J78" s="652"/>
      <c r="K78" s="661"/>
      <c r="L78" s="665"/>
      <c r="M78" s="585"/>
      <c r="N78" s="585"/>
      <c r="O78" s="585"/>
      <c r="P78" s="585"/>
      <c r="Q78" s="585"/>
      <c r="R78" s="585"/>
      <c r="S78" s="585"/>
      <c r="T78" s="585"/>
      <c r="V78" s="196"/>
      <c r="W78" s="196"/>
      <c r="X78" s="66"/>
      <c r="Y78" s="66"/>
      <c r="Z78" s="66"/>
      <c r="AA78" s="196"/>
      <c r="AB78" s="196"/>
      <c r="AC78" s="117"/>
      <c r="AD78" s="69"/>
      <c r="AE78" s="118"/>
      <c r="AF78" s="196"/>
      <c r="AG78" s="160"/>
      <c r="AH78" s="162"/>
      <c r="AI78" s="162"/>
      <c r="AJ78" s="167"/>
      <c r="AK78" s="168"/>
      <c r="AM78" s="223">
        <v>43419</v>
      </c>
      <c r="AN78" s="228" t="s">
        <v>36</v>
      </c>
      <c r="AO78" s="230"/>
      <c r="AP78" s="232">
        <f t="shared" si="11"/>
        <v>-70</v>
      </c>
      <c r="AQ78" s="235"/>
      <c r="AR78" s="236"/>
      <c r="AS78" s="248"/>
      <c r="AT78" s="251">
        <f t="shared" si="12"/>
        <v>70</v>
      </c>
      <c r="AU78" s="254">
        <v>70</v>
      </c>
      <c r="AV78" s="255" t="s">
        <v>381</v>
      </c>
      <c r="AW78" s="291"/>
      <c r="AX78" s="215"/>
      <c r="AY78" s="215"/>
      <c r="AZ78" s="215"/>
      <c r="BA78" s="215"/>
      <c r="BB78" s="215"/>
      <c r="BC78" s="215"/>
      <c r="BD78" s="215"/>
      <c r="BE78" s="215"/>
      <c r="BF78" s="215"/>
      <c r="BG78" s="226"/>
      <c r="BH78" s="283">
        <f t="shared" si="13"/>
        <v>0</v>
      </c>
      <c r="BI78" s="84"/>
      <c r="BJ78" s="260"/>
      <c r="BK78" s="215"/>
      <c r="BL78" s="226"/>
      <c r="BM78" s="277">
        <f t="shared" si="14"/>
        <v>0</v>
      </c>
      <c r="BN78" s="142"/>
      <c r="BO78" s="283">
        <f t="shared" si="15"/>
        <v>0</v>
      </c>
      <c r="BP78" s="271"/>
    </row>
    <row r="79" spans="3:68" s="164" customFormat="1" ht="30" customHeight="1" thickBot="1" x14ac:dyDescent="0.3">
      <c r="C79" s="59"/>
      <c r="D79" s="59"/>
      <c r="E79" s="59"/>
      <c r="G79" s="347">
        <v>43437</v>
      </c>
      <c r="H79" s="348"/>
      <c r="I79" s="627"/>
      <c r="J79" s="653">
        <v>560</v>
      </c>
      <c r="K79" s="663"/>
      <c r="L79" s="675"/>
      <c r="M79" s="585"/>
      <c r="N79" s="584"/>
      <c r="O79" s="584"/>
      <c r="P79" s="584"/>
      <c r="Q79" s="584"/>
      <c r="R79" s="584"/>
      <c r="S79" s="584"/>
      <c r="T79" s="584"/>
      <c r="V79" s="196"/>
      <c r="W79" s="196"/>
      <c r="X79" s="66"/>
      <c r="Y79" s="66"/>
      <c r="Z79" s="66"/>
      <c r="AA79" s="196"/>
      <c r="AB79" s="196"/>
      <c r="AC79" s="117"/>
      <c r="AD79" s="69"/>
      <c r="AE79" s="118"/>
      <c r="AF79" s="196"/>
      <c r="AG79" s="160"/>
      <c r="AH79" s="162"/>
      <c r="AI79" s="162"/>
      <c r="AJ79" s="167"/>
      <c r="AK79" s="168"/>
      <c r="AM79" s="223">
        <v>43420</v>
      </c>
      <c r="AN79" s="228" t="s">
        <v>60</v>
      </c>
      <c r="AO79" s="230" t="s">
        <v>389</v>
      </c>
      <c r="AP79" s="232">
        <f t="shared" si="11"/>
        <v>0</v>
      </c>
      <c r="AQ79" s="235"/>
      <c r="AR79" s="236"/>
      <c r="AS79" s="248"/>
      <c r="AT79" s="251">
        <f t="shared" si="12"/>
        <v>0</v>
      </c>
      <c r="AU79" s="254"/>
      <c r="AV79" s="255"/>
      <c r="AW79" s="291"/>
      <c r="AX79" s="215"/>
      <c r="AY79" s="215"/>
      <c r="AZ79" s="215"/>
      <c r="BA79" s="215"/>
      <c r="BB79" s="215"/>
      <c r="BC79" s="215"/>
      <c r="BD79" s="215"/>
      <c r="BE79" s="215"/>
      <c r="BF79" s="215"/>
      <c r="BG79" s="226"/>
      <c r="BH79" s="283">
        <f t="shared" si="13"/>
        <v>0</v>
      </c>
      <c r="BI79" s="84"/>
      <c r="BJ79" s="260"/>
      <c r="BK79" s="215"/>
      <c r="BL79" s="226"/>
      <c r="BM79" s="277">
        <f t="shared" si="14"/>
        <v>0</v>
      </c>
      <c r="BN79" s="142"/>
      <c r="BO79" s="283">
        <f t="shared" si="15"/>
        <v>0</v>
      </c>
      <c r="BP79" s="271"/>
    </row>
    <row r="80" spans="3:68" s="164" customFormat="1" ht="30" customHeight="1" thickBot="1" x14ac:dyDescent="0.3">
      <c r="C80" s="59"/>
      <c r="D80" s="59"/>
      <c r="E80" s="59"/>
      <c r="G80" s="409">
        <v>43438</v>
      </c>
      <c r="H80" s="410" t="s">
        <v>364</v>
      </c>
      <c r="I80" s="411"/>
      <c r="J80" s="411"/>
      <c r="K80" s="636"/>
      <c r="L80" s="412">
        <v>450</v>
      </c>
      <c r="M80" s="584"/>
      <c r="N80" s="585"/>
      <c r="O80" s="585"/>
      <c r="P80" s="585"/>
      <c r="Q80" s="585"/>
      <c r="R80" s="585"/>
      <c r="S80" s="585"/>
      <c r="T80" s="585"/>
      <c r="V80" s="196"/>
      <c r="W80" s="196"/>
      <c r="X80" s="66"/>
      <c r="Y80" s="66"/>
      <c r="Z80" s="66"/>
      <c r="AA80" s="196"/>
      <c r="AB80" s="196"/>
      <c r="AC80" s="117"/>
      <c r="AD80" s="69"/>
      <c r="AE80" s="118"/>
      <c r="AF80" s="196"/>
      <c r="AG80" s="160"/>
      <c r="AH80" s="162"/>
      <c r="AI80" s="162"/>
      <c r="AJ80" s="167"/>
      <c r="AK80" s="168"/>
      <c r="AM80" s="223">
        <v>43421</v>
      </c>
      <c r="AN80" s="227" t="s">
        <v>149</v>
      </c>
      <c r="AO80" s="230" t="s">
        <v>390</v>
      </c>
      <c r="AP80" s="232">
        <f t="shared" si="11"/>
        <v>-232</v>
      </c>
      <c r="AQ80" s="235"/>
      <c r="AR80" s="236"/>
      <c r="AS80" s="248"/>
      <c r="AT80" s="251">
        <f t="shared" si="12"/>
        <v>232</v>
      </c>
      <c r="AU80" s="254">
        <v>87</v>
      </c>
      <c r="AV80" s="255" t="s">
        <v>378</v>
      </c>
      <c r="AW80" s="291" t="s">
        <v>379</v>
      </c>
      <c r="AX80" s="215">
        <v>50</v>
      </c>
      <c r="AY80" s="215">
        <v>95</v>
      </c>
      <c r="AZ80" s="215"/>
      <c r="BA80" s="215"/>
      <c r="BB80" s="215"/>
      <c r="BC80" s="215"/>
      <c r="BD80" s="215"/>
      <c r="BE80" s="215"/>
      <c r="BF80" s="215"/>
      <c r="BG80" s="226"/>
      <c r="BH80" s="283">
        <f t="shared" si="13"/>
        <v>0</v>
      </c>
      <c r="BI80" s="84"/>
      <c r="BJ80" s="260"/>
      <c r="BK80" s="215"/>
      <c r="BL80" s="226"/>
      <c r="BM80" s="277">
        <f t="shared" si="14"/>
        <v>0</v>
      </c>
      <c r="BN80" s="142"/>
      <c r="BO80" s="283">
        <f t="shared" si="15"/>
        <v>0</v>
      </c>
      <c r="BP80" s="271"/>
    </row>
    <row r="81" spans="3:73" s="164" customFormat="1" ht="30" customHeight="1" thickBot="1" x14ac:dyDescent="0.3">
      <c r="C81" s="59"/>
      <c r="D81" s="59"/>
      <c r="E81" s="59"/>
      <c r="G81" s="530">
        <v>43440</v>
      </c>
      <c r="H81" s="531" t="s">
        <v>154</v>
      </c>
      <c r="I81" s="641"/>
      <c r="J81" s="652">
        <v>200</v>
      </c>
      <c r="K81" s="661"/>
      <c r="L81" s="676"/>
      <c r="M81" s="584"/>
      <c r="N81" s="586"/>
      <c r="O81" s="586"/>
      <c r="P81" s="586"/>
      <c r="Q81" s="586"/>
      <c r="R81" s="586"/>
      <c r="S81" s="586"/>
      <c r="T81" s="586"/>
      <c r="V81" s="196"/>
      <c r="W81" s="196"/>
      <c r="X81" s="66"/>
      <c r="Y81" s="66"/>
      <c r="Z81" s="66"/>
      <c r="AA81" s="196"/>
      <c r="AB81" s="196"/>
      <c r="AC81" s="117"/>
      <c r="AD81" s="69"/>
      <c r="AE81" s="118"/>
      <c r="AF81" s="196"/>
      <c r="AG81" s="160"/>
      <c r="AH81" s="162"/>
      <c r="AI81" s="162"/>
      <c r="AJ81" s="167"/>
      <c r="AK81" s="168"/>
      <c r="AM81" s="223">
        <v>43422</v>
      </c>
      <c r="AN81" s="228" t="s">
        <v>61</v>
      </c>
      <c r="AO81" s="230" t="s">
        <v>388</v>
      </c>
      <c r="AP81" s="232">
        <f t="shared" si="11"/>
        <v>-29</v>
      </c>
      <c r="AQ81" s="235"/>
      <c r="AR81" s="236"/>
      <c r="AS81" s="248"/>
      <c r="AT81" s="251">
        <f t="shared" si="12"/>
        <v>29</v>
      </c>
      <c r="AU81" s="254">
        <v>0</v>
      </c>
      <c r="AV81" s="255"/>
      <c r="AW81" s="291" t="s">
        <v>375</v>
      </c>
      <c r="AX81" s="215">
        <v>10</v>
      </c>
      <c r="AY81" s="218"/>
      <c r="AZ81" s="215"/>
      <c r="BA81" s="215"/>
      <c r="BB81" s="215"/>
      <c r="BC81" s="215"/>
      <c r="BD81" s="215"/>
      <c r="BE81" s="215"/>
      <c r="BF81" s="215"/>
      <c r="BG81" s="226"/>
      <c r="BH81" s="283">
        <f t="shared" si="13"/>
        <v>19</v>
      </c>
      <c r="BI81" s="84"/>
      <c r="BJ81" s="260"/>
      <c r="BK81" s="215"/>
      <c r="BL81" s="226"/>
      <c r="BM81" s="277">
        <f t="shared" si="14"/>
        <v>0</v>
      </c>
      <c r="BN81" s="142">
        <v>1</v>
      </c>
      <c r="BO81" s="283">
        <f t="shared" si="15"/>
        <v>5</v>
      </c>
      <c r="BP81" s="271">
        <v>14</v>
      </c>
    </row>
    <row r="82" spans="3:73" s="164" customFormat="1" ht="30" customHeight="1" thickBot="1" x14ac:dyDescent="0.3">
      <c r="C82" s="59"/>
      <c r="D82" s="59"/>
      <c r="E82" s="59"/>
      <c r="G82" s="530">
        <v>43440</v>
      </c>
      <c r="H82" s="531" t="s">
        <v>420</v>
      </c>
      <c r="I82" s="641"/>
      <c r="J82" s="677">
        <v>85</v>
      </c>
      <c r="K82" s="678"/>
      <c r="L82" s="676"/>
      <c r="M82" s="584"/>
      <c r="N82" s="585"/>
      <c r="O82" s="585"/>
      <c r="P82" s="585"/>
      <c r="Q82" s="585"/>
      <c r="R82" s="585"/>
      <c r="S82" s="585"/>
      <c r="T82" s="585"/>
      <c r="V82" s="196"/>
      <c r="W82" s="196"/>
      <c r="X82" s="66"/>
      <c r="Y82" s="66"/>
      <c r="Z82" s="66"/>
      <c r="AA82" s="196"/>
      <c r="AB82" s="196"/>
      <c r="AC82" s="117"/>
      <c r="AD82" s="69"/>
      <c r="AE82" s="118"/>
      <c r="AF82" s="196"/>
      <c r="AG82" s="160"/>
      <c r="AH82" s="162"/>
      <c r="AI82" s="162"/>
      <c r="AJ82" s="167"/>
      <c r="AK82" s="168"/>
      <c r="AM82" s="223">
        <v>43423</v>
      </c>
      <c r="AN82" s="228" t="s">
        <v>62</v>
      </c>
      <c r="AO82" s="230" t="s">
        <v>387</v>
      </c>
      <c r="AP82" s="232">
        <f t="shared" si="11"/>
        <v>-104</v>
      </c>
      <c r="AQ82" s="235"/>
      <c r="AR82" s="236"/>
      <c r="AS82" s="248"/>
      <c r="AT82" s="251">
        <f t="shared" si="12"/>
        <v>104</v>
      </c>
      <c r="AU82" s="254">
        <v>50</v>
      </c>
      <c r="AV82" s="255" t="s">
        <v>373</v>
      </c>
      <c r="AW82" s="291" t="s">
        <v>374</v>
      </c>
      <c r="AX82" s="215">
        <v>54</v>
      </c>
      <c r="AY82" s="215"/>
      <c r="AZ82" s="215"/>
      <c r="BA82" s="215"/>
      <c r="BB82" s="215"/>
      <c r="BC82" s="215"/>
      <c r="BD82" s="215"/>
      <c r="BE82" s="215"/>
      <c r="BF82" s="215"/>
      <c r="BG82" s="226"/>
      <c r="BH82" s="283">
        <f t="shared" si="13"/>
        <v>0</v>
      </c>
      <c r="BI82" s="84"/>
      <c r="BJ82" s="260"/>
      <c r="BK82" s="215"/>
      <c r="BL82" s="226"/>
      <c r="BM82" s="277">
        <f t="shared" si="14"/>
        <v>0</v>
      </c>
      <c r="BN82" s="142"/>
      <c r="BO82" s="283">
        <f t="shared" si="15"/>
        <v>0</v>
      </c>
      <c r="BP82" s="271"/>
    </row>
    <row r="83" spans="3:73" s="164" customFormat="1" ht="30" customHeight="1" thickBot="1" x14ac:dyDescent="0.3">
      <c r="C83" s="59"/>
      <c r="D83" s="59"/>
      <c r="E83" s="59"/>
      <c r="G83" s="342">
        <v>43441</v>
      </c>
      <c r="H83" s="329"/>
      <c r="I83" s="621"/>
      <c r="J83" s="276"/>
      <c r="K83" s="662"/>
      <c r="L83" s="649">
        <v>3000</v>
      </c>
      <c r="M83" s="584"/>
      <c r="N83" s="585"/>
      <c r="O83" s="585"/>
      <c r="P83" s="585"/>
      <c r="Q83" s="585"/>
      <c r="R83" s="585"/>
      <c r="S83" s="585"/>
      <c r="T83" s="585"/>
      <c r="V83" s="196"/>
      <c r="W83" s="196"/>
      <c r="X83" s="66"/>
      <c r="Y83" s="66"/>
      <c r="Z83" s="66"/>
      <c r="AA83" s="196"/>
      <c r="AB83" s="196"/>
      <c r="AC83" s="117"/>
      <c r="AD83" s="69"/>
      <c r="AE83" s="118"/>
      <c r="AF83" s="196"/>
      <c r="AG83" s="160"/>
      <c r="AH83" s="162"/>
      <c r="AI83" s="162"/>
      <c r="AJ83" s="167"/>
      <c r="AK83" s="168"/>
      <c r="AM83" s="223">
        <v>43424</v>
      </c>
      <c r="AN83" s="228" t="s">
        <v>59</v>
      </c>
      <c r="AO83" s="230" t="s">
        <v>386</v>
      </c>
      <c r="AP83" s="232">
        <f t="shared" si="11"/>
        <v>-20</v>
      </c>
      <c r="AQ83" s="235"/>
      <c r="AR83" s="236"/>
      <c r="AS83" s="248"/>
      <c r="AT83" s="251">
        <f t="shared" si="12"/>
        <v>20</v>
      </c>
      <c r="AU83" s="254">
        <v>0</v>
      </c>
      <c r="AV83" s="255"/>
      <c r="AW83" s="291"/>
      <c r="AX83" s="215"/>
      <c r="AY83" s="215"/>
      <c r="AZ83" s="215"/>
      <c r="BA83" s="215"/>
      <c r="BB83" s="215"/>
      <c r="BC83" s="215"/>
      <c r="BD83" s="215"/>
      <c r="BE83" s="215"/>
      <c r="BF83" s="215"/>
      <c r="BG83" s="226"/>
      <c r="BH83" s="283">
        <f t="shared" si="13"/>
        <v>20</v>
      </c>
      <c r="BI83" s="84"/>
      <c r="BJ83" s="260"/>
      <c r="BK83" s="215"/>
      <c r="BL83" s="226"/>
      <c r="BM83" s="277">
        <f t="shared" si="14"/>
        <v>0</v>
      </c>
      <c r="BN83" s="142">
        <v>4</v>
      </c>
      <c r="BO83" s="283">
        <f t="shared" si="15"/>
        <v>20</v>
      </c>
      <c r="BP83" s="271"/>
    </row>
    <row r="84" spans="3:73" s="164" customFormat="1" ht="30" customHeight="1" thickBot="1" x14ac:dyDescent="0.3">
      <c r="C84" s="59"/>
      <c r="D84" s="59"/>
      <c r="E84" s="59"/>
      <c r="G84" s="347">
        <v>43442</v>
      </c>
      <c r="H84" s="348"/>
      <c r="I84" s="627"/>
      <c r="J84" s="653">
        <v>178</v>
      </c>
      <c r="K84" s="663"/>
      <c r="L84" s="658"/>
      <c r="M84" s="584"/>
      <c r="N84" s="584"/>
      <c r="O84" s="584"/>
      <c r="P84" s="584"/>
      <c r="Q84" s="584"/>
      <c r="R84" s="584"/>
      <c r="S84" s="584"/>
      <c r="T84" s="584"/>
      <c r="V84" s="196"/>
      <c r="W84" s="196"/>
      <c r="X84" s="66"/>
      <c r="Y84" s="66"/>
      <c r="Z84" s="66"/>
      <c r="AA84" s="196"/>
      <c r="AB84" s="196"/>
      <c r="AC84" s="117"/>
      <c r="AD84" s="69"/>
      <c r="AE84" s="118"/>
      <c r="AF84" s="196"/>
      <c r="AG84" s="160"/>
      <c r="AH84" s="162"/>
      <c r="AI84" s="162"/>
      <c r="AJ84" s="167"/>
      <c r="AK84" s="168"/>
      <c r="AM84" s="223">
        <v>43425</v>
      </c>
      <c r="AN84" s="228" t="s">
        <v>63</v>
      </c>
      <c r="AO84" s="230" t="s">
        <v>384</v>
      </c>
      <c r="AP84" s="232">
        <f t="shared" si="11"/>
        <v>-70</v>
      </c>
      <c r="AQ84" s="235"/>
      <c r="AR84" s="236"/>
      <c r="AS84" s="248"/>
      <c r="AT84" s="251">
        <f t="shared" si="12"/>
        <v>70</v>
      </c>
      <c r="AU84" s="254">
        <v>50</v>
      </c>
      <c r="AV84" s="255" t="s">
        <v>268</v>
      </c>
      <c r="AW84" s="291"/>
      <c r="AX84" s="215"/>
      <c r="AY84" s="215"/>
      <c r="AZ84" s="215"/>
      <c r="BA84" s="215"/>
      <c r="BB84" s="215"/>
      <c r="BC84" s="215"/>
      <c r="BD84" s="215"/>
      <c r="BE84" s="215"/>
      <c r="BF84" s="215"/>
      <c r="BG84" s="226"/>
      <c r="BH84" s="283">
        <f t="shared" si="13"/>
        <v>20</v>
      </c>
      <c r="BI84" s="84"/>
      <c r="BJ84" s="260"/>
      <c r="BK84" s="215"/>
      <c r="BL84" s="226"/>
      <c r="BM84" s="277">
        <f t="shared" si="14"/>
        <v>0</v>
      </c>
      <c r="BN84" s="142">
        <v>4</v>
      </c>
      <c r="BO84" s="283">
        <f t="shared" si="15"/>
        <v>20</v>
      </c>
      <c r="BP84" s="271"/>
    </row>
    <row r="85" spans="3:73" s="164" customFormat="1" ht="30" customHeight="1" thickBot="1" x14ac:dyDescent="0.3">
      <c r="C85" s="59"/>
      <c r="D85" s="59"/>
      <c r="E85" s="59"/>
      <c r="G85" s="409">
        <v>43445</v>
      </c>
      <c r="H85" s="410" t="s">
        <v>364</v>
      </c>
      <c r="I85" s="411"/>
      <c r="J85" s="411"/>
      <c r="K85" s="636"/>
      <c r="L85" s="412">
        <v>300</v>
      </c>
      <c r="M85" s="584"/>
      <c r="N85" s="584"/>
      <c r="O85" s="584"/>
      <c r="P85" s="584"/>
      <c r="Q85" s="584"/>
      <c r="R85" s="584"/>
      <c r="S85" s="584"/>
      <c r="T85" s="584"/>
      <c r="V85" s="196"/>
      <c r="W85" s="196"/>
      <c r="X85" s="66"/>
      <c r="Y85" s="66"/>
      <c r="Z85" s="66"/>
      <c r="AA85" s="196"/>
      <c r="AB85" s="196"/>
      <c r="AC85" s="117"/>
      <c r="AD85" s="69"/>
      <c r="AE85" s="118"/>
      <c r="AF85" s="196"/>
      <c r="AG85" s="160"/>
      <c r="AH85" s="162"/>
      <c r="AI85" s="162"/>
      <c r="AJ85" s="167"/>
      <c r="AK85" s="168"/>
      <c r="AM85" s="223">
        <v>43426</v>
      </c>
      <c r="AN85" s="228" t="s">
        <v>36</v>
      </c>
      <c r="AO85" s="230" t="s">
        <v>385</v>
      </c>
      <c r="AP85" s="232">
        <f t="shared" si="11"/>
        <v>-50</v>
      </c>
      <c r="AQ85" s="235"/>
      <c r="AR85" s="236"/>
      <c r="AS85" s="248"/>
      <c r="AT85" s="251">
        <f t="shared" si="12"/>
        <v>50</v>
      </c>
      <c r="AU85" s="254">
        <v>34</v>
      </c>
      <c r="AV85" s="255" t="s">
        <v>383</v>
      </c>
      <c r="AW85" s="291" t="s">
        <v>293</v>
      </c>
      <c r="AX85" s="215">
        <v>16</v>
      </c>
      <c r="AY85" s="215"/>
      <c r="AZ85" s="215"/>
      <c r="BA85" s="215"/>
      <c r="BB85" s="215"/>
      <c r="BC85" s="215"/>
      <c r="BD85" s="215"/>
      <c r="BE85" s="215"/>
      <c r="BF85" s="215"/>
      <c r="BG85" s="226"/>
      <c r="BH85" s="283">
        <f t="shared" si="13"/>
        <v>0</v>
      </c>
      <c r="BI85" s="84"/>
      <c r="BJ85" s="260"/>
      <c r="BK85" s="215"/>
      <c r="BL85" s="226"/>
      <c r="BM85" s="277">
        <f t="shared" si="14"/>
        <v>0</v>
      </c>
      <c r="BN85" s="142"/>
      <c r="BO85" s="283">
        <f t="shared" si="15"/>
        <v>0</v>
      </c>
      <c r="BP85" s="271"/>
    </row>
    <row r="86" spans="3:73" s="164" customFormat="1" ht="30" customHeight="1" thickBot="1" x14ac:dyDescent="0.3">
      <c r="C86" s="59"/>
      <c r="D86" s="59"/>
      <c r="E86" s="59"/>
      <c r="G86" s="346">
        <v>43445</v>
      </c>
      <c r="H86" s="334" t="s">
        <v>169</v>
      </c>
      <c r="I86" s="624"/>
      <c r="J86" s="679">
        <v>30</v>
      </c>
      <c r="K86" s="680"/>
      <c r="L86" s="651"/>
      <c r="M86" s="584"/>
      <c r="N86" s="584"/>
      <c r="O86" s="584"/>
      <c r="P86" s="584"/>
      <c r="Q86" s="584"/>
      <c r="R86" s="584"/>
      <c r="S86" s="584"/>
      <c r="T86" s="584"/>
      <c r="V86" s="196"/>
      <c r="W86" s="196"/>
      <c r="X86" s="66"/>
      <c r="Y86" s="66"/>
      <c r="Z86" s="66"/>
      <c r="AA86" s="196"/>
      <c r="AB86" s="196"/>
      <c r="AC86" s="117"/>
      <c r="AD86" s="69"/>
      <c r="AE86" s="118"/>
      <c r="AF86" s="196"/>
      <c r="AG86" s="160"/>
      <c r="AH86" s="162"/>
      <c r="AI86" s="162"/>
      <c r="AJ86" s="167"/>
      <c r="AK86" s="168"/>
      <c r="AM86" s="223">
        <v>43427</v>
      </c>
      <c r="AN86" s="228" t="s">
        <v>60</v>
      </c>
      <c r="AO86" s="230"/>
      <c r="AP86" s="232">
        <f t="shared" si="11"/>
        <v>-15</v>
      </c>
      <c r="AQ86" s="235"/>
      <c r="AR86" s="236"/>
      <c r="AS86" s="248"/>
      <c r="AT86" s="251">
        <f t="shared" si="12"/>
        <v>15</v>
      </c>
      <c r="AU86" s="254"/>
      <c r="AV86" s="255"/>
      <c r="AW86" s="291"/>
      <c r="AX86" s="215"/>
      <c r="AY86" s="215"/>
      <c r="AZ86" s="215"/>
      <c r="BA86" s="215"/>
      <c r="BB86" s="215"/>
      <c r="BC86" s="215"/>
      <c r="BD86" s="215"/>
      <c r="BE86" s="215"/>
      <c r="BF86" s="215"/>
      <c r="BG86" s="226"/>
      <c r="BH86" s="283">
        <f t="shared" si="13"/>
        <v>15</v>
      </c>
      <c r="BI86" s="84"/>
      <c r="BJ86" s="260"/>
      <c r="BK86" s="215"/>
      <c r="BL86" s="226"/>
      <c r="BM86" s="277">
        <f t="shared" si="14"/>
        <v>0</v>
      </c>
      <c r="BN86" s="142">
        <v>3</v>
      </c>
      <c r="BO86" s="283">
        <f t="shared" si="15"/>
        <v>15</v>
      </c>
      <c r="BP86" s="271"/>
      <c r="BR86" s="196"/>
      <c r="BS86" s="196"/>
      <c r="BT86" s="196"/>
      <c r="BU86" s="196"/>
    </row>
    <row r="87" spans="3:73" s="164" customFormat="1" ht="30" customHeight="1" thickBot="1" x14ac:dyDescent="0.3">
      <c r="C87" s="59"/>
      <c r="D87" s="59"/>
      <c r="E87" s="59"/>
      <c r="G87" s="346">
        <v>43446</v>
      </c>
      <c r="H87" s="334" t="s">
        <v>428</v>
      </c>
      <c r="I87" s="624"/>
      <c r="J87" s="681">
        <v>51</v>
      </c>
      <c r="K87" s="682"/>
      <c r="L87" s="651"/>
      <c r="M87" s="584"/>
      <c r="N87" s="584"/>
      <c r="O87" s="584"/>
      <c r="P87" s="584"/>
      <c r="Q87" s="584"/>
      <c r="R87" s="584"/>
      <c r="S87" s="584"/>
      <c r="T87" s="584"/>
      <c r="V87" s="196"/>
      <c r="W87" s="196"/>
      <c r="X87" s="66"/>
      <c r="Y87" s="66"/>
      <c r="Z87" s="66"/>
      <c r="AA87" s="196"/>
      <c r="AB87" s="196"/>
      <c r="AC87" s="117"/>
      <c r="AD87" s="69"/>
      <c r="AE87" s="118"/>
      <c r="AF87" s="196"/>
      <c r="AG87" s="160"/>
      <c r="AH87" s="162"/>
      <c r="AI87" s="162"/>
      <c r="AJ87" s="167"/>
      <c r="AK87" s="168"/>
      <c r="AM87" s="223">
        <v>43428</v>
      </c>
      <c r="AN87" s="227" t="s">
        <v>149</v>
      </c>
      <c r="AO87" s="230"/>
      <c r="AP87" s="232">
        <f t="shared" si="11"/>
        <v>-10</v>
      </c>
      <c r="AQ87" s="235"/>
      <c r="AR87" s="236"/>
      <c r="AS87" s="84"/>
      <c r="AT87" s="251">
        <f t="shared" si="12"/>
        <v>10</v>
      </c>
      <c r="AU87" s="260"/>
      <c r="AV87" s="255"/>
      <c r="AW87" s="293"/>
      <c r="AX87" s="220"/>
      <c r="AY87" s="214"/>
      <c r="AZ87" s="215"/>
      <c r="BA87" s="215"/>
      <c r="BB87" s="215"/>
      <c r="BC87" s="215"/>
      <c r="BD87" s="215"/>
      <c r="BE87" s="215"/>
      <c r="BF87" s="215"/>
      <c r="BG87" s="226"/>
      <c r="BH87" s="283">
        <f t="shared" si="13"/>
        <v>10</v>
      </c>
      <c r="BI87" s="84"/>
      <c r="BJ87" s="260"/>
      <c r="BK87" s="215"/>
      <c r="BL87" s="226"/>
      <c r="BM87" s="277">
        <f t="shared" si="14"/>
        <v>0</v>
      </c>
      <c r="BN87" s="142">
        <v>2</v>
      </c>
      <c r="BO87" s="283">
        <f t="shared" si="15"/>
        <v>10</v>
      </c>
      <c r="BP87" s="273"/>
      <c r="BQ87" s="196"/>
      <c r="BR87" s="196"/>
      <c r="BS87" s="196"/>
      <c r="BT87" s="196"/>
      <c r="BU87" s="196"/>
    </row>
    <row r="88" spans="3:73" s="164" customFormat="1" ht="30" customHeight="1" thickBot="1" x14ac:dyDescent="0.3">
      <c r="C88" s="59"/>
      <c r="D88" s="59"/>
      <c r="E88" s="59"/>
      <c r="G88" s="541">
        <v>43447</v>
      </c>
      <c r="H88" s="542" t="s">
        <v>184</v>
      </c>
      <c r="I88" s="543"/>
      <c r="J88" s="543"/>
      <c r="K88" s="642"/>
      <c r="L88" s="517">
        <v>11826.22</v>
      </c>
      <c r="M88" s="586"/>
      <c r="N88" s="584"/>
      <c r="O88" s="584"/>
      <c r="P88" s="584"/>
      <c r="Q88" s="584"/>
      <c r="R88" s="584"/>
      <c r="S88" s="584"/>
      <c r="T88" s="584"/>
      <c r="V88" s="196"/>
      <c r="W88" s="196"/>
      <c r="X88" s="66"/>
      <c r="Y88" s="66"/>
      <c r="Z88" s="66"/>
      <c r="AA88" s="196"/>
      <c r="AB88" s="196"/>
      <c r="AC88" s="117"/>
      <c r="AD88" s="69"/>
      <c r="AE88" s="118"/>
      <c r="AF88" s="196"/>
      <c r="AG88" s="160"/>
      <c r="AH88" s="162"/>
      <c r="AI88" s="162"/>
      <c r="AJ88" s="167"/>
      <c r="AK88" s="168"/>
      <c r="AM88" s="223">
        <v>43429</v>
      </c>
      <c r="AN88" s="228" t="s">
        <v>61</v>
      </c>
      <c r="AO88" s="230"/>
      <c r="AP88" s="232">
        <f t="shared" si="11"/>
        <v>0</v>
      </c>
      <c r="AQ88" s="235"/>
      <c r="AR88" s="236"/>
      <c r="AS88" s="84"/>
      <c r="AT88" s="251">
        <f t="shared" si="12"/>
        <v>0</v>
      </c>
      <c r="AU88" s="260"/>
      <c r="AV88" s="255"/>
      <c r="AW88" s="291"/>
      <c r="AX88" s="218"/>
      <c r="AY88" s="215"/>
      <c r="AZ88" s="215"/>
      <c r="BA88" s="222"/>
      <c r="BB88" s="215"/>
      <c r="BC88" s="215"/>
      <c r="BD88" s="215"/>
      <c r="BE88" s="215"/>
      <c r="BF88" s="215"/>
      <c r="BG88" s="226"/>
      <c r="BH88" s="283">
        <f t="shared" si="13"/>
        <v>0</v>
      </c>
      <c r="BI88" s="84"/>
      <c r="BJ88" s="260"/>
      <c r="BK88" s="215"/>
      <c r="BL88" s="226"/>
      <c r="BM88" s="277">
        <f t="shared" si="14"/>
        <v>0</v>
      </c>
      <c r="BN88" s="142"/>
      <c r="BO88" s="283">
        <f t="shared" si="15"/>
        <v>0</v>
      </c>
      <c r="BP88" s="273"/>
      <c r="BQ88" s="196"/>
      <c r="BR88" s="196"/>
      <c r="BS88" s="196"/>
      <c r="BT88" s="196"/>
      <c r="BU88" s="196"/>
    </row>
    <row r="89" spans="3:73" s="164" customFormat="1" ht="30" customHeight="1" thickBot="1" x14ac:dyDescent="0.3">
      <c r="C89" s="59"/>
      <c r="D89" s="59"/>
      <c r="E89" s="59"/>
      <c r="G89" s="532">
        <v>43447</v>
      </c>
      <c r="H89" s="544" t="s">
        <v>430</v>
      </c>
      <c r="I89" s="621"/>
      <c r="J89" s="652">
        <v>91</v>
      </c>
      <c r="K89" s="661"/>
      <c r="L89" s="613"/>
      <c r="M89" s="584"/>
      <c r="N89" s="584"/>
      <c r="O89" s="584"/>
      <c r="P89" s="584"/>
      <c r="Q89" s="584"/>
      <c r="R89" s="584"/>
      <c r="S89" s="584"/>
      <c r="T89" s="584"/>
      <c r="V89" s="196"/>
      <c r="W89" s="196"/>
      <c r="X89" s="66"/>
      <c r="Y89" s="66"/>
      <c r="Z89" s="66"/>
      <c r="AA89" s="196"/>
      <c r="AB89" s="196"/>
      <c r="AC89" s="117"/>
      <c r="AD89" s="69"/>
      <c r="AE89" s="118"/>
      <c r="AF89" s="196"/>
      <c r="AG89" s="160"/>
      <c r="AH89" s="162"/>
      <c r="AI89" s="162"/>
      <c r="AJ89" s="167"/>
      <c r="AK89" s="168"/>
      <c r="AM89" s="223">
        <v>43430</v>
      </c>
      <c r="AN89" s="228" t="s">
        <v>62</v>
      </c>
      <c r="AO89" s="230" t="s">
        <v>408</v>
      </c>
      <c r="AP89" s="232">
        <f t="shared" si="11"/>
        <v>-90</v>
      </c>
      <c r="AQ89" s="235"/>
      <c r="AR89" s="236"/>
      <c r="AS89" s="84"/>
      <c r="AT89" s="251">
        <f t="shared" si="12"/>
        <v>90</v>
      </c>
      <c r="AU89" s="260">
        <v>80</v>
      </c>
      <c r="AV89" s="255" t="s">
        <v>407</v>
      </c>
      <c r="AW89" s="291"/>
      <c r="AX89" s="215"/>
      <c r="AY89" s="215"/>
      <c r="AZ89" s="215"/>
      <c r="BA89" s="215"/>
      <c r="BB89" s="215"/>
      <c r="BC89" s="215"/>
      <c r="BD89" s="215"/>
      <c r="BE89" s="215"/>
      <c r="BF89" s="215"/>
      <c r="BG89" s="226"/>
      <c r="BH89" s="283">
        <f t="shared" si="13"/>
        <v>10</v>
      </c>
      <c r="BI89" s="84"/>
      <c r="BJ89" s="260"/>
      <c r="BK89" s="215"/>
      <c r="BL89" s="226"/>
      <c r="BM89" s="277">
        <f t="shared" si="14"/>
        <v>0</v>
      </c>
      <c r="BN89" s="142">
        <v>2</v>
      </c>
      <c r="BO89" s="283">
        <f t="shared" si="15"/>
        <v>10</v>
      </c>
      <c r="BP89" s="273"/>
      <c r="BQ89" s="196"/>
      <c r="BR89" s="196"/>
      <c r="BS89" s="196"/>
      <c r="BT89" s="196"/>
      <c r="BU89" s="196"/>
    </row>
    <row r="90" spans="3:73" s="164" customFormat="1" ht="30" customHeight="1" thickBot="1" x14ac:dyDescent="0.3">
      <c r="C90" s="59"/>
      <c r="D90" s="59"/>
      <c r="E90" s="59"/>
      <c r="G90" s="532">
        <v>43447</v>
      </c>
      <c r="H90" s="544" t="s">
        <v>429</v>
      </c>
      <c r="I90" s="621"/>
      <c r="J90" s="685">
        <v>106</v>
      </c>
      <c r="K90" s="686"/>
      <c r="L90" s="613"/>
      <c r="M90" s="584"/>
      <c r="N90" s="584"/>
      <c r="O90" s="584"/>
      <c r="P90" s="584"/>
      <c r="Q90" s="584"/>
      <c r="R90" s="584"/>
      <c r="S90" s="584"/>
      <c r="T90" s="584"/>
      <c r="V90" s="196"/>
      <c r="W90" s="196"/>
      <c r="X90" s="66"/>
      <c r="Y90" s="66"/>
      <c r="Z90" s="66"/>
      <c r="AA90" s="196"/>
      <c r="AB90" s="196"/>
      <c r="AC90" s="117"/>
      <c r="AD90" s="69"/>
      <c r="AE90" s="118"/>
      <c r="AF90" s="196"/>
      <c r="AG90" s="160"/>
      <c r="AH90" s="162"/>
      <c r="AI90" s="162"/>
      <c r="AJ90" s="167"/>
      <c r="AK90" s="168"/>
      <c r="AM90" s="223">
        <v>43431</v>
      </c>
      <c r="AN90" s="228" t="s">
        <v>59</v>
      </c>
      <c r="AO90" s="230"/>
      <c r="AP90" s="232">
        <f t="shared" si="11"/>
        <v>-55</v>
      </c>
      <c r="AQ90" s="235"/>
      <c r="AR90" s="236"/>
      <c r="AS90" s="84"/>
      <c r="AT90" s="251">
        <f t="shared" si="12"/>
        <v>55</v>
      </c>
      <c r="AU90" s="260">
        <v>0</v>
      </c>
      <c r="AV90" s="255" t="s">
        <v>406</v>
      </c>
      <c r="AW90" s="291" t="s">
        <v>411</v>
      </c>
      <c r="AX90" s="215">
        <v>30</v>
      </c>
      <c r="AY90" s="215">
        <v>15</v>
      </c>
      <c r="AZ90" s="215"/>
      <c r="BA90" s="215"/>
      <c r="BB90" s="215"/>
      <c r="BC90" s="215"/>
      <c r="BD90" s="215"/>
      <c r="BE90" s="215"/>
      <c r="BF90" s="215"/>
      <c r="BG90" s="226"/>
      <c r="BH90" s="283">
        <f t="shared" si="13"/>
        <v>10</v>
      </c>
      <c r="BI90" s="281"/>
      <c r="BJ90" s="260"/>
      <c r="BK90" s="215"/>
      <c r="BL90" s="226"/>
      <c r="BM90" s="277">
        <f t="shared" si="14"/>
        <v>0</v>
      </c>
      <c r="BN90" s="142">
        <v>2</v>
      </c>
      <c r="BO90" s="283">
        <f t="shared" si="15"/>
        <v>10</v>
      </c>
      <c r="BP90" s="273"/>
      <c r="BQ90" s="196"/>
      <c r="BR90" s="196"/>
      <c r="BS90" s="196"/>
      <c r="BT90" s="196"/>
      <c r="BU90" s="196"/>
    </row>
    <row r="91" spans="3:73" s="164" customFormat="1" ht="30" customHeight="1" thickBot="1" x14ac:dyDescent="0.3">
      <c r="C91" s="59"/>
      <c r="D91" s="59"/>
      <c r="E91" s="59"/>
      <c r="G91" s="577">
        <v>43448</v>
      </c>
      <c r="H91" s="578" t="s">
        <v>445</v>
      </c>
      <c r="I91" s="683"/>
      <c r="J91" s="685">
        <v>666</v>
      </c>
      <c r="K91" s="686"/>
      <c r="L91" s="684"/>
      <c r="M91" s="584"/>
      <c r="N91" s="584"/>
      <c r="O91" s="584"/>
      <c r="P91" s="584"/>
      <c r="Q91" s="584"/>
      <c r="R91" s="584"/>
      <c r="S91" s="584"/>
      <c r="T91" s="584"/>
      <c r="V91" s="196"/>
      <c r="W91" s="196"/>
      <c r="X91" s="66"/>
      <c r="Y91" s="66"/>
      <c r="Z91" s="66"/>
      <c r="AA91" s="196"/>
      <c r="AB91" s="196"/>
      <c r="AC91" s="117"/>
      <c r="AD91" s="69"/>
      <c r="AE91" s="118"/>
      <c r="AF91" s="196"/>
      <c r="AG91" s="160"/>
      <c r="AH91" s="162"/>
      <c r="AI91" s="162"/>
      <c r="AJ91" s="167"/>
      <c r="AK91" s="168"/>
      <c r="AM91" s="223">
        <v>43432</v>
      </c>
      <c r="AN91" s="228" t="s">
        <v>63</v>
      </c>
      <c r="AO91" s="230" t="s">
        <v>409</v>
      </c>
      <c r="AP91" s="232">
        <f t="shared" si="11"/>
        <v>-90</v>
      </c>
      <c r="AQ91" s="235"/>
      <c r="AR91" s="236"/>
      <c r="AS91" s="84"/>
      <c r="AT91" s="251">
        <f t="shared" si="12"/>
        <v>90</v>
      </c>
      <c r="AU91" s="260">
        <v>0</v>
      </c>
      <c r="AV91" s="255" t="s">
        <v>406</v>
      </c>
      <c r="AW91" s="291" t="s">
        <v>405</v>
      </c>
      <c r="AX91" s="215">
        <v>80</v>
      </c>
      <c r="AY91" s="215"/>
      <c r="AZ91" s="215"/>
      <c r="BA91" s="215"/>
      <c r="BB91" s="215"/>
      <c r="BC91" s="215"/>
      <c r="BD91" s="215"/>
      <c r="BE91" s="215"/>
      <c r="BF91" s="215"/>
      <c r="BG91" s="226"/>
      <c r="BH91" s="283">
        <f t="shared" si="13"/>
        <v>10</v>
      </c>
      <c r="BI91" s="84"/>
      <c r="BJ91" s="260"/>
      <c r="BK91" s="215"/>
      <c r="BL91" s="226"/>
      <c r="BM91" s="277">
        <f t="shared" si="14"/>
        <v>0</v>
      </c>
      <c r="BN91" s="142">
        <v>2</v>
      </c>
      <c r="BO91" s="283">
        <f t="shared" si="15"/>
        <v>10</v>
      </c>
      <c r="BP91" s="273"/>
      <c r="BQ91" s="196"/>
      <c r="BR91" s="196"/>
      <c r="BS91" s="196"/>
      <c r="BT91" s="196"/>
      <c r="BU91" s="196"/>
    </row>
    <row r="92" spans="3:73" s="164" customFormat="1" ht="30" customHeight="1" thickBot="1" x14ac:dyDescent="0.3">
      <c r="C92" s="59"/>
      <c r="D92" s="59"/>
      <c r="E92" s="59"/>
      <c r="G92" s="577">
        <v>43449</v>
      </c>
      <c r="H92" s="578" t="s">
        <v>446</v>
      </c>
      <c r="I92" s="683"/>
      <c r="J92" s="685">
        <v>100</v>
      </c>
      <c r="K92" s="686"/>
      <c r="L92" s="684"/>
      <c r="M92" s="584"/>
      <c r="N92" s="586"/>
      <c r="O92" s="586"/>
      <c r="P92" s="586"/>
      <c r="Q92" s="586"/>
      <c r="R92" s="586"/>
      <c r="S92" s="586"/>
      <c r="T92" s="586"/>
      <c r="V92" s="196"/>
      <c r="W92" s="196"/>
      <c r="X92" s="66"/>
      <c r="Y92" s="66"/>
      <c r="Z92" s="66"/>
      <c r="AA92" s="196"/>
      <c r="AB92" s="196"/>
      <c r="AC92" s="117"/>
      <c r="AD92" s="69"/>
      <c r="AE92" s="118"/>
      <c r="AF92" s="196"/>
      <c r="AG92" s="160"/>
      <c r="AH92" s="162"/>
      <c r="AI92" s="162"/>
      <c r="AJ92" s="167"/>
      <c r="AK92" s="168"/>
      <c r="AM92" s="223">
        <v>43433</v>
      </c>
      <c r="AN92" s="228" t="s">
        <v>36</v>
      </c>
      <c r="AO92" s="230" t="s">
        <v>409</v>
      </c>
      <c r="AP92" s="232">
        <f t="shared" si="11"/>
        <v>-10</v>
      </c>
      <c r="AQ92" s="235"/>
      <c r="AR92" s="236"/>
      <c r="AS92" s="84"/>
      <c r="AT92" s="251">
        <f t="shared" si="12"/>
        <v>10</v>
      </c>
      <c r="AU92" s="260"/>
      <c r="AV92" s="255"/>
      <c r="AW92" s="291"/>
      <c r="AX92" s="215"/>
      <c r="AY92" s="215"/>
      <c r="AZ92" s="215"/>
      <c r="BA92" s="215"/>
      <c r="BB92" s="215"/>
      <c r="BC92" s="215"/>
      <c r="BD92" s="215"/>
      <c r="BE92" s="215"/>
      <c r="BF92" s="215"/>
      <c r="BG92" s="226"/>
      <c r="BH92" s="283">
        <f t="shared" si="13"/>
        <v>10</v>
      </c>
      <c r="BI92" s="84"/>
      <c r="BJ92" s="260"/>
      <c r="BK92" s="215"/>
      <c r="BL92" s="226"/>
      <c r="BM92" s="277">
        <f t="shared" si="14"/>
        <v>0</v>
      </c>
      <c r="BN92" s="142">
        <v>2</v>
      </c>
      <c r="BO92" s="283">
        <f t="shared" si="15"/>
        <v>10</v>
      </c>
      <c r="BP92" s="273"/>
      <c r="BQ92" s="196"/>
      <c r="BR92" s="196"/>
      <c r="BS92" s="196"/>
      <c r="BT92" s="196"/>
      <c r="BU92" s="196"/>
    </row>
    <row r="93" spans="3:73" s="164" customFormat="1" ht="30" customHeight="1" thickBot="1" x14ac:dyDescent="0.3">
      <c r="C93" s="59"/>
      <c r="D93" s="59"/>
      <c r="E93" s="59"/>
      <c r="G93" s="577">
        <v>43449</v>
      </c>
      <c r="H93" s="578" t="s">
        <v>447</v>
      </c>
      <c r="I93" s="683"/>
      <c r="J93" s="685">
        <v>42</v>
      </c>
      <c r="K93" s="686"/>
      <c r="L93" s="684"/>
      <c r="M93" s="584"/>
      <c r="N93" s="584"/>
      <c r="O93" s="584"/>
      <c r="P93" s="584"/>
      <c r="Q93" s="584"/>
      <c r="R93" s="584"/>
      <c r="S93" s="584"/>
      <c r="T93" s="584"/>
      <c r="V93" s="196"/>
      <c r="W93" s="196"/>
      <c r="X93" s="66"/>
      <c r="Y93" s="66"/>
      <c r="Z93" s="66"/>
      <c r="AA93" s="196"/>
      <c r="AB93" s="196"/>
      <c r="AC93" s="117"/>
      <c r="AD93" s="69"/>
      <c r="AE93" s="118"/>
      <c r="AF93" s="196"/>
      <c r="AG93" s="160"/>
      <c r="AH93" s="162"/>
      <c r="AI93" s="162"/>
      <c r="AJ93" s="167"/>
      <c r="AK93" s="168"/>
      <c r="AM93" s="223">
        <v>43434</v>
      </c>
      <c r="AN93" s="228" t="s">
        <v>60</v>
      </c>
      <c r="AO93" s="230" t="s">
        <v>410</v>
      </c>
      <c r="AP93" s="232">
        <f t="shared" si="11"/>
        <v>-150</v>
      </c>
      <c r="AQ93" s="235"/>
      <c r="AR93" s="236"/>
      <c r="AS93" s="84"/>
      <c r="AT93" s="251">
        <f t="shared" si="12"/>
        <v>150</v>
      </c>
      <c r="AU93" s="260">
        <v>90</v>
      </c>
      <c r="AV93" s="255" t="s">
        <v>412</v>
      </c>
      <c r="AW93" s="291" t="s">
        <v>413</v>
      </c>
      <c r="AX93" s="220">
        <v>30</v>
      </c>
      <c r="AY93" s="215">
        <v>20</v>
      </c>
      <c r="AZ93" s="215"/>
      <c r="BA93" s="215"/>
      <c r="BB93" s="215"/>
      <c r="BC93" s="215"/>
      <c r="BD93" s="215"/>
      <c r="BE93" s="215"/>
      <c r="BF93" s="215"/>
      <c r="BG93" s="226"/>
      <c r="BH93" s="283">
        <f t="shared" si="13"/>
        <v>10</v>
      </c>
      <c r="BI93" s="84"/>
      <c r="BJ93" s="260"/>
      <c r="BK93" s="215"/>
      <c r="BL93" s="226"/>
      <c r="BM93" s="277">
        <f t="shared" si="14"/>
        <v>0</v>
      </c>
      <c r="BN93" s="142">
        <v>2</v>
      </c>
      <c r="BO93" s="283">
        <f t="shared" si="15"/>
        <v>10</v>
      </c>
      <c r="BP93" s="273"/>
      <c r="BQ93" s="196"/>
      <c r="BR93" s="196"/>
      <c r="BS93" s="196"/>
      <c r="BT93" s="196"/>
      <c r="BU93" s="196"/>
    </row>
    <row r="94" spans="3:73" s="164" customFormat="1" ht="30" customHeight="1" thickBot="1" x14ac:dyDescent="0.3">
      <c r="C94" s="59"/>
      <c r="D94" s="59"/>
      <c r="E94" s="59"/>
      <c r="G94" s="577">
        <v>43449</v>
      </c>
      <c r="H94" s="578" t="s">
        <v>448</v>
      </c>
      <c r="I94" s="683"/>
      <c r="J94" s="687">
        <v>113</v>
      </c>
      <c r="K94" s="688"/>
      <c r="L94" s="684"/>
      <c r="M94" s="584"/>
      <c r="N94" s="584"/>
      <c r="O94" s="584"/>
      <c r="P94" s="584"/>
      <c r="Q94" s="584"/>
      <c r="R94" s="584"/>
      <c r="S94" s="584"/>
      <c r="T94" s="584"/>
      <c r="V94" s="196"/>
      <c r="W94" s="196"/>
      <c r="X94" s="66"/>
      <c r="Y94" s="66"/>
      <c r="Z94" s="66"/>
      <c r="AA94" s="196"/>
      <c r="AB94" s="196"/>
      <c r="AC94" s="117"/>
      <c r="AD94" s="69"/>
      <c r="AE94" s="118"/>
      <c r="AF94" s="196"/>
      <c r="AG94" s="160"/>
      <c r="AH94" s="162"/>
      <c r="AI94" s="162"/>
      <c r="AJ94" s="167"/>
      <c r="AK94" s="168"/>
      <c r="AM94" s="223">
        <v>43435</v>
      </c>
      <c r="AN94" s="227" t="s">
        <v>149</v>
      </c>
      <c r="AO94" s="230" t="s">
        <v>414</v>
      </c>
      <c r="AP94" s="232">
        <f t="shared" si="11"/>
        <v>-120</v>
      </c>
      <c r="AQ94" s="235"/>
      <c r="AR94" s="236"/>
      <c r="AS94" s="84"/>
      <c r="AT94" s="251">
        <f t="shared" si="12"/>
        <v>120</v>
      </c>
      <c r="AU94" s="260">
        <v>100</v>
      </c>
      <c r="AV94" s="255" t="s">
        <v>208</v>
      </c>
      <c r="AW94" s="291"/>
      <c r="AX94" s="215"/>
      <c r="AY94" s="218"/>
      <c r="AZ94" s="215"/>
      <c r="BA94" s="215"/>
      <c r="BB94" s="215"/>
      <c r="BC94" s="215"/>
      <c r="BD94" s="215"/>
      <c r="BE94" s="215"/>
      <c r="BF94" s="215"/>
      <c r="BG94" s="226"/>
      <c r="BH94" s="283">
        <f t="shared" si="13"/>
        <v>20</v>
      </c>
      <c r="BI94" s="84"/>
      <c r="BJ94" s="260"/>
      <c r="BK94" s="215"/>
      <c r="BL94" s="226"/>
      <c r="BM94" s="277">
        <f t="shared" si="14"/>
        <v>0</v>
      </c>
      <c r="BN94" s="142">
        <v>4</v>
      </c>
      <c r="BO94" s="283">
        <f t="shared" si="15"/>
        <v>20</v>
      </c>
      <c r="BP94" s="273"/>
      <c r="BQ94" s="196"/>
      <c r="BR94" s="196"/>
      <c r="BS94" s="196"/>
      <c r="BT94" s="196"/>
      <c r="BU94" s="196"/>
    </row>
    <row r="95" spans="3:73" s="164" customFormat="1" ht="30" customHeight="1" thickBot="1" x14ac:dyDescent="0.3">
      <c r="C95" s="59"/>
      <c r="D95" s="59"/>
      <c r="E95" s="59"/>
      <c r="G95" s="573">
        <v>43451</v>
      </c>
      <c r="H95" s="574" t="s">
        <v>364</v>
      </c>
      <c r="I95" s="575"/>
      <c r="J95" s="575"/>
      <c r="K95" s="643"/>
      <c r="L95" s="576">
        <v>300</v>
      </c>
      <c r="M95" s="584"/>
      <c r="N95" s="584"/>
      <c r="O95" s="584"/>
      <c r="P95" s="584"/>
      <c r="Q95" s="584"/>
      <c r="R95" s="584"/>
      <c r="S95" s="584"/>
      <c r="T95" s="584"/>
      <c r="V95" s="196"/>
      <c r="W95" s="196"/>
      <c r="X95" s="66"/>
      <c r="Y95" s="66"/>
      <c r="Z95" s="66"/>
      <c r="AA95" s="196"/>
      <c r="AB95" s="196"/>
      <c r="AC95" s="117"/>
      <c r="AD95" s="69"/>
      <c r="AE95" s="118"/>
      <c r="AF95" s="196"/>
      <c r="AG95" s="160"/>
      <c r="AH95" s="162"/>
      <c r="AI95" s="162"/>
      <c r="AJ95" s="167"/>
      <c r="AK95" s="168"/>
      <c r="AM95" s="223">
        <v>43436</v>
      </c>
      <c r="AN95" s="228" t="s">
        <v>61</v>
      </c>
      <c r="AO95" s="230"/>
      <c r="AP95" s="232">
        <f t="shared" si="11"/>
        <v>-5</v>
      </c>
      <c r="AQ95" s="235"/>
      <c r="AR95" s="236"/>
      <c r="AS95" s="84"/>
      <c r="AT95" s="251">
        <f t="shared" si="12"/>
        <v>5</v>
      </c>
      <c r="AU95" s="260"/>
      <c r="AV95" s="255"/>
      <c r="AW95" s="291"/>
      <c r="AX95" s="215"/>
      <c r="AY95" s="215"/>
      <c r="AZ95" s="215"/>
      <c r="BA95" s="215"/>
      <c r="BB95" s="215"/>
      <c r="BC95" s="215"/>
      <c r="BD95" s="215"/>
      <c r="BE95" s="215"/>
      <c r="BF95" s="215"/>
      <c r="BG95" s="226"/>
      <c r="BH95" s="283">
        <f t="shared" si="13"/>
        <v>5</v>
      </c>
      <c r="BI95" s="84"/>
      <c r="BJ95" s="260"/>
      <c r="BK95" s="215"/>
      <c r="BL95" s="226"/>
      <c r="BM95" s="277">
        <f t="shared" si="14"/>
        <v>0</v>
      </c>
      <c r="BN95" s="142">
        <v>1</v>
      </c>
      <c r="BO95" s="283">
        <f t="shared" si="15"/>
        <v>5</v>
      </c>
      <c r="BP95" s="273"/>
      <c r="BQ95" s="196"/>
      <c r="BR95" s="196"/>
      <c r="BS95" s="196"/>
      <c r="BT95" s="196"/>
      <c r="BU95" s="196"/>
    </row>
    <row r="96" spans="3:73" s="164" customFormat="1" ht="30" customHeight="1" thickBot="1" x14ac:dyDescent="0.3">
      <c r="C96" s="59"/>
      <c r="D96" s="59"/>
      <c r="E96" s="59"/>
      <c r="G96" s="541">
        <v>43453</v>
      </c>
      <c r="H96" s="542" t="s">
        <v>184</v>
      </c>
      <c r="I96" s="543"/>
      <c r="J96" s="543"/>
      <c r="K96" s="642"/>
      <c r="L96" s="517">
        <v>10502</v>
      </c>
      <c r="M96" s="586"/>
      <c r="N96" s="584"/>
      <c r="O96" s="584"/>
      <c r="P96" s="584"/>
      <c r="Q96" s="584"/>
      <c r="R96" s="584"/>
      <c r="S96" s="584"/>
      <c r="T96" s="584"/>
      <c r="V96" s="196"/>
      <c r="W96" s="196"/>
      <c r="X96" s="66"/>
      <c r="Y96" s="66"/>
      <c r="Z96" s="66"/>
      <c r="AA96" s="196"/>
      <c r="AB96" s="196"/>
      <c r="AC96" s="117"/>
      <c r="AD96" s="69"/>
      <c r="AE96" s="118"/>
      <c r="AF96" s="196"/>
      <c r="AG96" s="160"/>
      <c r="AH96" s="162"/>
      <c r="AI96" s="162"/>
      <c r="AJ96" s="167"/>
      <c r="AK96" s="168"/>
      <c r="AM96" s="223">
        <v>43437</v>
      </c>
      <c r="AN96" s="228" t="s">
        <v>62</v>
      </c>
      <c r="AO96" s="230"/>
      <c r="AP96" s="232">
        <f t="shared" si="11"/>
        <v>-185</v>
      </c>
      <c r="AQ96" s="235"/>
      <c r="AR96" s="236"/>
      <c r="AS96" s="84"/>
      <c r="AT96" s="251">
        <f t="shared" si="12"/>
        <v>185</v>
      </c>
      <c r="AU96" s="260">
        <v>45</v>
      </c>
      <c r="AV96" s="255" t="s">
        <v>398</v>
      </c>
      <c r="AW96" s="291" t="s">
        <v>399</v>
      </c>
      <c r="AX96" s="215">
        <v>130</v>
      </c>
      <c r="AY96" s="215"/>
      <c r="AZ96" s="215"/>
      <c r="BA96" s="215"/>
      <c r="BB96" s="215"/>
      <c r="BC96" s="215"/>
      <c r="BD96" s="215"/>
      <c r="BE96" s="215"/>
      <c r="BF96" s="215"/>
      <c r="BG96" s="226"/>
      <c r="BH96" s="283">
        <f t="shared" si="13"/>
        <v>10</v>
      </c>
      <c r="BI96" s="84"/>
      <c r="BJ96" s="260"/>
      <c r="BK96" s="215"/>
      <c r="BL96" s="226"/>
      <c r="BM96" s="277">
        <f t="shared" si="14"/>
        <v>0</v>
      </c>
      <c r="BN96" s="142">
        <v>2</v>
      </c>
      <c r="BO96" s="283">
        <f t="shared" si="15"/>
        <v>10</v>
      </c>
      <c r="BP96" s="273"/>
      <c r="BQ96" s="196"/>
      <c r="BR96" s="196"/>
      <c r="BS96" s="196"/>
      <c r="BT96" s="196"/>
      <c r="BU96" s="196"/>
    </row>
    <row r="97" spans="3:73" s="164" customFormat="1" ht="30" customHeight="1" thickBot="1" x14ac:dyDescent="0.3">
      <c r="C97" s="59"/>
      <c r="D97" s="59"/>
      <c r="E97" s="59"/>
      <c r="G97" s="59"/>
      <c r="H97" s="53"/>
      <c r="I97" s="57"/>
      <c r="J97" s="58"/>
      <c r="K97" s="58"/>
      <c r="L97" s="65"/>
      <c r="M97" s="69"/>
      <c r="N97" s="584"/>
      <c r="O97" s="584"/>
      <c r="P97" s="584"/>
      <c r="Q97" s="584"/>
      <c r="R97" s="584"/>
      <c r="S97" s="584"/>
      <c r="T97" s="584"/>
      <c r="V97" s="196"/>
      <c r="W97" s="196"/>
      <c r="X97" s="66"/>
      <c r="Y97" s="66"/>
      <c r="Z97" s="66"/>
      <c r="AA97" s="196"/>
      <c r="AB97" s="196"/>
      <c r="AC97" s="117"/>
      <c r="AD97" s="69"/>
      <c r="AE97" s="118"/>
      <c r="AF97" s="196"/>
      <c r="AG97" s="160"/>
      <c r="AH97" s="162"/>
      <c r="AI97" s="162"/>
      <c r="AJ97" s="167"/>
      <c r="AK97" s="168"/>
      <c r="AM97" s="223">
        <v>43438</v>
      </c>
      <c r="AN97" s="228" t="s">
        <v>59</v>
      </c>
      <c r="AO97" s="230"/>
      <c r="AP97" s="232">
        <f t="shared" si="11"/>
        <v>-44</v>
      </c>
      <c r="AQ97" s="235"/>
      <c r="AR97" s="236"/>
      <c r="AS97" s="84"/>
      <c r="AT97" s="251">
        <f t="shared" si="12"/>
        <v>44</v>
      </c>
      <c r="AU97" s="260">
        <v>34</v>
      </c>
      <c r="AV97" s="255" t="s">
        <v>397</v>
      </c>
      <c r="AW97" s="291"/>
      <c r="AX97" s="215"/>
      <c r="AY97" s="215"/>
      <c r="AZ97" s="215"/>
      <c r="BA97" s="215"/>
      <c r="BB97" s="215"/>
      <c r="BC97" s="215"/>
      <c r="BD97" s="215"/>
      <c r="BE97" s="215"/>
      <c r="BF97" s="215"/>
      <c r="BG97" s="226"/>
      <c r="BH97" s="283">
        <f t="shared" si="13"/>
        <v>10</v>
      </c>
      <c r="BI97" s="84"/>
      <c r="BJ97" s="260"/>
      <c r="BK97" s="215"/>
      <c r="BL97" s="226"/>
      <c r="BM97" s="277">
        <f t="shared" si="14"/>
        <v>0</v>
      </c>
      <c r="BN97" s="142">
        <v>2</v>
      </c>
      <c r="BO97" s="283">
        <f t="shared" si="15"/>
        <v>10</v>
      </c>
      <c r="BP97" s="273"/>
      <c r="BQ97" s="196"/>
      <c r="BR97" s="196"/>
      <c r="BS97" s="196"/>
      <c r="BT97" s="196"/>
      <c r="BU97" s="196"/>
    </row>
    <row r="98" spans="3:73" s="164" customFormat="1" ht="30" customHeight="1" thickBot="1" x14ac:dyDescent="0.3">
      <c r="C98" s="59"/>
      <c r="D98" s="59"/>
      <c r="E98" s="59"/>
      <c r="G98" s="59"/>
      <c r="H98" s="53"/>
      <c r="I98" s="57"/>
      <c r="J98" s="58"/>
      <c r="K98" s="58"/>
      <c r="L98" s="65"/>
      <c r="M98" s="69"/>
      <c r="N98" s="584"/>
      <c r="O98" s="584"/>
      <c r="P98" s="584"/>
      <c r="Q98" s="584"/>
      <c r="R98" s="584"/>
      <c r="S98" s="584"/>
      <c r="T98" s="584"/>
      <c r="V98" s="196"/>
      <c r="W98" s="196"/>
      <c r="X98" s="66"/>
      <c r="Y98" s="66"/>
      <c r="Z98" s="66"/>
      <c r="AA98" s="196"/>
      <c r="AB98" s="196"/>
      <c r="AC98" s="117"/>
      <c r="AD98" s="69"/>
      <c r="AE98" s="118"/>
      <c r="AF98" s="196"/>
      <c r="AG98" s="160"/>
      <c r="AH98" s="162"/>
      <c r="AI98" s="162"/>
      <c r="AJ98" s="167"/>
      <c r="AK98" s="168"/>
      <c r="AM98" s="223">
        <v>43439</v>
      </c>
      <c r="AN98" s="228" t="s">
        <v>63</v>
      </c>
      <c r="AO98" s="230"/>
      <c r="AP98" s="232">
        <f t="shared" si="11"/>
        <v>-60</v>
      </c>
      <c r="AQ98" s="235"/>
      <c r="AR98" s="236"/>
      <c r="AS98" s="84"/>
      <c r="AT98" s="251">
        <f t="shared" si="12"/>
        <v>60</v>
      </c>
      <c r="AU98" s="260"/>
      <c r="AV98" s="255" t="s">
        <v>396</v>
      </c>
      <c r="AW98" s="291" t="s">
        <v>395</v>
      </c>
      <c r="AX98" s="215">
        <v>50</v>
      </c>
      <c r="AY98" s="215"/>
      <c r="AZ98" s="215"/>
      <c r="BA98" s="215"/>
      <c r="BB98" s="215"/>
      <c r="BC98" s="215"/>
      <c r="BD98" s="215"/>
      <c r="BE98" s="215"/>
      <c r="BF98" s="215"/>
      <c r="BG98" s="226"/>
      <c r="BH98" s="283">
        <f t="shared" si="13"/>
        <v>10</v>
      </c>
      <c r="BI98" s="84"/>
      <c r="BJ98" s="260"/>
      <c r="BK98" s="215"/>
      <c r="BL98" s="226"/>
      <c r="BM98" s="277">
        <f t="shared" si="14"/>
        <v>0</v>
      </c>
      <c r="BN98" s="142">
        <v>2</v>
      </c>
      <c r="BO98" s="283">
        <f t="shared" si="15"/>
        <v>10</v>
      </c>
      <c r="BP98" s="273"/>
      <c r="BQ98" s="196"/>
      <c r="BR98" s="196"/>
      <c r="BS98" s="196"/>
      <c r="BT98" s="196"/>
      <c r="BU98" s="196"/>
    </row>
    <row r="99" spans="3:73" s="164" customFormat="1" ht="30" customHeight="1" thickBot="1" x14ac:dyDescent="0.3">
      <c r="C99" s="59"/>
      <c r="D99" s="59"/>
      <c r="E99" s="59"/>
      <c r="G99" s="59"/>
      <c r="H99" s="53"/>
      <c r="I99" s="57"/>
      <c r="J99" s="58"/>
      <c r="K99" s="58"/>
      <c r="L99" s="65"/>
      <c r="M99" s="69"/>
      <c r="N99" s="584"/>
      <c r="O99" s="584"/>
      <c r="P99" s="584"/>
      <c r="Q99" s="584"/>
      <c r="R99" s="584"/>
      <c r="S99" s="584"/>
      <c r="T99" s="584"/>
      <c r="V99" s="196"/>
      <c r="W99" s="196"/>
      <c r="X99" s="66"/>
      <c r="Y99" s="66"/>
      <c r="Z99" s="66"/>
      <c r="AA99" s="196"/>
      <c r="AB99" s="196"/>
      <c r="AC99" s="117"/>
      <c r="AD99" s="69"/>
      <c r="AE99" s="118"/>
      <c r="AF99" s="196"/>
      <c r="AG99" s="160"/>
      <c r="AH99" s="162"/>
      <c r="AI99" s="162"/>
      <c r="AJ99" s="167"/>
      <c r="AK99" s="168"/>
      <c r="AM99" s="223">
        <v>43440</v>
      </c>
      <c r="AN99" s="228" t="s">
        <v>36</v>
      </c>
      <c r="AO99" s="230"/>
      <c r="AP99" s="232">
        <f t="shared" si="11"/>
        <v>-114</v>
      </c>
      <c r="AQ99" s="235"/>
      <c r="AR99" s="236"/>
      <c r="AS99" s="84"/>
      <c r="AT99" s="251">
        <f t="shared" si="12"/>
        <v>114</v>
      </c>
      <c r="AU99" s="260">
        <v>34</v>
      </c>
      <c r="AV99" s="255" t="s">
        <v>394</v>
      </c>
      <c r="AW99" s="291" t="s">
        <v>169</v>
      </c>
      <c r="AX99" s="215">
        <v>30</v>
      </c>
      <c r="AY99" s="215"/>
      <c r="AZ99" s="215"/>
      <c r="BA99" s="215"/>
      <c r="BB99" s="215"/>
      <c r="BC99" s="215"/>
      <c r="BD99" s="215"/>
      <c r="BE99" s="215"/>
      <c r="BF99" s="215"/>
      <c r="BG99" s="226"/>
      <c r="BH99" s="283">
        <f t="shared" si="13"/>
        <v>50</v>
      </c>
      <c r="BI99" s="84">
        <v>50</v>
      </c>
      <c r="BJ99" s="260"/>
      <c r="BK99" s="215"/>
      <c r="BL99" s="226">
        <v>2</v>
      </c>
      <c r="BM99" s="277">
        <f t="shared" si="14"/>
        <v>10</v>
      </c>
      <c r="BN99" s="142"/>
      <c r="BO99" s="283">
        <f t="shared" si="15"/>
        <v>0</v>
      </c>
      <c r="BP99" s="273"/>
      <c r="BQ99" s="196"/>
      <c r="BR99" s="196"/>
      <c r="BS99" s="196"/>
      <c r="BT99" s="196"/>
      <c r="BU99" s="196"/>
    </row>
    <row r="100" spans="3:73" s="164" customFormat="1" ht="30" customHeight="1" thickBot="1" x14ac:dyDescent="0.3">
      <c r="C100" s="59"/>
      <c r="D100" s="59"/>
      <c r="E100" s="59"/>
      <c r="G100" s="59"/>
      <c r="H100" s="53"/>
      <c r="I100" s="57"/>
      <c r="J100" s="58"/>
      <c r="K100" s="58"/>
      <c r="L100" s="65"/>
      <c r="M100" s="69"/>
      <c r="N100" s="586"/>
      <c r="O100" s="586"/>
      <c r="P100" s="586"/>
      <c r="Q100" s="586"/>
      <c r="R100" s="586"/>
      <c r="S100" s="586"/>
      <c r="T100" s="586"/>
      <c r="V100" s="196"/>
      <c r="W100" s="196"/>
      <c r="X100" s="66"/>
      <c r="Y100" s="66"/>
      <c r="Z100" s="66"/>
      <c r="AA100" s="196"/>
      <c r="AB100" s="196"/>
      <c r="AC100" s="117"/>
      <c r="AD100" s="69"/>
      <c r="AE100" s="118"/>
      <c r="AF100" s="196"/>
      <c r="AG100" s="160"/>
      <c r="AH100" s="162"/>
      <c r="AI100" s="162"/>
      <c r="AJ100" s="167"/>
      <c r="AK100" s="168"/>
      <c r="AM100" s="223">
        <v>43441</v>
      </c>
      <c r="AN100" s="228" t="s">
        <v>60</v>
      </c>
      <c r="AO100" s="230" t="s">
        <v>415</v>
      </c>
      <c r="AP100" s="232">
        <f t="shared" si="11"/>
        <v>-524</v>
      </c>
      <c r="AQ100" s="235"/>
      <c r="AR100" s="236"/>
      <c r="AS100" s="84"/>
      <c r="AT100" s="251">
        <f t="shared" si="12"/>
        <v>524</v>
      </c>
      <c r="AU100" s="260">
        <v>400</v>
      </c>
      <c r="AV100" s="255" t="s">
        <v>393</v>
      </c>
      <c r="AW100" s="291" t="s">
        <v>404</v>
      </c>
      <c r="AX100" s="215">
        <v>100</v>
      </c>
      <c r="AY100" s="215">
        <v>24</v>
      </c>
      <c r="AZ100" s="215"/>
      <c r="BA100" s="215"/>
      <c r="BB100" s="215"/>
      <c r="BC100" s="215"/>
      <c r="BD100" s="215"/>
      <c r="BE100" s="215"/>
      <c r="BF100" s="215"/>
      <c r="BG100" s="226"/>
      <c r="BH100" s="283">
        <f t="shared" si="13"/>
        <v>0</v>
      </c>
      <c r="BI100" s="84"/>
      <c r="BJ100" s="260">
        <v>2</v>
      </c>
      <c r="BK100" s="215"/>
      <c r="BL100" s="226">
        <v>2</v>
      </c>
      <c r="BM100" s="277">
        <f t="shared" si="14"/>
        <v>22</v>
      </c>
      <c r="BN100" s="142"/>
      <c r="BO100" s="283">
        <f t="shared" si="15"/>
        <v>0</v>
      </c>
      <c r="BP100" s="273"/>
      <c r="BQ100" s="196"/>
      <c r="BR100" s="196"/>
      <c r="BS100" s="196"/>
      <c r="BT100" s="196"/>
      <c r="BU100" s="196"/>
    </row>
    <row r="101" spans="3:73" s="164" customFormat="1" ht="30" customHeight="1" thickBot="1" x14ac:dyDescent="0.3">
      <c r="C101" s="59"/>
      <c r="D101" s="59"/>
      <c r="E101" s="59"/>
      <c r="G101" s="59"/>
      <c r="H101" s="53"/>
      <c r="I101" s="57"/>
      <c r="J101" s="58"/>
      <c r="K101" s="58"/>
      <c r="L101" s="65"/>
      <c r="M101" s="69"/>
      <c r="N101" s="69"/>
      <c r="O101" s="69"/>
      <c r="P101" s="69"/>
      <c r="Q101" s="69"/>
      <c r="R101" s="69"/>
      <c r="S101" s="69"/>
      <c r="T101" s="69"/>
      <c r="V101" s="196"/>
      <c r="W101" s="196"/>
      <c r="X101" s="66"/>
      <c r="Y101" s="66"/>
      <c r="Z101" s="66"/>
      <c r="AA101" s="196"/>
      <c r="AB101" s="196"/>
      <c r="AC101" s="117"/>
      <c r="AD101" s="69"/>
      <c r="AE101" s="118"/>
      <c r="AF101" s="196"/>
      <c r="AG101" s="160"/>
      <c r="AH101" s="162"/>
      <c r="AI101" s="162"/>
      <c r="AJ101" s="167"/>
      <c r="AK101" s="168"/>
      <c r="AM101" s="223">
        <v>43442</v>
      </c>
      <c r="AN101" s="227" t="s">
        <v>149</v>
      </c>
      <c r="AO101" s="230" t="s">
        <v>423</v>
      </c>
      <c r="AP101" s="232">
        <f t="shared" si="11"/>
        <v>-930</v>
      </c>
      <c r="AQ101" s="235"/>
      <c r="AR101" s="236"/>
      <c r="AS101" s="84"/>
      <c r="AT101" s="251">
        <f t="shared" si="12"/>
        <v>930</v>
      </c>
      <c r="AU101" s="260">
        <v>150</v>
      </c>
      <c r="AV101" s="255" t="s">
        <v>419</v>
      </c>
      <c r="AW101" s="291" t="s">
        <v>418</v>
      </c>
      <c r="AX101" s="220">
        <v>500</v>
      </c>
      <c r="AY101" s="215">
        <v>100</v>
      </c>
      <c r="AZ101" s="215">
        <v>180</v>
      </c>
      <c r="BA101" s="215"/>
      <c r="BB101" s="215"/>
      <c r="BC101" s="215"/>
      <c r="BD101" s="215"/>
      <c r="BE101" s="215"/>
      <c r="BF101" s="215"/>
      <c r="BG101" s="226"/>
      <c r="BH101" s="283">
        <f t="shared" si="13"/>
        <v>0</v>
      </c>
      <c r="BI101" s="84"/>
      <c r="BJ101" s="260"/>
      <c r="BK101" s="215"/>
      <c r="BL101" s="226">
        <v>1</v>
      </c>
      <c r="BM101" s="277">
        <f t="shared" si="14"/>
        <v>5</v>
      </c>
      <c r="BN101" s="142"/>
      <c r="BO101" s="283">
        <f t="shared" si="15"/>
        <v>0</v>
      </c>
      <c r="BP101" s="273"/>
      <c r="BQ101" s="196"/>
      <c r="BR101" s="196"/>
      <c r="BS101" s="196"/>
      <c r="BT101" s="196"/>
      <c r="BU101" s="196"/>
    </row>
    <row r="102" spans="3:73" s="164" customFormat="1" ht="30" customHeight="1" thickBot="1" x14ac:dyDescent="0.3">
      <c r="C102" s="59"/>
      <c r="D102" s="59"/>
      <c r="E102" s="59"/>
      <c r="G102" s="59"/>
      <c r="H102" s="53"/>
      <c r="I102" s="57"/>
      <c r="J102" s="58"/>
      <c r="K102" s="58"/>
      <c r="L102" s="65"/>
      <c r="M102" s="69"/>
      <c r="N102" s="69"/>
      <c r="O102" s="69"/>
      <c r="P102" s="69"/>
      <c r="Q102" s="69"/>
      <c r="R102" s="69"/>
      <c r="S102" s="69"/>
      <c r="T102" s="69"/>
      <c r="V102" s="196"/>
      <c r="W102" s="196"/>
      <c r="X102" s="66"/>
      <c r="Y102" s="66"/>
      <c r="Z102" s="66"/>
      <c r="AA102" s="196"/>
      <c r="AB102" s="196"/>
      <c r="AC102" s="117"/>
      <c r="AD102" s="69"/>
      <c r="AE102" s="118"/>
      <c r="AF102" s="196"/>
      <c r="AG102" s="160"/>
      <c r="AH102" s="162"/>
      <c r="AI102" s="162"/>
      <c r="AJ102" s="167"/>
      <c r="AK102" s="168"/>
      <c r="AM102" s="223">
        <v>43443</v>
      </c>
      <c r="AN102" s="228" t="s">
        <v>61</v>
      </c>
      <c r="AO102" s="230" t="s">
        <v>424</v>
      </c>
      <c r="AP102" s="232">
        <f t="shared" si="11"/>
        <v>0</v>
      </c>
      <c r="AQ102" s="235"/>
      <c r="AR102" s="236"/>
      <c r="AS102" s="84"/>
      <c r="AT102" s="251">
        <f t="shared" si="12"/>
        <v>0</v>
      </c>
      <c r="AU102" s="260"/>
      <c r="AV102" s="255"/>
      <c r="AW102" s="291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26"/>
      <c r="BH102" s="283">
        <f t="shared" si="13"/>
        <v>0</v>
      </c>
      <c r="BI102" s="84"/>
      <c r="BJ102" s="260"/>
      <c r="BK102" s="215"/>
      <c r="BL102" s="226"/>
      <c r="BM102" s="277">
        <f t="shared" si="14"/>
        <v>0</v>
      </c>
      <c r="BN102" s="142"/>
      <c r="BO102" s="283">
        <f t="shared" si="15"/>
        <v>0</v>
      </c>
      <c r="BP102" s="273"/>
      <c r="BQ102" s="196"/>
      <c r="BR102" s="196"/>
      <c r="BS102" s="196"/>
      <c r="BT102" s="196"/>
      <c r="BU102" s="196"/>
    </row>
    <row r="103" spans="3:73" s="164" customFormat="1" ht="30" customHeight="1" thickBot="1" x14ac:dyDescent="0.3">
      <c r="C103" s="59"/>
      <c r="D103" s="59"/>
      <c r="E103" s="59"/>
      <c r="G103" s="59"/>
      <c r="H103" s="53"/>
      <c r="I103" s="57"/>
      <c r="J103" s="58"/>
      <c r="K103" s="58"/>
      <c r="L103" s="65"/>
      <c r="M103" s="69"/>
      <c r="N103" s="69"/>
      <c r="O103" s="69"/>
      <c r="P103" s="69"/>
      <c r="Q103" s="69"/>
      <c r="R103" s="69"/>
      <c r="S103" s="69"/>
      <c r="T103" s="69"/>
      <c r="V103" s="196"/>
      <c r="W103" s="196"/>
      <c r="X103" s="66"/>
      <c r="Y103" s="66"/>
      <c r="Z103" s="66"/>
      <c r="AA103" s="196"/>
      <c r="AB103" s="196"/>
      <c r="AC103" s="117"/>
      <c r="AD103" s="69"/>
      <c r="AE103" s="118"/>
      <c r="AF103" s="196"/>
      <c r="AG103" s="160"/>
      <c r="AH103" s="162"/>
      <c r="AI103" s="162"/>
      <c r="AJ103" s="167"/>
      <c r="AK103" s="168"/>
      <c r="AM103" s="223">
        <v>43444</v>
      </c>
      <c r="AN103" s="228" t="s">
        <v>62</v>
      </c>
      <c r="AO103" s="230" t="s">
        <v>425</v>
      </c>
      <c r="AP103" s="232">
        <f t="shared" si="11"/>
        <v>-34</v>
      </c>
      <c r="AQ103" s="235"/>
      <c r="AR103" s="236"/>
      <c r="AS103" s="84"/>
      <c r="AT103" s="251">
        <f t="shared" si="12"/>
        <v>34</v>
      </c>
      <c r="AU103" s="260">
        <v>34</v>
      </c>
      <c r="AV103" s="255"/>
      <c r="AW103" s="291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26"/>
      <c r="BH103" s="283">
        <f t="shared" si="13"/>
        <v>0</v>
      </c>
      <c r="BI103" s="84"/>
      <c r="BJ103" s="260"/>
      <c r="BK103" s="215"/>
      <c r="BL103" s="226"/>
      <c r="BM103" s="277">
        <f t="shared" si="14"/>
        <v>0</v>
      </c>
      <c r="BN103" s="142"/>
      <c r="BO103" s="283">
        <f t="shared" si="15"/>
        <v>0</v>
      </c>
      <c r="BP103" s="273"/>
      <c r="BQ103" s="196"/>
      <c r="BR103" s="196"/>
      <c r="BS103" s="196"/>
      <c r="BT103" s="196"/>
      <c r="BU103" s="196"/>
    </row>
    <row r="104" spans="3:73" s="164" customFormat="1" ht="30" customHeight="1" thickBot="1" x14ac:dyDescent="0.3">
      <c r="C104" s="59"/>
      <c r="D104" s="59"/>
      <c r="E104" s="59"/>
      <c r="G104" s="59"/>
      <c r="H104" s="53"/>
      <c r="I104" s="57"/>
      <c r="J104" s="58"/>
      <c r="K104" s="58"/>
      <c r="L104" s="65"/>
      <c r="M104" s="69"/>
      <c r="N104" s="69"/>
      <c r="O104" s="69"/>
      <c r="P104" s="69"/>
      <c r="Q104" s="69"/>
      <c r="R104" s="69"/>
      <c r="S104" s="69"/>
      <c r="T104" s="69"/>
      <c r="V104" s="196"/>
      <c r="W104" s="196"/>
      <c r="X104" s="66"/>
      <c r="Y104" s="66"/>
      <c r="Z104" s="66"/>
      <c r="AA104" s="196"/>
      <c r="AB104" s="196"/>
      <c r="AC104" s="117"/>
      <c r="AD104" s="69"/>
      <c r="AE104" s="118"/>
      <c r="AF104" s="196"/>
      <c r="AG104" s="160"/>
      <c r="AH104" s="162"/>
      <c r="AI104" s="162"/>
      <c r="AJ104" s="167"/>
      <c r="AK104" s="168"/>
      <c r="AM104" s="223">
        <v>43445</v>
      </c>
      <c r="AN104" s="228" t="s">
        <v>59</v>
      </c>
      <c r="AO104" s="230" t="s">
        <v>422</v>
      </c>
      <c r="AP104" s="232">
        <f t="shared" si="11"/>
        <v>-144</v>
      </c>
      <c r="AQ104" s="235"/>
      <c r="AR104" s="236"/>
      <c r="AS104" s="84"/>
      <c r="AT104" s="251">
        <f t="shared" si="12"/>
        <v>144</v>
      </c>
      <c r="AU104" s="260">
        <v>34</v>
      </c>
      <c r="AV104" s="255"/>
      <c r="AW104" s="291" t="s">
        <v>433</v>
      </c>
      <c r="AX104" s="215">
        <v>30</v>
      </c>
      <c r="AY104" s="215">
        <v>80</v>
      </c>
      <c r="AZ104" s="215"/>
      <c r="BA104" s="215"/>
      <c r="BB104" s="215"/>
      <c r="BC104" s="215"/>
      <c r="BD104" s="215"/>
      <c r="BE104" s="215"/>
      <c r="BF104" s="215"/>
      <c r="BG104" s="226"/>
      <c r="BH104" s="283">
        <f t="shared" si="13"/>
        <v>0</v>
      </c>
      <c r="BI104" s="84"/>
      <c r="BJ104" s="260"/>
      <c r="BK104" s="215"/>
      <c r="BL104" s="226"/>
      <c r="BM104" s="277">
        <f t="shared" si="14"/>
        <v>0</v>
      </c>
      <c r="BN104" s="142"/>
      <c r="BO104" s="283">
        <f t="shared" si="15"/>
        <v>0</v>
      </c>
      <c r="BP104" s="273"/>
      <c r="BQ104" s="196"/>
      <c r="BR104" s="196"/>
      <c r="BS104" s="196"/>
      <c r="BT104" s="196"/>
      <c r="BU104" s="196"/>
    </row>
    <row r="105" spans="3:73" s="164" customFormat="1" ht="30" customHeight="1" thickBot="1" x14ac:dyDescent="0.3">
      <c r="C105" s="59"/>
      <c r="D105" s="59"/>
      <c r="E105" s="59"/>
      <c r="G105" s="59"/>
      <c r="H105" s="53"/>
      <c r="I105" s="57"/>
      <c r="J105" s="58"/>
      <c r="K105" s="58"/>
      <c r="L105" s="65"/>
      <c r="M105" s="69"/>
      <c r="N105" s="69"/>
      <c r="O105" s="69"/>
      <c r="P105" s="69"/>
      <c r="Q105" s="69"/>
      <c r="R105" s="69"/>
      <c r="S105" s="69"/>
      <c r="T105" s="69"/>
      <c r="V105" s="196"/>
      <c r="W105" s="196"/>
      <c r="X105" s="66"/>
      <c r="Y105" s="66"/>
      <c r="Z105" s="66"/>
      <c r="AA105" s="196"/>
      <c r="AB105" s="196"/>
      <c r="AC105" s="117"/>
      <c r="AD105" s="69"/>
      <c r="AE105" s="118"/>
      <c r="AF105" s="196"/>
      <c r="AG105" s="160"/>
      <c r="AH105" s="162"/>
      <c r="AI105" s="162"/>
      <c r="AJ105" s="167"/>
      <c r="AK105" s="168"/>
      <c r="AM105" s="223">
        <v>43446</v>
      </c>
      <c r="AN105" s="228" t="s">
        <v>63</v>
      </c>
      <c r="AO105" s="230" t="s">
        <v>421</v>
      </c>
      <c r="AP105" s="232">
        <f t="shared" si="11"/>
        <v>-235</v>
      </c>
      <c r="AQ105" s="235"/>
      <c r="AR105" s="236"/>
      <c r="AS105" s="84"/>
      <c r="AT105" s="251">
        <f t="shared" si="12"/>
        <v>235</v>
      </c>
      <c r="AU105" s="260">
        <v>140</v>
      </c>
      <c r="AV105" s="255" t="s">
        <v>416</v>
      </c>
      <c r="AW105" s="291" t="s">
        <v>417</v>
      </c>
      <c r="AX105" s="215">
        <v>95</v>
      </c>
      <c r="AY105" s="215"/>
      <c r="AZ105" s="215"/>
      <c r="BA105" s="215"/>
      <c r="BB105" s="215"/>
      <c r="BC105" s="215"/>
      <c r="BD105" s="215"/>
      <c r="BE105" s="215"/>
      <c r="BF105" s="215"/>
      <c r="BG105" s="226"/>
      <c r="BH105" s="283">
        <f t="shared" si="13"/>
        <v>0</v>
      </c>
      <c r="BI105" s="84"/>
      <c r="BJ105" s="260"/>
      <c r="BK105" s="215"/>
      <c r="BL105" s="226"/>
      <c r="BM105" s="277">
        <f t="shared" si="14"/>
        <v>0</v>
      </c>
      <c r="BN105" s="142"/>
      <c r="BO105" s="283">
        <f t="shared" si="15"/>
        <v>0</v>
      </c>
      <c r="BP105" s="273"/>
      <c r="BQ105" s="196"/>
      <c r="BR105" s="196"/>
      <c r="BS105" s="196"/>
      <c r="BT105" s="196"/>
      <c r="BU105" s="196"/>
    </row>
    <row r="106" spans="3:73" s="164" customFormat="1" ht="30" customHeight="1" thickBot="1" x14ac:dyDescent="0.3">
      <c r="C106" s="59"/>
      <c r="D106" s="59"/>
      <c r="E106" s="59"/>
      <c r="G106" s="59"/>
      <c r="H106" s="53"/>
      <c r="I106" s="57"/>
      <c r="J106" s="58"/>
      <c r="K106" s="58"/>
      <c r="L106" s="65"/>
      <c r="M106" s="69"/>
      <c r="N106" s="69"/>
      <c r="O106" s="69"/>
      <c r="P106" s="69"/>
      <c r="Q106" s="69"/>
      <c r="R106" s="69"/>
      <c r="S106" s="69"/>
      <c r="T106" s="69"/>
      <c r="V106" s="196"/>
      <c r="W106" s="196"/>
      <c r="X106" s="66"/>
      <c r="Y106" s="66"/>
      <c r="Z106" s="66"/>
      <c r="AA106" s="196"/>
      <c r="AB106" s="196"/>
      <c r="AC106" s="117"/>
      <c r="AD106" s="69"/>
      <c r="AE106" s="118"/>
      <c r="AF106" s="196"/>
      <c r="AG106" s="160"/>
      <c r="AH106" s="162"/>
      <c r="AI106" s="162"/>
      <c r="AJ106" s="167"/>
      <c r="AK106" s="168"/>
      <c r="AM106" s="223">
        <v>43447</v>
      </c>
      <c r="AN106" s="228" t="s">
        <v>36</v>
      </c>
      <c r="AO106" s="230"/>
      <c r="AP106" s="232">
        <f t="shared" si="11"/>
        <v>-440</v>
      </c>
      <c r="AQ106" s="235"/>
      <c r="AR106" s="236"/>
      <c r="AS106" s="84"/>
      <c r="AT106" s="251">
        <f t="shared" si="12"/>
        <v>440</v>
      </c>
      <c r="AU106" s="260">
        <v>150</v>
      </c>
      <c r="AV106" s="255" t="s">
        <v>431</v>
      </c>
      <c r="AW106" s="291" t="s">
        <v>432</v>
      </c>
      <c r="AX106" s="215">
        <v>30</v>
      </c>
      <c r="AY106" s="215">
        <v>30</v>
      </c>
      <c r="AZ106" s="215">
        <v>50</v>
      </c>
      <c r="BA106" s="215">
        <v>120</v>
      </c>
      <c r="BB106" s="215">
        <v>50</v>
      </c>
      <c r="BC106" s="215">
        <v>10</v>
      </c>
      <c r="BD106" s="215"/>
      <c r="BE106" s="215"/>
      <c r="BF106" s="215"/>
      <c r="BG106" s="226"/>
      <c r="BH106" s="283">
        <f t="shared" si="13"/>
        <v>0</v>
      </c>
      <c r="BI106" s="84"/>
      <c r="BJ106" s="260"/>
      <c r="BK106" s="215"/>
      <c r="BL106" s="226"/>
      <c r="BM106" s="277">
        <f t="shared" si="14"/>
        <v>0</v>
      </c>
      <c r="BN106" s="142"/>
      <c r="BO106" s="283">
        <f t="shared" si="15"/>
        <v>0</v>
      </c>
      <c r="BP106" s="273"/>
      <c r="BQ106" s="196"/>
      <c r="BR106" s="196"/>
      <c r="BS106" s="196"/>
      <c r="BT106" s="196"/>
      <c r="BU106" s="196"/>
    </row>
    <row r="107" spans="3:73" s="164" customFormat="1" ht="30" customHeight="1" thickBot="1" x14ac:dyDescent="0.3">
      <c r="C107" s="59"/>
      <c r="D107" s="59"/>
      <c r="E107" s="59"/>
      <c r="G107" s="59"/>
      <c r="H107" s="53"/>
      <c r="I107" s="57"/>
      <c r="J107" s="58"/>
      <c r="K107" s="58"/>
      <c r="L107" s="65"/>
      <c r="M107" s="69"/>
      <c r="N107" s="69"/>
      <c r="O107" s="69"/>
      <c r="P107" s="69"/>
      <c r="Q107" s="69"/>
      <c r="R107" s="69"/>
      <c r="S107" s="69"/>
      <c r="T107" s="69"/>
      <c r="V107" s="196"/>
      <c r="W107" s="196"/>
      <c r="X107" s="66"/>
      <c r="Y107" s="66"/>
      <c r="Z107" s="66"/>
      <c r="AA107" s="196"/>
      <c r="AB107" s="196"/>
      <c r="AC107" s="117"/>
      <c r="AD107" s="69"/>
      <c r="AE107" s="118"/>
      <c r="AF107" s="196"/>
      <c r="AG107" s="160"/>
      <c r="AH107" s="162"/>
      <c r="AI107" s="162"/>
      <c r="AJ107" s="167"/>
      <c r="AK107" s="168"/>
      <c r="AM107" s="223">
        <v>43448</v>
      </c>
      <c r="AN107" s="228" t="s">
        <v>60</v>
      </c>
      <c r="AO107" s="230"/>
      <c r="AP107" s="232">
        <f t="shared" si="11"/>
        <v>520</v>
      </c>
      <c r="AQ107" s="235"/>
      <c r="AR107" s="236">
        <v>600</v>
      </c>
      <c r="AS107" s="84" t="s">
        <v>449</v>
      </c>
      <c r="AT107" s="251">
        <f t="shared" si="12"/>
        <v>80</v>
      </c>
      <c r="AU107" s="260">
        <v>50</v>
      </c>
      <c r="AV107" s="255" t="s">
        <v>434</v>
      </c>
      <c r="AW107" s="291" t="s">
        <v>169</v>
      </c>
      <c r="AX107" s="215">
        <v>30</v>
      </c>
      <c r="AY107" s="215"/>
      <c r="AZ107" s="215"/>
      <c r="BA107" s="215"/>
      <c r="BB107" s="215"/>
      <c r="BC107" s="215"/>
      <c r="BD107" s="215"/>
      <c r="BE107" s="215"/>
      <c r="BF107" s="215"/>
      <c r="BG107" s="226"/>
      <c r="BH107" s="283">
        <f t="shared" si="13"/>
        <v>0</v>
      </c>
      <c r="BI107" s="84"/>
      <c r="BJ107" s="260"/>
      <c r="BK107" s="215"/>
      <c r="BL107" s="226"/>
      <c r="BM107" s="277">
        <f t="shared" si="14"/>
        <v>0</v>
      </c>
      <c r="BN107" s="142"/>
      <c r="BO107" s="283">
        <f t="shared" si="15"/>
        <v>0</v>
      </c>
      <c r="BP107" s="273"/>
      <c r="BQ107" s="196"/>
      <c r="BR107" s="196"/>
      <c r="BS107" s="196"/>
      <c r="BT107" s="196"/>
      <c r="BU107" s="196"/>
    </row>
    <row r="108" spans="3:73" s="164" customFormat="1" ht="30" customHeight="1" thickBot="1" x14ac:dyDescent="0.3">
      <c r="C108" s="59"/>
      <c r="D108" s="59"/>
      <c r="E108" s="59"/>
      <c r="G108" s="59"/>
      <c r="H108" s="53"/>
      <c r="I108" s="57"/>
      <c r="J108" s="58"/>
      <c r="K108" s="58"/>
      <c r="L108" s="65"/>
      <c r="M108" s="69"/>
      <c r="N108" s="69"/>
      <c r="O108" s="69"/>
      <c r="P108" s="69"/>
      <c r="Q108" s="69"/>
      <c r="R108" s="69"/>
      <c r="S108" s="69"/>
      <c r="T108" s="69"/>
      <c r="V108" s="196"/>
      <c r="W108" s="196"/>
      <c r="X108" s="66"/>
      <c r="Y108" s="66"/>
      <c r="Z108" s="66"/>
      <c r="AA108" s="196"/>
      <c r="AB108" s="196"/>
      <c r="AC108" s="117"/>
      <c r="AD108" s="69"/>
      <c r="AE108" s="118"/>
      <c r="AF108" s="196"/>
      <c r="AG108" s="160"/>
      <c r="AH108" s="162"/>
      <c r="AI108" s="162"/>
      <c r="AJ108" s="167"/>
      <c r="AK108" s="168"/>
      <c r="AM108" s="223">
        <v>43449</v>
      </c>
      <c r="AN108" s="227" t="s">
        <v>149</v>
      </c>
      <c r="AO108" s="230"/>
      <c r="AP108" s="232">
        <f t="shared" si="11"/>
        <v>0</v>
      </c>
      <c r="AQ108" s="235"/>
      <c r="AR108" s="236"/>
      <c r="AS108" s="84"/>
      <c r="AT108" s="251">
        <f t="shared" si="12"/>
        <v>0</v>
      </c>
      <c r="AU108" s="260">
        <v>0</v>
      </c>
      <c r="AV108" s="255"/>
      <c r="AW108" s="291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26"/>
      <c r="BH108" s="283">
        <f t="shared" si="13"/>
        <v>0</v>
      </c>
      <c r="BI108" s="84"/>
      <c r="BJ108" s="260"/>
      <c r="BK108" s="215"/>
      <c r="BL108" s="226"/>
      <c r="BM108" s="277">
        <f t="shared" si="14"/>
        <v>0</v>
      </c>
      <c r="BN108" s="142"/>
      <c r="BO108" s="283">
        <f t="shared" si="15"/>
        <v>0</v>
      </c>
      <c r="BP108" s="273"/>
      <c r="BQ108" s="196"/>
      <c r="BR108" s="196"/>
      <c r="BS108" s="196"/>
      <c r="BT108" s="196"/>
      <c r="BU108" s="196"/>
    </row>
    <row r="109" spans="3:73" s="164" customFormat="1" ht="30" customHeight="1" thickBot="1" x14ac:dyDescent="0.3">
      <c r="C109" s="59"/>
      <c r="D109" s="59"/>
      <c r="E109" s="59"/>
      <c r="G109" s="59"/>
      <c r="H109" s="53"/>
      <c r="I109" s="57"/>
      <c r="J109" s="58"/>
      <c r="K109" s="58"/>
      <c r="L109" s="65"/>
      <c r="M109" s="69"/>
      <c r="N109" s="69"/>
      <c r="O109" s="69"/>
      <c r="P109" s="69"/>
      <c r="Q109" s="69"/>
      <c r="R109" s="69"/>
      <c r="S109" s="69"/>
      <c r="T109" s="69"/>
      <c r="V109" s="196"/>
      <c r="W109" s="196"/>
      <c r="X109" s="66"/>
      <c r="Y109" s="66"/>
      <c r="Z109" s="66"/>
      <c r="AA109" s="196"/>
      <c r="AB109" s="196"/>
      <c r="AC109" s="117"/>
      <c r="AD109" s="69"/>
      <c r="AE109" s="118"/>
      <c r="AF109" s="196"/>
      <c r="AG109" s="160"/>
      <c r="AH109" s="162"/>
      <c r="AI109" s="162"/>
      <c r="AJ109" s="167"/>
      <c r="AK109" s="168"/>
      <c r="AM109" s="223">
        <v>43450</v>
      </c>
      <c r="AN109" s="228" t="s">
        <v>61</v>
      </c>
      <c r="AO109" s="230"/>
      <c r="AP109" s="232">
        <f t="shared" si="11"/>
        <v>-33</v>
      </c>
      <c r="AQ109" s="235"/>
      <c r="AR109" s="236"/>
      <c r="AS109" s="84"/>
      <c r="AT109" s="251">
        <f t="shared" si="12"/>
        <v>33</v>
      </c>
      <c r="AU109" s="260"/>
      <c r="AV109" s="255"/>
      <c r="AW109" s="291" t="s">
        <v>375</v>
      </c>
      <c r="AX109" s="215">
        <v>9</v>
      </c>
      <c r="AY109" s="215"/>
      <c r="AZ109" s="215"/>
      <c r="BA109" s="215"/>
      <c r="BB109" s="215"/>
      <c r="BC109" s="215"/>
      <c r="BD109" s="215"/>
      <c r="BE109" s="215"/>
      <c r="BF109" s="215"/>
      <c r="BG109" s="226"/>
      <c r="BH109" s="283">
        <f t="shared" si="13"/>
        <v>24</v>
      </c>
      <c r="BI109" s="84"/>
      <c r="BJ109" s="260"/>
      <c r="BK109" s="215"/>
      <c r="BL109" s="226"/>
      <c r="BM109" s="277">
        <f t="shared" si="14"/>
        <v>0</v>
      </c>
      <c r="BN109" s="142">
        <v>2</v>
      </c>
      <c r="BO109" s="283">
        <f t="shared" si="15"/>
        <v>10</v>
      </c>
      <c r="BP109" s="273">
        <v>14</v>
      </c>
      <c r="BQ109" s="196"/>
      <c r="BR109" s="196"/>
      <c r="BS109" s="196"/>
      <c r="BT109" s="196"/>
      <c r="BU109" s="196"/>
    </row>
    <row r="110" spans="3:73" s="164" customFormat="1" ht="30" customHeight="1" thickBot="1" x14ac:dyDescent="0.3">
      <c r="C110" s="59"/>
      <c r="D110" s="59"/>
      <c r="E110" s="59"/>
      <c r="G110" s="59"/>
      <c r="H110" s="53"/>
      <c r="I110" s="57"/>
      <c r="J110" s="58"/>
      <c r="K110" s="58"/>
      <c r="L110" s="65"/>
      <c r="M110" s="69"/>
      <c r="N110" s="69"/>
      <c r="O110" s="69"/>
      <c r="P110" s="69"/>
      <c r="Q110" s="69"/>
      <c r="R110" s="69"/>
      <c r="S110" s="69"/>
      <c r="T110" s="69"/>
      <c r="V110" s="196"/>
      <c r="W110" s="196"/>
      <c r="X110" s="66"/>
      <c r="Y110" s="66"/>
      <c r="Z110" s="66"/>
      <c r="AA110" s="196"/>
      <c r="AB110" s="196"/>
      <c r="AC110" s="117"/>
      <c r="AD110" s="69"/>
      <c r="AE110" s="118"/>
      <c r="AF110" s="196"/>
      <c r="AG110" s="160"/>
      <c r="AH110" s="162"/>
      <c r="AI110" s="162"/>
      <c r="AJ110" s="167"/>
      <c r="AK110" s="168"/>
      <c r="AM110" s="223">
        <v>43451</v>
      </c>
      <c r="AN110" s="228" t="s">
        <v>62</v>
      </c>
      <c r="AO110" s="230" t="s">
        <v>444</v>
      </c>
      <c r="AP110" s="232">
        <f t="shared" si="11"/>
        <v>-60</v>
      </c>
      <c r="AQ110" s="235"/>
      <c r="AR110" s="236"/>
      <c r="AS110" s="84"/>
      <c r="AT110" s="251">
        <f t="shared" si="12"/>
        <v>60</v>
      </c>
      <c r="AU110" s="260"/>
      <c r="AV110" s="255" t="s">
        <v>438</v>
      </c>
      <c r="AW110" s="291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26"/>
      <c r="BH110" s="283">
        <f t="shared" si="13"/>
        <v>60</v>
      </c>
      <c r="BI110" s="84">
        <v>60</v>
      </c>
      <c r="BJ110" s="260"/>
      <c r="BK110" s="215"/>
      <c r="BL110" s="226">
        <v>3</v>
      </c>
      <c r="BM110" s="277">
        <f t="shared" si="14"/>
        <v>15</v>
      </c>
      <c r="BN110" s="142"/>
      <c r="BO110" s="283">
        <f t="shared" si="15"/>
        <v>0</v>
      </c>
      <c r="BP110" s="273"/>
      <c r="BQ110" s="196"/>
      <c r="BR110" s="196"/>
      <c r="BS110" s="196"/>
      <c r="BT110" s="196"/>
      <c r="BU110" s="196"/>
    </row>
    <row r="111" spans="3:73" s="164" customFormat="1" ht="30" customHeight="1" thickBot="1" x14ac:dyDescent="0.3">
      <c r="C111" s="59"/>
      <c r="D111" s="59"/>
      <c r="E111" s="59"/>
      <c r="G111" s="59"/>
      <c r="H111" s="53"/>
      <c r="I111" s="57"/>
      <c r="J111" s="58"/>
      <c r="K111" s="58"/>
      <c r="L111" s="65"/>
      <c r="M111" s="69"/>
      <c r="N111" s="69"/>
      <c r="O111" s="69"/>
      <c r="P111" s="69"/>
      <c r="Q111" s="69"/>
      <c r="R111" s="69"/>
      <c r="S111" s="69"/>
      <c r="T111" s="69"/>
      <c r="V111" s="196"/>
      <c r="W111" s="196"/>
      <c r="X111" s="66"/>
      <c r="Y111" s="66"/>
      <c r="Z111" s="66"/>
      <c r="AA111" s="196"/>
      <c r="AB111" s="196"/>
      <c r="AC111" s="117"/>
      <c r="AD111" s="69"/>
      <c r="AE111" s="118"/>
      <c r="AF111" s="196"/>
      <c r="AG111" s="160"/>
      <c r="AH111" s="162"/>
      <c r="AI111" s="162"/>
      <c r="AJ111" s="167"/>
      <c r="AK111" s="168"/>
      <c r="AM111" s="223">
        <v>43452</v>
      </c>
      <c r="AN111" s="228" t="s">
        <v>59</v>
      </c>
      <c r="AO111" s="230" t="s">
        <v>443</v>
      </c>
      <c r="AP111" s="232">
        <f t="shared" si="11"/>
        <v>0</v>
      </c>
      <c r="AQ111" s="235"/>
      <c r="AR111" s="236"/>
      <c r="AS111" s="84"/>
      <c r="AT111" s="251">
        <f t="shared" si="12"/>
        <v>0</v>
      </c>
      <c r="AU111" s="260"/>
      <c r="AV111" s="255"/>
      <c r="AW111" s="291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26"/>
      <c r="BH111" s="283">
        <f t="shared" si="13"/>
        <v>0</v>
      </c>
      <c r="BI111" s="84"/>
      <c r="BJ111" s="260"/>
      <c r="BK111" s="215"/>
      <c r="BL111" s="226">
        <v>2</v>
      </c>
      <c r="BM111" s="277">
        <f t="shared" si="14"/>
        <v>10</v>
      </c>
      <c r="BN111" s="142"/>
      <c r="BO111" s="283">
        <f t="shared" si="15"/>
        <v>0</v>
      </c>
      <c r="BP111" s="273"/>
      <c r="BQ111" s="196"/>
      <c r="BR111" s="196"/>
      <c r="BS111" s="196"/>
      <c r="BT111" s="196"/>
      <c r="BU111" s="196"/>
    </row>
    <row r="112" spans="3:73" s="164" customFormat="1" ht="30" customHeight="1" thickBot="1" x14ac:dyDescent="0.3">
      <c r="C112" s="59"/>
      <c r="D112" s="59"/>
      <c r="E112" s="59"/>
      <c r="G112" s="59"/>
      <c r="H112" s="53"/>
      <c r="I112" s="57"/>
      <c r="J112" s="58"/>
      <c r="K112" s="58"/>
      <c r="L112" s="65"/>
      <c r="M112" s="69"/>
      <c r="N112" s="69"/>
      <c r="O112" s="69"/>
      <c r="P112" s="69"/>
      <c r="Q112" s="69"/>
      <c r="R112" s="69"/>
      <c r="S112" s="69"/>
      <c r="T112" s="69"/>
      <c r="V112" s="196"/>
      <c r="W112" s="196"/>
      <c r="X112" s="66"/>
      <c r="Y112" s="66"/>
      <c r="Z112" s="66"/>
      <c r="AA112" s="196"/>
      <c r="AB112" s="196"/>
      <c r="AC112" s="117"/>
      <c r="AD112" s="69"/>
      <c r="AE112" s="118"/>
      <c r="AF112" s="196"/>
      <c r="AG112" s="160"/>
      <c r="AH112" s="162"/>
      <c r="AI112" s="162"/>
      <c r="AJ112" s="167"/>
      <c r="AK112" s="168"/>
      <c r="AM112" s="223">
        <v>43453</v>
      </c>
      <c r="AN112" s="228" t="s">
        <v>63</v>
      </c>
      <c r="AO112" s="230" t="s">
        <v>442</v>
      </c>
      <c r="AP112" s="232">
        <f t="shared" si="11"/>
        <v>-122</v>
      </c>
      <c r="AQ112" s="235"/>
      <c r="AR112" s="236"/>
      <c r="AS112" s="84"/>
      <c r="AT112" s="251">
        <f t="shared" si="12"/>
        <v>122</v>
      </c>
      <c r="AU112" s="260">
        <v>70</v>
      </c>
      <c r="AV112" s="255" t="s">
        <v>435</v>
      </c>
      <c r="AW112" s="291" t="s">
        <v>437</v>
      </c>
      <c r="AX112" s="215">
        <v>52</v>
      </c>
      <c r="AY112" s="215"/>
      <c r="AZ112" s="215"/>
      <c r="BA112" s="215"/>
      <c r="BB112" s="215"/>
      <c r="BC112" s="215"/>
      <c r="BD112" s="215"/>
      <c r="BE112" s="215"/>
      <c r="BF112" s="215"/>
      <c r="BG112" s="226"/>
      <c r="BH112" s="283">
        <f t="shared" si="13"/>
        <v>0</v>
      </c>
      <c r="BI112" s="84"/>
      <c r="BJ112" s="260"/>
      <c r="BK112" s="215"/>
      <c r="BL112" s="226">
        <v>2</v>
      </c>
      <c r="BM112" s="277">
        <f t="shared" si="14"/>
        <v>10</v>
      </c>
      <c r="BN112" s="142"/>
      <c r="BO112" s="283">
        <f t="shared" si="15"/>
        <v>0</v>
      </c>
      <c r="BP112" s="273"/>
      <c r="BQ112" s="196"/>
      <c r="BR112" s="196"/>
      <c r="BS112" s="196"/>
      <c r="BT112" s="196"/>
      <c r="BU112" s="196"/>
    </row>
    <row r="113" spans="3:73" s="164" customFormat="1" ht="30" customHeight="1" thickBot="1" x14ac:dyDescent="0.3">
      <c r="C113" s="59"/>
      <c r="D113" s="59"/>
      <c r="E113" s="59"/>
      <c r="G113" s="59"/>
      <c r="H113" s="53"/>
      <c r="I113" s="57"/>
      <c r="J113" s="58"/>
      <c r="K113" s="58"/>
      <c r="L113" s="65"/>
      <c r="M113" s="69"/>
      <c r="N113" s="69"/>
      <c r="O113" s="69"/>
      <c r="P113" s="69"/>
      <c r="Q113" s="69"/>
      <c r="R113" s="69"/>
      <c r="S113" s="69"/>
      <c r="T113" s="69"/>
      <c r="V113" s="196"/>
      <c r="W113" s="196"/>
      <c r="X113" s="66"/>
      <c r="Y113" s="66"/>
      <c r="Z113" s="66"/>
      <c r="AA113" s="196"/>
      <c r="AB113" s="196"/>
      <c r="AC113" s="117"/>
      <c r="AD113" s="69"/>
      <c r="AE113" s="118"/>
      <c r="AF113" s="196"/>
      <c r="AG113" s="160"/>
      <c r="AH113" s="162"/>
      <c r="AI113" s="162"/>
      <c r="AJ113" s="167"/>
      <c r="AK113" s="168"/>
      <c r="AM113" s="223">
        <v>43454</v>
      </c>
      <c r="AN113" s="228" t="s">
        <v>36</v>
      </c>
      <c r="AO113" s="230" t="s">
        <v>441</v>
      </c>
      <c r="AP113" s="232">
        <f t="shared" si="11"/>
        <v>-177</v>
      </c>
      <c r="AQ113" s="235"/>
      <c r="AR113" s="236">
        <v>600</v>
      </c>
      <c r="AS113" s="84" t="s">
        <v>439</v>
      </c>
      <c r="AT113" s="251">
        <f t="shared" si="12"/>
        <v>777</v>
      </c>
      <c r="AU113" s="260">
        <v>170</v>
      </c>
      <c r="AV113" s="255" t="s">
        <v>436</v>
      </c>
      <c r="AW113" s="572" t="s">
        <v>440</v>
      </c>
      <c r="AX113" s="220" t="s">
        <v>459</v>
      </c>
      <c r="AY113" s="215">
        <v>607</v>
      </c>
      <c r="AZ113" s="215"/>
      <c r="BA113" s="215"/>
      <c r="BB113" s="215"/>
      <c r="BC113" s="215"/>
      <c r="BD113" s="215"/>
      <c r="BE113" s="215"/>
      <c r="BF113" s="215"/>
      <c r="BG113" s="226"/>
      <c r="BH113" s="283">
        <f t="shared" si="13"/>
        <v>0</v>
      </c>
      <c r="BI113" s="84"/>
      <c r="BJ113" s="260"/>
      <c r="BK113" s="215"/>
      <c r="BL113" s="226">
        <v>2</v>
      </c>
      <c r="BM113" s="277">
        <f t="shared" si="14"/>
        <v>10</v>
      </c>
      <c r="BN113" s="142"/>
      <c r="BO113" s="283">
        <f t="shared" si="15"/>
        <v>0</v>
      </c>
      <c r="BP113" s="273"/>
      <c r="BQ113" s="196"/>
      <c r="BR113" s="196"/>
      <c r="BS113" s="196"/>
      <c r="BT113" s="196"/>
      <c r="BU113" s="196"/>
    </row>
    <row r="114" spans="3:73" s="164" customFormat="1" ht="30" customHeight="1" thickBot="1" x14ac:dyDescent="0.3">
      <c r="C114" s="59"/>
      <c r="D114" s="59"/>
      <c r="E114" s="59"/>
      <c r="G114" s="59"/>
      <c r="H114" s="53"/>
      <c r="I114" s="57"/>
      <c r="J114" s="58"/>
      <c r="K114" s="58"/>
      <c r="L114" s="65"/>
      <c r="M114" s="69"/>
      <c r="N114" s="69"/>
      <c r="O114" s="69"/>
      <c r="P114" s="69"/>
      <c r="Q114" s="69"/>
      <c r="R114" s="69"/>
      <c r="S114" s="69"/>
      <c r="T114" s="69"/>
      <c r="V114" s="196"/>
      <c r="W114" s="196"/>
      <c r="X114" s="66"/>
      <c r="Y114" s="66"/>
      <c r="Z114" s="66"/>
      <c r="AA114" s="196"/>
      <c r="AB114" s="196"/>
      <c r="AC114" s="117"/>
      <c r="AD114" s="69"/>
      <c r="AE114" s="118"/>
      <c r="AF114" s="196"/>
      <c r="AG114" s="160"/>
      <c r="AH114" s="162"/>
      <c r="AI114" s="162"/>
      <c r="AJ114" s="167"/>
      <c r="AK114" s="168"/>
      <c r="AM114" s="223">
        <v>43455</v>
      </c>
      <c r="AN114" s="228" t="s">
        <v>60</v>
      </c>
      <c r="AO114" s="230"/>
      <c r="AP114" s="232">
        <f t="shared" si="11"/>
        <v>0</v>
      </c>
      <c r="AQ114" s="235"/>
      <c r="AR114" s="236"/>
      <c r="AS114" s="84"/>
      <c r="AT114" s="251">
        <f t="shared" si="12"/>
        <v>0</v>
      </c>
      <c r="AU114" s="260"/>
      <c r="AV114" s="255"/>
      <c r="AW114" s="291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26"/>
      <c r="BH114" s="283">
        <f t="shared" si="13"/>
        <v>0</v>
      </c>
      <c r="BI114" s="84"/>
      <c r="BJ114" s="260"/>
      <c r="BK114" s="215"/>
      <c r="BL114" s="226"/>
      <c r="BM114" s="277">
        <f t="shared" si="14"/>
        <v>0</v>
      </c>
      <c r="BN114" s="142"/>
      <c r="BO114" s="283">
        <f t="shared" si="15"/>
        <v>0</v>
      </c>
      <c r="BP114" s="273"/>
      <c r="BQ114" s="196"/>
      <c r="BR114" s="196"/>
      <c r="BS114" s="196"/>
      <c r="BT114" s="196"/>
      <c r="BU114" s="196"/>
    </row>
    <row r="115" spans="3:73" s="164" customFormat="1" ht="30" customHeight="1" thickBot="1" x14ac:dyDescent="0.3">
      <c r="C115" s="59"/>
      <c r="D115" s="59"/>
      <c r="E115" s="59"/>
      <c r="G115" s="59"/>
      <c r="H115" s="53"/>
      <c r="I115" s="57"/>
      <c r="J115" s="58"/>
      <c r="K115" s="58"/>
      <c r="L115" s="65"/>
      <c r="M115" s="65"/>
      <c r="N115" s="69"/>
      <c r="O115" s="69"/>
      <c r="P115" s="69"/>
      <c r="Q115" s="69"/>
      <c r="R115" s="69"/>
      <c r="S115" s="69"/>
      <c r="T115" s="69"/>
      <c r="V115" s="196"/>
      <c r="W115" s="196"/>
      <c r="X115" s="66"/>
      <c r="Y115" s="66"/>
      <c r="Z115" s="66"/>
      <c r="AA115" s="196"/>
      <c r="AB115" s="196"/>
      <c r="AC115" s="117"/>
      <c r="AD115" s="69"/>
      <c r="AE115" s="118"/>
      <c r="AF115" s="196"/>
      <c r="AG115" s="160"/>
      <c r="AH115" s="162"/>
      <c r="AI115" s="162"/>
      <c r="AJ115" s="167"/>
      <c r="AK115" s="168"/>
      <c r="AM115" s="223">
        <v>43456</v>
      </c>
      <c r="AN115" s="227" t="s">
        <v>149</v>
      </c>
      <c r="AO115" s="230"/>
      <c r="AP115" s="232">
        <f t="shared" si="11"/>
        <v>0</v>
      </c>
      <c r="AQ115" s="235"/>
      <c r="AR115" s="236"/>
      <c r="AS115" s="84"/>
      <c r="AT115" s="251">
        <f t="shared" si="12"/>
        <v>0</v>
      </c>
      <c r="AU115" s="260"/>
      <c r="AV115" s="255"/>
      <c r="AW115" s="291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26"/>
      <c r="BH115" s="283">
        <f t="shared" si="13"/>
        <v>0</v>
      </c>
      <c r="BI115" s="84"/>
      <c r="BJ115" s="260"/>
      <c r="BK115" s="215"/>
      <c r="BL115" s="226"/>
      <c r="BM115" s="277">
        <f t="shared" si="14"/>
        <v>0</v>
      </c>
      <c r="BN115" s="142"/>
      <c r="BO115" s="283">
        <f t="shared" si="15"/>
        <v>0</v>
      </c>
      <c r="BP115" s="273"/>
      <c r="BQ115" s="196"/>
      <c r="BR115" s="196"/>
      <c r="BS115" s="196"/>
      <c r="BT115" s="196"/>
      <c r="BU115" s="196"/>
    </row>
    <row r="116" spans="3:73" s="164" customFormat="1" ht="30" customHeight="1" thickBot="1" x14ac:dyDescent="0.3">
      <c r="C116" s="59"/>
      <c r="D116" s="59"/>
      <c r="E116" s="59"/>
      <c r="G116" s="59"/>
      <c r="H116" s="53"/>
      <c r="I116" s="57"/>
      <c r="J116" s="58"/>
      <c r="K116" s="58"/>
      <c r="L116" s="65"/>
      <c r="M116" s="65"/>
      <c r="N116" s="69"/>
      <c r="O116" s="69"/>
      <c r="P116" s="69"/>
      <c r="Q116" s="69"/>
      <c r="R116" s="69"/>
      <c r="S116" s="69"/>
      <c r="T116" s="69"/>
      <c r="V116" s="196"/>
      <c r="W116" s="196"/>
      <c r="X116" s="66"/>
      <c r="Y116" s="66"/>
      <c r="Z116" s="66"/>
      <c r="AA116" s="196"/>
      <c r="AB116" s="196"/>
      <c r="AC116" s="117"/>
      <c r="AD116" s="69"/>
      <c r="AE116" s="118"/>
      <c r="AF116" s="196"/>
      <c r="AG116" s="160"/>
      <c r="AH116" s="162"/>
      <c r="AI116" s="162"/>
      <c r="AJ116" s="167"/>
      <c r="AK116" s="168"/>
      <c r="AM116" s="223">
        <v>43457</v>
      </c>
      <c r="AN116" s="228" t="s">
        <v>61</v>
      </c>
      <c r="AO116" s="230"/>
      <c r="AP116" s="232">
        <f t="shared" si="11"/>
        <v>0</v>
      </c>
      <c r="AQ116" s="235"/>
      <c r="AR116" s="236"/>
      <c r="AS116" s="84"/>
      <c r="AT116" s="251">
        <f t="shared" si="12"/>
        <v>0</v>
      </c>
      <c r="AU116" s="260"/>
      <c r="AV116" s="255"/>
      <c r="AW116" s="291"/>
      <c r="AX116" s="215"/>
      <c r="AY116" s="218"/>
      <c r="AZ116" s="215"/>
      <c r="BA116" s="215"/>
      <c r="BB116" s="215"/>
      <c r="BC116" s="215"/>
      <c r="BD116" s="215"/>
      <c r="BE116" s="215"/>
      <c r="BF116" s="215"/>
      <c r="BG116" s="226"/>
      <c r="BH116" s="283">
        <f t="shared" si="13"/>
        <v>0</v>
      </c>
      <c r="BI116" s="84"/>
      <c r="BJ116" s="260"/>
      <c r="BK116" s="215"/>
      <c r="BL116" s="226"/>
      <c r="BM116" s="277">
        <f t="shared" si="14"/>
        <v>0</v>
      </c>
      <c r="BN116" s="142"/>
      <c r="BO116" s="283">
        <f t="shared" si="15"/>
        <v>0</v>
      </c>
      <c r="BP116" s="273"/>
      <c r="BQ116" s="196"/>
      <c r="BR116" s="196"/>
      <c r="BS116" s="196"/>
      <c r="BT116" s="196"/>
      <c r="BU116" s="196"/>
    </row>
    <row r="117" spans="3:73" s="164" customFormat="1" ht="30" customHeight="1" thickBot="1" x14ac:dyDescent="0.3">
      <c r="C117" s="59"/>
      <c r="D117" s="59"/>
      <c r="E117" s="59"/>
      <c r="G117" s="59"/>
      <c r="H117" s="53"/>
      <c r="I117" s="57"/>
      <c r="J117" s="58"/>
      <c r="K117" s="58"/>
      <c r="L117" s="65"/>
      <c r="M117" s="65"/>
      <c r="N117" s="65"/>
      <c r="O117" s="65"/>
      <c r="P117" s="65"/>
      <c r="Q117" s="65"/>
      <c r="R117" s="65"/>
      <c r="S117" s="65"/>
      <c r="T117" s="65"/>
      <c r="V117" s="196"/>
      <c r="W117" s="196"/>
      <c r="X117" s="66"/>
      <c r="Y117" s="66"/>
      <c r="Z117" s="66"/>
      <c r="AA117" s="196"/>
      <c r="AB117" s="196"/>
      <c r="AC117" s="117"/>
      <c r="AD117" s="69"/>
      <c r="AE117" s="118"/>
      <c r="AF117" s="196"/>
      <c r="AG117" s="160"/>
      <c r="AH117" s="162"/>
      <c r="AI117" s="162"/>
      <c r="AJ117" s="167"/>
      <c r="AK117" s="168"/>
      <c r="AM117" s="223">
        <v>43458</v>
      </c>
      <c r="AN117" s="228" t="s">
        <v>62</v>
      </c>
      <c r="AO117" s="230"/>
      <c r="AP117" s="232">
        <f t="shared" si="11"/>
        <v>0</v>
      </c>
      <c r="AQ117" s="235"/>
      <c r="AR117" s="236"/>
      <c r="AS117" s="84"/>
      <c r="AT117" s="251">
        <f t="shared" si="12"/>
        <v>0</v>
      </c>
      <c r="AU117" s="260"/>
      <c r="AV117" s="255"/>
      <c r="AW117" s="291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26"/>
      <c r="BH117" s="283">
        <f t="shared" si="13"/>
        <v>0</v>
      </c>
      <c r="BI117" s="84"/>
      <c r="BJ117" s="260"/>
      <c r="BK117" s="215"/>
      <c r="BL117" s="226"/>
      <c r="BM117" s="277">
        <f t="shared" si="14"/>
        <v>0</v>
      </c>
      <c r="BN117" s="142"/>
      <c r="BO117" s="283">
        <f t="shared" si="15"/>
        <v>0</v>
      </c>
      <c r="BP117" s="273"/>
      <c r="BQ117" s="196"/>
      <c r="BR117" s="196"/>
      <c r="BS117" s="196"/>
      <c r="BT117" s="196"/>
      <c r="BU117" s="196"/>
    </row>
    <row r="118" spans="3:73" s="164" customFormat="1" ht="30" customHeight="1" thickBot="1" x14ac:dyDescent="0.3">
      <c r="C118" s="59"/>
      <c r="D118" s="59"/>
      <c r="E118" s="59"/>
      <c r="G118" s="59"/>
      <c r="H118" s="53"/>
      <c r="I118" s="57"/>
      <c r="J118" s="58"/>
      <c r="K118" s="58"/>
      <c r="L118" s="65"/>
      <c r="M118" s="65"/>
      <c r="N118" s="65"/>
      <c r="O118" s="65"/>
      <c r="P118" s="65"/>
      <c r="Q118" s="65"/>
      <c r="R118" s="65"/>
      <c r="S118" s="65"/>
      <c r="T118" s="65"/>
      <c r="V118" s="196"/>
      <c r="W118" s="196"/>
      <c r="X118" s="66"/>
      <c r="Y118" s="66"/>
      <c r="Z118" s="66"/>
      <c r="AA118" s="196"/>
      <c r="AB118" s="196"/>
      <c r="AC118" s="117"/>
      <c r="AD118" s="69"/>
      <c r="AE118" s="118"/>
      <c r="AF118" s="196"/>
      <c r="AG118" s="160"/>
      <c r="AH118" s="162"/>
      <c r="AI118" s="162"/>
      <c r="AJ118" s="167"/>
      <c r="AK118" s="168"/>
      <c r="AM118" s="223">
        <v>43459</v>
      </c>
      <c r="AN118" s="228" t="s">
        <v>59</v>
      </c>
      <c r="AO118" s="230"/>
      <c r="AP118" s="232">
        <f t="shared" si="11"/>
        <v>0</v>
      </c>
      <c r="AQ118" s="235"/>
      <c r="AR118" s="236"/>
      <c r="AS118" s="84"/>
      <c r="AT118" s="251">
        <f t="shared" si="12"/>
        <v>0</v>
      </c>
      <c r="AU118" s="260"/>
      <c r="AV118" s="255"/>
      <c r="AW118" s="291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26"/>
      <c r="BH118" s="283">
        <f t="shared" si="13"/>
        <v>0</v>
      </c>
      <c r="BI118" s="84"/>
      <c r="BJ118" s="260"/>
      <c r="BK118" s="215"/>
      <c r="BL118" s="226"/>
      <c r="BM118" s="277">
        <f t="shared" si="14"/>
        <v>0</v>
      </c>
      <c r="BN118" s="142"/>
      <c r="BO118" s="283">
        <f t="shared" si="15"/>
        <v>0</v>
      </c>
      <c r="BP118" s="273"/>
      <c r="BQ118" s="196"/>
      <c r="BR118" s="196"/>
      <c r="BS118" s="196"/>
      <c r="BT118" s="196"/>
      <c r="BU118" s="196"/>
    </row>
    <row r="119" spans="3:73" s="164" customFormat="1" ht="30" customHeight="1" thickBot="1" x14ac:dyDescent="0.3">
      <c r="C119" s="59"/>
      <c r="D119" s="59"/>
      <c r="E119" s="59"/>
      <c r="G119" s="59"/>
      <c r="H119" s="53"/>
      <c r="I119" s="57"/>
      <c r="J119" s="58"/>
      <c r="K119" s="58"/>
      <c r="L119" s="65"/>
      <c r="M119" s="65"/>
      <c r="N119" s="65"/>
      <c r="O119" s="65"/>
      <c r="P119" s="65"/>
      <c r="Q119" s="65"/>
      <c r="R119" s="65"/>
      <c r="S119" s="65"/>
      <c r="T119" s="65"/>
      <c r="V119" s="196"/>
      <c r="W119" s="196"/>
      <c r="X119" s="66"/>
      <c r="Y119" s="66"/>
      <c r="Z119" s="66"/>
      <c r="AA119" s="196"/>
      <c r="AB119" s="196"/>
      <c r="AC119" s="117"/>
      <c r="AD119" s="69"/>
      <c r="AE119" s="118"/>
      <c r="AF119" s="196"/>
      <c r="AG119" s="160"/>
      <c r="AH119" s="162"/>
      <c r="AI119" s="162"/>
      <c r="AJ119" s="167"/>
      <c r="AK119" s="168"/>
      <c r="AM119" s="223">
        <v>43460</v>
      </c>
      <c r="AN119" s="228" t="s">
        <v>63</v>
      </c>
      <c r="AO119" s="230"/>
      <c r="AP119" s="232">
        <f t="shared" si="11"/>
        <v>0</v>
      </c>
      <c r="AQ119" s="235"/>
      <c r="AR119" s="236"/>
      <c r="AS119" s="84"/>
      <c r="AT119" s="251">
        <f t="shared" si="12"/>
        <v>0</v>
      </c>
      <c r="AU119" s="260"/>
      <c r="AV119" s="255"/>
      <c r="AW119" s="291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26"/>
      <c r="BH119" s="283">
        <f t="shared" si="13"/>
        <v>0</v>
      </c>
      <c r="BI119" s="84"/>
      <c r="BJ119" s="260"/>
      <c r="BK119" s="215"/>
      <c r="BL119" s="226"/>
      <c r="BM119" s="277">
        <f t="shared" si="14"/>
        <v>0</v>
      </c>
      <c r="BN119" s="142"/>
      <c r="BO119" s="283">
        <f t="shared" si="15"/>
        <v>0</v>
      </c>
      <c r="BP119" s="273"/>
      <c r="BQ119" s="196"/>
      <c r="BR119" s="196"/>
      <c r="BS119" s="196"/>
      <c r="BT119" s="196"/>
      <c r="BU119" s="196"/>
    </row>
    <row r="120" spans="3:73" s="164" customFormat="1" ht="30" customHeight="1" thickBot="1" x14ac:dyDescent="0.3">
      <c r="C120" s="59"/>
      <c r="D120" s="59"/>
      <c r="E120" s="59"/>
      <c r="G120" s="59"/>
      <c r="H120" s="53"/>
      <c r="I120" s="57"/>
      <c r="J120" s="58"/>
      <c r="K120" s="58"/>
      <c r="L120" s="65"/>
      <c r="M120" s="65"/>
      <c r="N120" s="65"/>
      <c r="O120" s="65"/>
      <c r="P120" s="65"/>
      <c r="Q120" s="65"/>
      <c r="R120" s="65"/>
      <c r="S120" s="65"/>
      <c r="T120" s="65"/>
      <c r="V120" s="196"/>
      <c r="W120" s="196"/>
      <c r="X120" s="66"/>
      <c r="Y120" s="66"/>
      <c r="Z120" s="66"/>
      <c r="AA120" s="196"/>
      <c r="AB120" s="196"/>
      <c r="AC120" s="117"/>
      <c r="AD120" s="69"/>
      <c r="AE120" s="118"/>
      <c r="AF120" s="196"/>
      <c r="AG120" s="160"/>
      <c r="AH120" s="162"/>
      <c r="AI120" s="162"/>
      <c r="AJ120" s="167"/>
      <c r="AK120" s="168"/>
      <c r="AM120" s="223">
        <v>43461</v>
      </c>
      <c r="AN120" s="228" t="s">
        <v>36</v>
      </c>
      <c r="AO120" s="230"/>
      <c r="AP120" s="232">
        <f t="shared" si="11"/>
        <v>0</v>
      </c>
      <c r="AQ120" s="235"/>
      <c r="AR120" s="236"/>
      <c r="AS120" s="84"/>
      <c r="AT120" s="251">
        <f t="shared" si="12"/>
        <v>0</v>
      </c>
      <c r="AU120" s="260"/>
      <c r="AV120" s="255"/>
      <c r="AW120" s="291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26"/>
      <c r="BH120" s="283">
        <f t="shared" si="13"/>
        <v>0</v>
      </c>
      <c r="BI120" s="84"/>
      <c r="BJ120" s="260"/>
      <c r="BK120" s="215"/>
      <c r="BL120" s="226"/>
      <c r="BM120" s="277">
        <f t="shared" si="14"/>
        <v>0</v>
      </c>
      <c r="BN120" s="142"/>
      <c r="BO120" s="283">
        <f t="shared" si="15"/>
        <v>0</v>
      </c>
      <c r="BP120" s="273"/>
      <c r="BQ120" s="196"/>
      <c r="BR120" s="196"/>
      <c r="BS120" s="196"/>
      <c r="BT120" s="196"/>
      <c r="BU120" s="196"/>
    </row>
    <row r="121" spans="3:73" s="164" customFormat="1" ht="30" customHeight="1" thickBot="1" x14ac:dyDescent="0.3">
      <c r="C121" s="59"/>
      <c r="D121" s="59"/>
      <c r="E121" s="59"/>
      <c r="G121" s="59"/>
      <c r="H121" s="53"/>
      <c r="I121" s="57"/>
      <c r="J121" s="58"/>
      <c r="K121" s="58"/>
      <c r="L121" s="65"/>
      <c r="M121" s="65"/>
      <c r="N121" s="65"/>
      <c r="O121" s="65"/>
      <c r="P121" s="65"/>
      <c r="Q121" s="65"/>
      <c r="R121" s="65"/>
      <c r="S121" s="65"/>
      <c r="T121" s="65"/>
      <c r="V121" s="196"/>
      <c r="W121" s="196"/>
      <c r="X121" s="66"/>
      <c r="Y121" s="66"/>
      <c r="Z121" s="66"/>
      <c r="AA121" s="196"/>
      <c r="AB121" s="196"/>
      <c r="AC121" s="117"/>
      <c r="AD121" s="69"/>
      <c r="AE121" s="118"/>
      <c r="AF121" s="196"/>
      <c r="AG121" s="160"/>
      <c r="AH121" s="162"/>
      <c r="AI121" s="162"/>
      <c r="AJ121" s="167"/>
      <c r="AK121" s="168"/>
      <c r="AM121" s="223">
        <v>43462</v>
      </c>
      <c r="AN121" s="228" t="s">
        <v>60</v>
      </c>
      <c r="AO121" s="230"/>
      <c r="AP121" s="232">
        <f t="shared" si="11"/>
        <v>0</v>
      </c>
      <c r="AQ121" s="235"/>
      <c r="AR121" s="236"/>
      <c r="AS121" s="84"/>
      <c r="AT121" s="251">
        <f t="shared" si="12"/>
        <v>0</v>
      </c>
      <c r="AU121" s="260"/>
      <c r="AV121" s="255"/>
      <c r="AW121" s="291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26"/>
      <c r="BH121" s="283">
        <f t="shared" si="13"/>
        <v>0</v>
      </c>
      <c r="BI121" s="84"/>
      <c r="BJ121" s="260"/>
      <c r="BK121" s="215"/>
      <c r="BL121" s="226"/>
      <c r="BM121" s="277">
        <f t="shared" si="14"/>
        <v>0</v>
      </c>
      <c r="BN121" s="142"/>
      <c r="BO121" s="283">
        <f t="shared" si="15"/>
        <v>0</v>
      </c>
      <c r="BP121" s="273"/>
      <c r="BQ121" s="196"/>
      <c r="BR121" s="196"/>
      <c r="BS121" s="196"/>
      <c r="BT121" s="196"/>
      <c r="BU121" s="196"/>
    </row>
    <row r="122" spans="3:73" s="164" customFormat="1" ht="30" customHeight="1" thickBot="1" x14ac:dyDescent="0.3">
      <c r="C122" s="59"/>
      <c r="D122" s="59"/>
      <c r="E122" s="59"/>
      <c r="G122" s="59"/>
      <c r="H122" s="53"/>
      <c r="I122" s="57"/>
      <c r="J122" s="58"/>
      <c r="K122" s="58"/>
      <c r="L122" s="65"/>
      <c r="M122" s="65"/>
      <c r="N122" s="65"/>
      <c r="O122" s="65"/>
      <c r="P122" s="65"/>
      <c r="Q122" s="65"/>
      <c r="R122" s="65"/>
      <c r="S122" s="65"/>
      <c r="T122" s="65"/>
      <c r="V122" s="196"/>
      <c r="W122" s="196"/>
      <c r="X122" s="66"/>
      <c r="Y122" s="66"/>
      <c r="Z122" s="66"/>
      <c r="AA122" s="196"/>
      <c r="AB122" s="196"/>
      <c r="AC122" s="117"/>
      <c r="AD122" s="69"/>
      <c r="AE122" s="118"/>
      <c r="AF122" s="196"/>
      <c r="AG122" s="160"/>
      <c r="AH122" s="162"/>
      <c r="AI122" s="162"/>
      <c r="AJ122" s="167"/>
      <c r="AK122" s="168"/>
      <c r="AM122" s="223">
        <v>43463</v>
      </c>
      <c r="AN122" s="227" t="s">
        <v>149</v>
      </c>
      <c r="AO122" s="230"/>
      <c r="AP122" s="232">
        <f t="shared" si="11"/>
        <v>0</v>
      </c>
      <c r="AQ122" s="235"/>
      <c r="AR122" s="236"/>
      <c r="AS122" s="84"/>
      <c r="AT122" s="251">
        <f t="shared" si="12"/>
        <v>0</v>
      </c>
      <c r="AU122" s="260"/>
      <c r="AV122" s="255"/>
      <c r="AW122" s="291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26"/>
      <c r="BH122" s="283">
        <f t="shared" si="13"/>
        <v>0</v>
      </c>
      <c r="BI122" s="84"/>
      <c r="BJ122" s="260"/>
      <c r="BK122" s="215"/>
      <c r="BL122" s="226"/>
      <c r="BM122" s="277">
        <f t="shared" si="14"/>
        <v>0</v>
      </c>
      <c r="BN122" s="142"/>
      <c r="BO122" s="283">
        <f t="shared" si="15"/>
        <v>0</v>
      </c>
      <c r="BP122" s="273"/>
      <c r="BQ122" s="196"/>
      <c r="BR122" s="196"/>
      <c r="BS122" s="196"/>
      <c r="BT122" s="196"/>
      <c r="BU122" s="196"/>
    </row>
    <row r="123" spans="3:73" s="164" customFormat="1" ht="30" customHeight="1" thickBot="1" x14ac:dyDescent="0.3">
      <c r="C123" s="59"/>
      <c r="D123" s="59"/>
      <c r="E123" s="59"/>
      <c r="G123" s="59"/>
      <c r="H123" s="53"/>
      <c r="I123" s="57"/>
      <c r="J123" s="58"/>
      <c r="K123" s="58"/>
      <c r="L123" s="65"/>
      <c r="M123" s="65"/>
      <c r="N123" s="65"/>
      <c r="O123" s="65"/>
      <c r="P123" s="65"/>
      <c r="Q123" s="65"/>
      <c r="R123" s="65"/>
      <c r="S123" s="65"/>
      <c r="T123" s="65"/>
      <c r="V123" s="196"/>
      <c r="W123" s="196"/>
      <c r="X123" s="66"/>
      <c r="Y123" s="66"/>
      <c r="Z123" s="66"/>
      <c r="AA123" s="196"/>
      <c r="AB123" s="196"/>
      <c r="AC123" s="117"/>
      <c r="AD123" s="69"/>
      <c r="AE123" s="118"/>
      <c r="AG123" s="160"/>
      <c r="AH123" s="162"/>
      <c r="AI123" s="162"/>
      <c r="AJ123" s="167"/>
      <c r="AK123" s="168"/>
      <c r="AM123" s="223">
        <v>43464</v>
      </c>
      <c r="AN123" s="228" t="s">
        <v>61</v>
      </c>
      <c r="AO123" s="230"/>
      <c r="AP123" s="232">
        <f t="shared" si="11"/>
        <v>0</v>
      </c>
      <c r="AQ123" s="235"/>
      <c r="AR123" s="236"/>
      <c r="AS123" s="84"/>
      <c r="AT123" s="251">
        <f t="shared" si="12"/>
        <v>0</v>
      </c>
      <c r="AU123" s="260"/>
      <c r="AV123" s="255"/>
      <c r="AW123" s="291"/>
      <c r="AX123" s="215"/>
      <c r="AY123" s="288"/>
      <c r="AZ123" s="215"/>
      <c r="BA123" s="215"/>
      <c r="BB123" s="215"/>
      <c r="BC123" s="215"/>
      <c r="BD123" s="215"/>
      <c r="BE123" s="215"/>
      <c r="BF123" s="215"/>
      <c r="BG123" s="226"/>
      <c r="BH123" s="283">
        <f t="shared" si="13"/>
        <v>0</v>
      </c>
      <c r="BI123" s="84"/>
      <c r="BJ123" s="260"/>
      <c r="BK123" s="215"/>
      <c r="BL123" s="226"/>
      <c r="BM123" s="277">
        <f t="shared" si="14"/>
        <v>0</v>
      </c>
      <c r="BN123" s="142"/>
      <c r="BO123" s="283">
        <f t="shared" si="15"/>
        <v>0</v>
      </c>
      <c r="BP123" s="273"/>
      <c r="BQ123" s="196"/>
      <c r="BR123" s="196"/>
      <c r="BS123" s="196"/>
      <c r="BT123" s="196"/>
      <c r="BU123" s="196"/>
    </row>
    <row r="124" spans="3:73" s="164" customFormat="1" ht="30" customHeight="1" thickBot="1" x14ac:dyDescent="0.3">
      <c r="C124" s="59"/>
      <c r="D124" s="59"/>
      <c r="E124" s="59"/>
      <c r="G124" s="59"/>
      <c r="H124" s="53"/>
      <c r="I124" s="57"/>
      <c r="J124" s="58"/>
      <c r="K124" s="58"/>
      <c r="L124" s="65"/>
      <c r="M124" s="65"/>
      <c r="N124" s="65"/>
      <c r="O124" s="65"/>
      <c r="P124" s="65"/>
      <c r="Q124" s="65"/>
      <c r="R124" s="65"/>
      <c r="S124" s="65"/>
      <c r="T124" s="65"/>
      <c r="V124" s="196"/>
      <c r="W124" s="196"/>
      <c r="X124" s="66"/>
      <c r="Y124" s="66"/>
      <c r="Z124" s="66"/>
      <c r="AA124" s="196"/>
      <c r="AB124" s="196"/>
      <c r="AC124" s="117"/>
      <c r="AD124" s="69"/>
      <c r="AE124" s="118"/>
      <c r="AG124" s="160"/>
      <c r="AH124" s="162"/>
      <c r="AI124" s="162"/>
      <c r="AJ124" s="167"/>
      <c r="AK124" s="168"/>
      <c r="AM124" s="223">
        <v>43465</v>
      </c>
      <c r="AN124" s="228" t="s">
        <v>62</v>
      </c>
      <c r="AO124" s="230"/>
      <c r="AP124" s="232">
        <f t="shared" si="11"/>
        <v>0</v>
      </c>
      <c r="AQ124" s="235"/>
      <c r="AR124" s="236"/>
      <c r="AS124" s="84"/>
      <c r="AT124" s="251">
        <f t="shared" si="12"/>
        <v>0</v>
      </c>
      <c r="AU124" s="260"/>
      <c r="AV124" s="255"/>
      <c r="AW124" s="291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26"/>
      <c r="BH124" s="283">
        <f t="shared" si="13"/>
        <v>0</v>
      </c>
      <c r="BI124" s="84"/>
      <c r="BJ124" s="260"/>
      <c r="BK124" s="215"/>
      <c r="BL124" s="226"/>
      <c r="BM124" s="277">
        <f t="shared" si="14"/>
        <v>0</v>
      </c>
      <c r="BN124" s="142"/>
      <c r="BO124" s="386">
        <f t="shared" si="15"/>
        <v>0</v>
      </c>
      <c r="BP124" s="273"/>
      <c r="BQ124" s="196"/>
      <c r="BR124" s="196"/>
      <c r="BS124" s="196"/>
      <c r="BT124" s="196"/>
      <c r="BU124" s="196"/>
    </row>
    <row r="125" spans="3:73" s="164" customFormat="1" ht="30" customHeight="1" thickBot="1" x14ac:dyDescent="0.3">
      <c r="C125" s="59"/>
      <c r="D125" s="59"/>
      <c r="E125" s="59"/>
      <c r="G125" s="59"/>
      <c r="H125" s="53"/>
      <c r="I125" s="57"/>
      <c r="J125" s="58"/>
      <c r="K125" s="58"/>
      <c r="L125" s="65"/>
      <c r="M125" s="65"/>
      <c r="N125" s="65"/>
      <c r="O125" s="65"/>
      <c r="P125" s="65"/>
      <c r="Q125" s="65"/>
      <c r="R125" s="65"/>
      <c r="S125" s="65"/>
      <c r="T125" s="65"/>
      <c r="V125" s="196"/>
      <c r="W125" s="196"/>
      <c r="X125" s="66"/>
      <c r="Y125" s="66"/>
      <c r="Z125" s="66"/>
      <c r="AA125" s="196"/>
      <c r="AB125" s="196"/>
      <c r="AC125" s="117"/>
      <c r="AD125" s="69"/>
      <c r="AE125" s="118"/>
      <c r="AG125" s="160"/>
      <c r="AH125" s="162"/>
      <c r="AI125" s="162"/>
      <c r="AJ125" s="167"/>
      <c r="AK125" s="168"/>
      <c r="AM125" s="308">
        <v>43466</v>
      </c>
      <c r="AN125" s="309"/>
      <c r="AO125" s="310"/>
      <c r="AP125" s="311"/>
      <c r="AQ125" s="312"/>
      <c r="AR125" s="309"/>
      <c r="AS125" s="313"/>
      <c r="AT125" s="314"/>
      <c r="AU125" s="312"/>
      <c r="AV125" s="315"/>
      <c r="AW125" s="316"/>
      <c r="AX125" s="317"/>
      <c r="AY125" s="317"/>
      <c r="AZ125" s="317"/>
      <c r="BA125" s="317"/>
      <c r="BB125" s="317"/>
      <c r="BC125" s="317"/>
      <c r="BD125" s="317"/>
      <c r="BE125" s="317"/>
      <c r="BF125" s="317"/>
      <c r="BG125" s="309"/>
      <c r="BH125" s="311"/>
      <c r="BI125" s="313"/>
      <c r="BJ125" s="312"/>
      <c r="BK125" s="317"/>
      <c r="BL125" s="309"/>
      <c r="BM125" s="313"/>
      <c r="BN125" s="312"/>
      <c r="BO125" s="385"/>
      <c r="BP125" s="318"/>
      <c r="BQ125" s="196"/>
      <c r="BR125" s="196"/>
      <c r="BS125" s="196"/>
      <c r="BT125" s="196"/>
      <c r="BU125" s="196"/>
    </row>
    <row r="126" spans="3:73" s="164" customFormat="1" ht="30" customHeight="1" x14ac:dyDescent="0.25">
      <c r="C126" s="59"/>
      <c r="D126" s="59"/>
      <c r="E126" s="59"/>
      <c r="G126" s="59"/>
      <c r="H126" s="53"/>
      <c r="I126" s="57"/>
      <c r="J126" s="58"/>
      <c r="K126" s="58"/>
      <c r="L126" s="65"/>
      <c r="M126" s="65"/>
      <c r="N126" s="65"/>
      <c r="O126" s="65"/>
      <c r="P126" s="65"/>
      <c r="Q126" s="65"/>
      <c r="R126" s="65"/>
      <c r="S126" s="65"/>
      <c r="T126" s="65"/>
      <c r="V126" s="196"/>
      <c r="W126" s="196"/>
      <c r="X126" s="66"/>
      <c r="Y126" s="66"/>
      <c r="Z126" s="66"/>
      <c r="AA126" s="196"/>
      <c r="AB126" s="196"/>
      <c r="AC126" s="117"/>
      <c r="AD126" s="69"/>
      <c r="AE126" s="118"/>
      <c r="AG126" s="160"/>
      <c r="AH126" s="162"/>
      <c r="AI126" s="162"/>
      <c r="AJ126" s="167"/>
      <c r="AK126" s="168"/>
      <c r="AL126" s="196"/>
      <c r="AM126" s="201"/>
      <c r="AN126" s="66"/>
      <c r="AO126" s="196"/>
      <c r="AP126" s="202"/>
      <c r="AQ126" s="66"/>
      <c r="AR126" s="66"/>
      <c r="AS126" s="66"/>
      <c r="AT126" s="66"/>
      <c r="AU126" s="66"/>
      <c r="AV126" s="156"/>
      <c r="AW126" s="15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196"/>
      <c r="BI126" s="196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</row>
    <row r="127" spans="3:73" s="164" customFormat="1" ht="30" customHeight="1" thickBot="1" x14ac:dyDescent="0.3">
      <c r="C127" s="59"/>
      <c r="D127" s="59"/>
      <c r="E127" s="59"/>
      <c r="G127" s="59"/>
      <c r="H127" s="53"/>
      <c r="I127" s="57"/>
      <c r="J127" s="58"/>
      <c r="K127" s="58"/>
      <c r="L127" s="65"/>
      <c r="M127" s="65"/>
      <c r="N127" s="65"/>
      <c r="O127" s="65"/>
      <c r="P127" s="65"/>
      <c r="Q127" s="65"/>
      <c r="R127" s="65"/>
      <c r="S127" s="65"/>
      <c r="T127" s="65"/>
      <c r="V127" s="196"/>
      <c r="W127" s="196"/>
      <c r="X127" s="66"/>
      <c r="Y127" s="66"/>
      <c r="Z127" s="66"/>
      <c r="AA127" s="196"/>
      <c r="AB127" s="196"/>
      <c r="AC127" s="117"/>
      <c r="AD127" s="69"/>
      <c r="AE127" s="118"/>
      <c r="AG127" s="161"/>
      <c r="AH127" s="163"/>
      <c r="AI127" s="163"/>
      <c r="AJ127" s="173"/>
      <c r="AK127" s="174"/>
      <c r="AL127" s="196"/>
      <c r="AM127" s="201"/>
      <c r="AN127" s="66"/>
      <c r="AO127" s="196"/>
      <c r="AP127" s="202"/>
      <c r="AQ127" s="66"/>
      <c r="AR127" s="66"/>
      <c r="AS127" s="66"/>
      <c r="AT127" s="66"/>
      <c r="AU127" s="66"/>
      <c r="AV127" s="156"/>
      <c r="AW127" s="15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196"/>
      <c r="BI127" s="196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</row>
    <row r="128" spans="3:73" s="164" customFormat="1" ht="30" customHeight="1" x14ac:dyDescent="0.25">
      <c r="C128" s="59"/>
      <c r="D128" s="59"/>
      <c r="E128" s="59"/>
      <c r="G128" s="59"/>
      <c r="H128" s="53"/>
      <c r="I128" s="57"/>
      <c r="J128" s="58"/>
      <c r="K128" s="58"/>
      <c r="L128" s="65"/>
      <c r="M128" s="65"/>
      <c r="N128" s="65"/>
      <c r="O128" s="65"/>
      <c r="P128" s="65"/>
      <c r="Q128" s="65"/>
      <c r="R128" s="65"/>
      <c r="S128" s="65"/>
      <c r="T128" s="65"/>
      <c r="V128" s="196"/>
      <c r="W128" s="196"/>
      <c r="X128" s="66"/>
      <c r="Y128" s="66"/>
      <c r="Z128" s="66"/>
      <c r="AA128" s="196"/>
      <c r="AB128" s="196"/>
      <c r="AC128" s="117"/>
      <c r="AD128" s="69"/>
      <c r="AE128" s="118"/>
      <c r="AG128" s="66"/>
      <c r="AH128" s="40"/>
      <c r="AI128" s="40"/>
      <c r="AJ128" s="175"/>
      <c r="AK128" s="175"/>
      <c r="AL128" s="196"/>
      <c r="AM128" s="201"/>
      <c r="AN128" s="66"/>
      <c r="AO128" s="196"/>
      <c r="AP128" s="202"/>
      <c r="AQ128" s="66"/>
      <c r="AR128" s="66"/>
      <c r="AS128" s="66"/>
      <c r="AT128" s="66"/>
      <c r="AU128" s="66"/>
      <c r="AV128" s="156"/>
      <c r="AW128" s="15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196"/>
      <c r="BI128" s="196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</row>
    <row r="129" spans="1:73" s="164" customFormat="1" ht="30" customHeight="1" x14ac:dyDescent="0.25">
      <c r="C129" s="59"/>
      <c r="D129" s="59"/>
      <c r="E129" s="59"/>
      <c r="G129" s="59"/>
      <c r="H129" s="53"/>
      <c r="I129" s="57"/>
      <c r="J129" s="58"/>
      <c r="K129" s="58"/>
      <c r="L129" s="65"/>
      <c r="M129" s="65"/>
      <c r="N129" s="65"/>
      <c r="O129" s="65"/>
      <c r="P129" s="65"/>
      <c r="Q129" s="65"/>
      <c r="R129" s="65"/>
      <c r="S129" s="65"/>
      <c r="T129" s="65"/>
      <c r="V129" s="196"/>
      <c r="W129" s="196"/>
      <c r="X129" s="66"/>
      <c r="Y129" s="66"/>
      <c r="Z129" s="66"/>
      <c r="AA129" s="196"/>
      <c r="AB129" s="196"/>
      <c r="AC129" s="117"/>
      <c r="AD129" s="69"/>
      <c r="AE129" s="118"/>
      <c r="AG129" s="66"/>
      <c r="AH129" s="40"/>
      <c r="AI129" s="40"/>
      <c r="AJ129" s="175"/>
      <c r="AK129" s="175"/>
      <c r="AL129" s="196"/>
      <c r="AM129" s="201"/>
      <c r="AN129" s="66"/>
      <c r="AO129" s="196"/>
      <c r="AP129" s="202"/>
      <c r="AQ129" s="66"/>
      <c r="AR129" s="66"/>
      <c r="AS129" s="66"/>
      <c r="AT129" s="66"/>
      <c r="AU129" s="66"/>
      <c r="AV129" s="156"/>
      <c r="AW129" s="15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196"/>
      <c r="BI129" s="196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</row>
    <row r="130" spans="1:73" s="164" customFormat="1" ht="30" customHeight="1" x14ac:dyDescent="0.25">
      <c r="C130" s="59"/>
      <c r="D130" s="59"/>
      <c r="E130" s="59"/>
      <c r="G130" s="59"/>
      <c r="H130" s="53"/>
      <c r="I130" s="57"/>
      <c r="J130" s="58"/>
      <c r="K130" s="58"/>
      <c r="L130" s="65"/>
      <c r="M130" s="65"/>
      <c r="N130" s="65"/>
      <c r="O130" s="65"/>
      <c r="P130" s="65"/>
      <c r="Q130" s="65"/>
      <c r="R130" s="65"/>
      <c r="S130" s="65"/>
      <c r="T130" s="65"/>
      <c r="V130" s="196"/>
      <c r="W130" s="196"/>
      <c r="X130" s="66"/>
      <c r="Y130" s="66"/>
      <c r="Z130" s="66"/>
      <c r="AA130" s="196"/>
      <c r="AB130" s="196"/>
      <c r="AC130" s="117"/>
      <c r="AD130" s="69"/>
      <c r="AE130" s="118"/>
      <c r="AG130" s="66"/>
      <c r="AH130" s="40"/>
      <c r="AI130" s="40"/>
      <c r="AJ130" s="175"/>
      <c r="AK130" s="175"/>
      <c r="AL130" s="196"/>
      <c r="AM130" s="201"/>
      <c r="AN130" s="66"/>
      <c r="AO130" s="196"/>
      <c r="AP130" s="202"/>
      <c r="AQ130" s="66"/>
      <c r="AR130" s="66"/>
      <c r="AS130" s="66"/>
      <c r="AT130" s="66"/>
      <c r="AU130" s="66"/>
      <c r="AV130" s="156"/>
      <c r="AW130" s="15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196"/>
      <c r="BI130" s="196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</row>
    <row r="131" spans="1:73" s="164" customFormat="1" ht="30" customHeight="1" x14ac:dyDescent="0.25">
      <c r="C131" s="59"/>
      <c r="D131" s="59"/>
      <c r="E131" s="59"/>
      <c r="G131" s="59"/>
      <c r="H131" s="53"/>
      <c r="I131" s="57"/>
      <c r="J131" s="58"/>
      <c r="K131" s="58"/>
      <c r="L131" s="65"/>
      <c r="M131" s="65"/>
      <c r="N131" s="65"/>
      <c r="O131" s="65"/>
      <c r="P131" s="65"/>
      <c r="Q131" s="65"/>
      <c r="R131" s="65"/>
      <c r="S131" s="65"/>
      <c r="T131" s="65"/>
      <c r="V131" s="196"/>
      <c r="W131" s="196"/>
      <c r="X131" s="66"/>
      <c r="Y131" s="66"/>
      <c r="Z131" s="66"/>
      <c r="AA131" s="196"/>
      <c r="AB131" s="196"/>
      <c r="AC131" s="117"/>
      <c r="AD131" s="69"/>
      <c r="AE131" s="118"/>
      <c r="AG131" s="66"/>
      <c r="AH131" s="40"/>
      <c r="AI131" s="40"/>
      <c r="AJ131" s="175"/>
      <c r="AK131" s="175"/>
      <c r="AL131" s="196"/>
      <c r="AM131" s="201"/>
      <c r="AN131" s="66"/>
      <c r="AO131" s="196"/>
      <c r="AP131" s="202"/>
      <c r="AQ131" s="66"/>
      <c r="AR131" s="66"/>
      <c r="AS131" s="66"/>
      <c r="AT131" s="66"/>
      <c r="AU131" s="66"/>
      <c r="AV131" s="156"/>
      <c r="AW131" s="15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196"/>
      <c r="BI131" s="196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</row>
    <row r="132" spans="1:73" s="164" customFormat="1" ht="30" customHeight="1" x14ac:dyDescent="0.25">
      <c r="C132" s="59"/>
      <c r="D132" s="59"/>
      <c r="E132" s="59"/>
      <c r="G132" s="59"/>
      <c r="H132" s="53"/>
      <c r="I132" s="57"/>
      <c r="J132" s="58"/>
      <c r="K132" s="58"/>
      <c r="L132" s="65"/>
      <c r="M132" s="65"/>
      <c r="N132" s="65"/>
      <c r="O132" s="65"/>
      <c r="P132" s="65"/>
      <c r="Q132" s="65"/>
      <c r="R132" s="65"/>
      <c r="S132" s="65"/>
      <c r="T132" s="65"/>
      <c r="V132" s="196"/>
      <c r="W132" s="196"/>
      <c r="X132" s="66"/>
      <c r="Y132" s="66"/>
      <c r="Z132" s="66"/>
      <c r="AA132" s="196"/>
      <c r="AB132" s="196"/>
      <c r="AC132" s="117"/>
      <c r="AD132" s="69"/>
      <c r="AE132" s="118"/>
      <c r="AG132" s="66"/>
      <c r="AH132" s="40"/>
      <c r="AI132" s="40"/>
      <c r="AJ132" s="175"/>
      <c r="AK132" s="175"/>
      <c r="AL132" s="196"/>
      <c r="AM132" s="201"/>
      <c r="AN132" s="66"/>
      <c r="AO132" s="196"/>
      <c r="AP132" s="202"/>
      <c r="AQ132" s="66"/>
      <c r="AR132" s="66"/>
      <c r="AS132" s="66"/>
      <c r="AT132" s="66"/>
      <c r="AU132" s="66"/>
      <c r="AV132" s="156"/>
      <c r="AW132" s="15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196"/>
      <c r="BI132" s="196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</row>
    <row r="133" spans="1:73" s="164" customFormat="1" ht="30" customHeight="1" x14ac:dyDescent="0.25">
      <c r="C133" s="59"/>
      <c r="D133" s="59"/>
      <c r="E133" s="59"/>
      <c r="G133" s="59"/>
      <c r="H133" s="53"/>
      <c r="I133" s="57"/>
      <c r="J133" s="58"/>
      <c r="K133" s="58"/>
      <c r="L133" s="65"/>
      <c r="M133" s="65"/>
      <c r="N133" s="65"/>
      <c r="O133" s="65"/>
      <c r="P133" s="65"/>
      <c r="Q133" s="65"/>
      <c r="R133" s="65"/>
      <c r="S133" s="65"/>
      <c r="T133" s="65"/>
      <c r="V133" s="196"/>
      <c r="W133" s="196"/>
      <c r="X133" s="66"/>
      <c r="Y133" s="66"/>
      <c r="Z133" s="66"/>
      <c r="AA133" s="196"/>
      <c r="AB133" s="196"/>
      <c r="AC133" s="117"/>
      <c r="AD133" s="69"/>
      <c r="AE133" s="118"/>
      <c r="AG133" s="66"/>
      <c r="AH133" s="40"/>
      <c r="AI133" s="40"/>
      <c r="AJ133" s="175"/>
      <c r="AK133" s="175"/>
      <c r="AL133" s="196"/>
      <c r="AM133" s="201"/>
      <c r="AN133" s="66"/>
      <c r="AO133" s="196"/>
      <c r="AP133" s="202"/>
      <c r="AQ133" s="66"/>
      <c r="AR133" s="66"/>
      <c r="AS133" s="66"/>
      <c r="AT133" s="66"/>
      <c r="AU133" s="66"/>
      <c r="AV133" s="156"/>
      <c r="AW133" s="15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196"/>
      <c r="BI133" s="196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</row>
    <row r="134" spans="1:73" s="164" customFormat="1" ht="30" customHeight="1" x14ac:dyDescent="0.25">
      <c r="C134" s="59"/>
      <c r="D134" s="59"/>
      <c r="E134" s="59"/>
      <c r="G134" s="59"/>
      <c r="H134" s="53"/>
      <c r="I134" s="57"/>
      <c r="J134" s="58"/>
      <c r="K134" s="58"/>
      <c r="L134" s="65"/>
      <c r="M134" s="65"/>
      <c r="N134" s="65"/>
      <c r="O134" s="65"/>
      <c r="P134" s="65"/>
      <c r="Q134" s="65"/>
      <c r="R134" s="65"/>
      <c r="S134" s="65"/>
      <c r="T134" s="65"/>
      <c r="V134" s="196"/>
      <c r="W134" s="196"/>
      <c r="X134" s="66"/>
      <c r="Y134" s="66"/>
      <c r="Z134" s="66"/>
      <c r="AA134" s="196"/>
      <c r="AB134" s="196"/>
      <c r="AC134" s="117"/>
      <c r="AD134" s="69"/>
      <c r="AE134" s="118"/>
      <c r="AG134" s="66"/>
      <c r="AH134" s="40"/>
      <c r="AI134" s="40"/>
      <c r="AJ134" s="175"/>
      <c r="AK134" s="175"/>
      <c r="AL134" s="196"/>
      <c r="AM134" s="201"/>
      <c r="AN134" s="66"/>
      <c r="AO134" s="196"/>
      <c r="AP134" s="202"/>
      <c r="AQ134" s="66"/>
      <c r="AR134" s="66"/>
      <c r="AS134" s="66"/>
      <c r="AT134" s="66"/>
      <c r="AU134" s="66"/>
      <c r="AV134" s="156"/>
      <c r="AW134" s="15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196"/>
      <c r="BI134" s="196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</row>
    <row r="135" spans="1:73" s="164" customFormat="1" ht="30" customHeight="1" x14ac:dyDescent="0.25">
      <c r="C135" s="59"/>
      <c r="D135" s="59"/>
      <c r="E135" s="59"/>
      <c r="G135" s="59"/>
      <c r="H135" s="53"/>
      <c r="I135" s="57"/>
      <c r="J135" s="58"/>
      <c r="K135" s="58"/>
      <c r="L135" s="65"/>
      <c r="M135" s="65"/>
      <c r="N135" s="65"/>
      <c r="O135" s="65"/>
      <c r="P135" s="65"/>
      <c r="Q135" s="65"/>
      <c r="R135" s="65"/>
      <c r="S135" s="65"/>
      <c r="T135" s="65"/>
      <c r="V135" s="196"/>
      <c r="W135" s="196"/>
      <c r="X135" s="66"/>
      <c r="Y135" s="66"/>
      <c r="Z135" s="66"/>
      <c r="AA135" s="196"/>
      <c r="AB135" s="196"/>
      <c r="AC135" s="117"/>
      <c r="AD135" s="69"/>
      <c r="AE135" s="118"/>
      <c r="AG135" s="66"/>
      <c r="AH135" s="40"/>
      <c r="AI135" s="40"/>
      <c r="AJ135" s="175"/>
      <c r="AK135" s="175"/>
      <c r="AL135" s="196"/>
      <c r="AM135" s="201"/>
      <c r="AN135" s="66"/>
      <c r="AO135" s="196"/>
      <c r="AP135" s="202"/>
      <c r="AQ135" s="66"/>
      <c r="AR135" s="66"/>
      <c r="AS135" s="66"/>
      <c r="AT135" s="66"/>
      <c r="AU135" s="66"/>
      <c r="AV135" s="156"/>
      <c r="AW135" s="15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196"/>
      <c r="BI135" s="196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</row>
    <row r="136" spans="1:73" s="164" customFormat="1" ht="30" customHeight="1" x14ac:dyDescent="0.25">
      <c r="C136" s="59"/>
      <c r="D136" s="59"/>
      <c r="E136" s="59"/>
      <c r="G136" s="59"/>
      <c r="H136" s="53"/>
      <c r="I136" s="57"/>
      <c r="J136" s="58"/>
      <c r="K136" s="58"/>
      <c r="L136" s="65"/>
      <c r="M136" s="65"/>
      <c r="N136" s="65"/>
      <c r="O136" s="65"/>
      <c r="P136" s="65"/>
      <c r="Q136" s="65"/>
      <c r="R136" s="65"/>
      <c r="S136" s="65"/>
      <c r="T136" s="65"/>
      <c r="V136" s="196"/>
      <c r="W136" s="196"/>
      <c r="X136" s="66"/>
      <c r="Y136" s="66"/>
      <c r="Z136" s="66"/>
      <c r="AA136" s="196"/>
      <c r="AB136" s="196"/>
      <c r="AC136" s="117"/>
      <c r="AD136" s="69"/>
      <c r="AE136" s="118"/>
      <c r="AG136" s="66"/>
      <c r="AH136" s="40"/>
      <c r="AI136" s="40"/>
      <c r="AJ136" s="175"/>
      <c r="AK136" s="175"/>
      <c r="AL136" s="196"/>
      <c r="AM136" s="201"/>
      <c r="AN136" s="66"/>
      <c r="AO136" s="196"/>
      <c r="AP136" s="202"/>
      <c r="AQ136" s="66"/>
      <c r="AR136" s="66"/>
      <c r="AS136" s="66"/>
      <c r="AT136" s="66"/>
      <c r="AU136" s="66"/>
      <c r="AV136" s="156"/>
      <c r="AW136" s="15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196"/>
      <c r="BI136" s="196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</row>
    <row r="137" spans="1:73" s="164" customFormat="1" ht="30" customHeight="1" x14ac:dyDescent="0.25">
      <c r="C137" s="59"/>
      <c r="D137" s="59"/>
      <c r="E137" s="59"/>
      <c r="G137" s="59"/>
      <c r="H137" s="53"/>
      <c r="I137" s="57"/>
      <c r="J137" s="58"/>
      <c r="K137" s="58"/>
      <c r="L137" s="65"/>
      <c r="M137" s="65"/>
      <c r="N137" s="65"/>
      <c r="O137" s="65"/>
      <c r="P137" s="65"/>
      <c r="Q137" s="65"/>
      <c r="R137" s="65"/>
      <c r="S137" s="65"/>
      <c r="T137" s="65"/>
      <c r="V137" s="196"/>
      <c r="W137" s="196"/>
      <c r="X137" s="66"/>
      <c r="Y137" s="66"/>
      <c r="Z137" s="66"/>
      <c r="AA137" s="196"/>
      <c r="AB137" s="196"/>
      <c r="AC137" s="117"/>
      <c r="AD137" s="69"/>
      <c r="AE137" s="118"/>
      <c r="AG137" s="66"/>
      <c r="AH137" s="40"/>
      <c r="AI137" s="40"/>
      <c r="AJ137" s="175"/>
      <c r="AK137" s="175"/>
      <c r="AL137" s="196"/>
      <c r="AM137" s="201"/>
      <c r="AN137" s="66"/>
      <c r="AO137" s="196"/>
      <c r="AP137" s="202"/>
      <c r="AQ137" s="66"/>
      <c r="AR137" s="66"/>
      <c r="AS137" s="66"/>
      <c r="AT137" s="66"/>
      <c r="AU137" s="66"/>
      <c r="AV137" s="156"/>
      <c r="AW137" s="15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196"/>
      <c r="BI137" s="196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</row>
    <row r="138" spans="1:73" s="164" customFormat="1" ht="30" customHeight="1" x14ac:dyDescent="0.25">
      <c r="C138" s="59"/>
      <c r="D138" s="59"/>
      <c r="E138" s="59"/>
      <c r="G138" s="59"/>
      <c r="H138" s="53"/>
      <c r="I138" s="57"/>
      <c r="J138" s="58"/>
      <c r="K138" s="58"/>
      <c r="L138" s="65"/>
      <c r="M138" s="65"/>
      <c r="N138" s="65"/>
      <c r="O138" s="65"/>
      <c r="P138" s="65"/>
      <c r="Q138" s="65"/>
      <c r="R138" s="65"/>
      <c r="S138" s="65"/>
      <c r="T138" s="65"/>
      <c r="V138" s="196"/>
      <c r="W138" s="196"/>
      <c r="X138" s="66"/>
      <c r="Y138" s="66"/>
      <c r="Z138" s="66"/>
      <c r="AA138" s="196"/>
      <c r="AB138" s="196"/>
      <c r="AC138" s="117"/>
      <c r="AD138" s="69"/>
      <c r="AE138" s="118"/>
      <c r="AG138" s="66"/>
      <c r="AH138" s="40"/>
      <c r="AI138" s="40"/>
      <c r="AJ138" s="175"/>
      <c r="AK138" s="175"/>
      <c r="AL138" s="196"/>
      <c r="AM138" s="201"/>
      <c r="AN138" s="66"/>
      <c r="AO138" s="196"/>
      <c r="AP138" s="202"/>
      <c r="AQ138" s="66"/>
      <c r="AR138" s="66"/>
      <c r="AS138" s="66"/>
      <c r="AT138" s="66"/>
      <c r="AU138" s="66"/>
      <c r="AV138" s="156"/>
      <c r="AW138" s="15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196"/>
      <c r="BI138" s="196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</row>
    <row r="139" spans="1:73" s="164" customFormat="1" ht="30" customHeight="1" x14ac:dyDescent="0.25">
      <c r="C139" s="59"/>
      <c r="D139" s="59"/>
      <c r="E139" s="59"/>
      <c r="G139" s="59"/>
      <c r="H139" s="53"/>
      <c r="I139" s="57"/>
      <c r="J139" s="58"/>
      <c r="K139" s="58"/>
      <c r="L139" s="65"/>
      <c r="M139" s="65"/>
      <c r="N139" s="65"/>
      <c r="O139" s="65"/>
      <c r="P139" s="65"/>
      <c r="Q139" s="65"/>
      <c r="R139" s="65"/>
      <c r="S139" s="65"/>
      <c r="T139" s="65"/>
      <c r="V139" s="196"/>
      <c r="W139" s="196"/>
      <c r="X139" s="66"/>
      <c r="Y139" s="66"/>
      <c r="Z139" s="66"/>
      <c r="AA139" s="196"/>
      <c r="AB139" s="196"/>
      <c r="AC139" s="117"/>
      <c r="AD139" s="69"/>
      <c r="AE139" s="118"/>
      <c r="AG139" s="66"/>
      <c r="AH139" s="40"/>
      <c r="AI139" s="40"/>
      <c r="AJ139" s="175"/>
      <c r="AK139" s="175"/>
      <c r="AL139" s="196"/>
      <c r="AM139" s="201"/>
      <c r="AN139" s="66"/>
      <c r="AO139" s="196"/>
      <c r="AP139" s="202"/>
      <c r="AQ139" s="66"/>
      <c r="AR139" s="66"/>
      <c r="AS139" s="66"/>
      <c r="AT139" s="66"/>
      <c r="AU139" s="66"/>
      <c r="AV139" s="156"/>
      <c r="AW139" s="15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196"/>
      <c r="BI139" s="196"/>
      <c r="BJ139" s="196"/>
      <c r="BK139" s="196"/>
      <c r="BL139" s="196"/>
      <c r="BM139" s="196"/>
      <c r="BN139" s="196"/>
      <c r="BO139" s="196"/>
      <c r="BP139" s="196"/>
      <c r="BQ139" s="196"/>
      <c r="BR139" s="196"/>
      <c r="BS139" s="196"/>
      <c r="BT139" s="196"/>
      <c r="BU139" s="196"/>
    </row>
    <row r="140" spans="1:73" s="164" customFormat="1" ht="30" customHeight="1" x14ac:dyDescent="0.25">
      <c r="C140" s="59"/>
      <c r="D140" s="59"/>
      <c r="E140" s="59"/>
      <c r="G140" s="59"/>
      <c r="H140" s="53"/>
      <c r="I140" s="57"/>
      <c r="J140" s="58"/>
      <c r="K140" s="58"/>
      <c r="L140" s="65"/>
      <c r="M140" s="65"/>
      <c r="N140" s="65"/>
      <c r="O140" s="65"/>
      <c r="P140" s="65"/>
      <c r="Q140" s="65"/>
      <c r="R140" s="65"/>
      <c r="S140" s="65"/>
      <c r="T140" s="65"/>
      <c r="V140" s="196"/>
      <c r="W140" s="196"/>
      <c r="X140" s="66"/>
      <c r="Y140" s="66"/>
      <c r="Z140" s="66"/>
      <c r="AA140" s="196"/>
      <c r="AB140" s="196"/>
      <c r="AC140" s="117"/>
      <c r="AD140" s="69"/>
      <c r="AE140" s="118"/>
      <c r="AG140" s="66"/>
      <c r="AH140" s="40"/>
      <c r="AI140" s="40"/>
      <c r="AJ140" s="175"/>
      <c r="AK140" s="175"/>
      <c r="AL140" s="196"/>
      <c r="AM140" s="201"/>
      <c r="AN140" s="66"/>
      <c r="AO140" s="196"/>
      <c r="AP140" s="202"/>
      <c r="AQ140" s="66"/>
      <c r="AR140" s="66"/>
      <c r="AS140" s="66"/>
      <c r="AT140" s="66"/>
      <c r="AU140" s="66"/>
      <c r="AV140" s="156"/>
      <c r="AW140" s="15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196"/>
      <c r="BI140" s="196"/>
      <c r="BJ140" s="196"/>
      <c r="BK140" s="196"/>
      <c r="BL140" s="196"/>
      <c r="BM140" s="196"/>
      <c r="BN140" s="196"/>
      <c r="BO140" s="196"/>
      <c r="BP140" s="196"/>
      <c r="BQ140" s="196"/>
      <c r="BR140" s="196"/>
      <c r="BS140" s="196"/>
      <c r="BT140" s="196"/>
      <c r="BU140" s="196"/>
    </row>
    <row r="141" spans="1:73" s="164" customFormat="1" ht="30" customHeight="1" x14ac:dyDescent="0.25">
      <c r="C141" s="59"/>
      <c r="D141" s="59"/>
      <c r="E141" s="59"/>
      <c r="G141" s="59"/>
      <c r="H141" s="53"/>
      <c r="I141" s="57"/>
      <c r="J141" s="58"/>
      <c r="K141" s="58"/>
      <c r="L141" s="65"/>
      <c r="M141" s="65"/>
      <c r="N141" s="65"/>
      <c r="O141" s="65"/>
      <c r="P141" s="65"/>
      <c r="Q141" s="65"/>
      <c r="R141" s="65"/>
      <c r="S141" s="65"/>
      <c r="T141" s="65"/>
      <c r="V141" s="196"/>
      <c r="W141" s="196"/>
      <c r="X141" s="66"/>
      <c r="Y141" s="66"/>
      <c r="Z141" s="66"/>
      <c r="AA141" s="196"/>
      <c r="AB141" s="196"/>
      <c r="AC141" s="117"/>
      <c r="AD141" s="69"/>
      <c r="AE141" s="118"/>
      <c r="AG141" s="66"/>
      <c r="AH141" s="40"/>
      <c r="AI141" s="40"/>
      <c r="AJ141" s="175"/>
      <c r="AK141" s="175"/>
      <c r="AL141" s="196"/>
      <c r="AM141" s="201"/>
      <c r="AN141" s="66"/>
      <c r="AO141" s="196"/>
      <c r="AP141" s="202"/>
      <c r="AQ141" s="66"/>
      <c r="AR141" s="66"/>
      <c r="AS141" s="66"/>
      <c r="AT141" s="66"/>
      <c r="AU141" s="66"/>
      <c r="AV141" s="156"/>
      <c r="AW141" s="15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196"/>
      <c r="BI141" s="196"/>
      <c r="BJ141" s="196"/>
      <c r="BK141" s="196"/>
      <c r="BL141" s="196"/>
      <c r="BM141" s="196"/>
      <c r="BN141" s="196"/>
      <c r="BO141" s="196"/>
      <c r="BP141" s="196"/>
      <c r="BQ141" s="196"/>
      <c r="BR141" s="196"/>
      <c r="BS141" s="196"/>
      <c r="BT141" s="196"/>
      <c r="BU141" s="196"/>
    </row>
    <row r="142" spans="1:73" s="164" customFormat="1" ht="30" customHeight="1" x14ac:dyDescent="0.25">
      <c r="C142" s="59"/>
      <c r="D142" s="59"/>
      <c r="E142" s="59"/>
      <c r="G142" s="59"/>
      <c r="H142" s="53"/>
      <c r="I142" s="57"/>
      <c r="J142" s="58"/>
      <c r="K142" s="58"/>
      <c r="L142" s="65"/>
      <c r="M142" s="65"/>
      <c r="N142" s="65"/>
      <c r="O142" s="65"/>
      <c r="P142" s="65"/>
      <c r="Q142" s="65"/>
      <c r="R142" s="65"/>
      <c r="S142" s="65"/>
      <c r="T142" s="65"/>
      <c r="V142" s="196"/>
      <c r="W142" s="196"/>
      <c r="X142" s="66"/>
      <c r="Y142" s="66"/>
      <c r="Z142" s="66"/>
      <c r="AA142" s="196"/>
      <c r="AB142" s="196"/>
      <c r="AC142" s="117"/>
      <c r="AD142" s="69"/>
      <c r="AE142" s="118"/>
      <c r="AG142" s="66"/>
      <c r="AH142" s="40"/>
      <c r="AI142" s="40"/>
      <c r="AJ142" s="175"/>
      <c r="AK142" s="175"/>
      <c r="AL142" s="196"/>
      <c r="AM142" s="201"/>
      <c r="AN142" s="66"/>
      <c r="AO142" s="196"/>
      <c r="AP142" s="202"/>
      <c r="AQ142" s="66"/>
      <c r="AR142" s="66"/>
      <c r="AS142" s="66"/>
      <c r="AT142" s="66"/>
      <c r="AU142" s="66"/>
      <c r="AV142" s="156"/>
      <c r="AW142" s="15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196"/>
      <c r="BI142" s="196"/>
      <c r="BJ142" s="196"/>
      <c r="BK142" s="196"/>
      <c r="BL142" s="196"/>
      <c r="BM142" s="196"/>
      <c r="BN142" s="196"/>
      <c r="BO142" s="196"/>
      <c r="BP142" s="196"/>
      <c r="BQ142" s="196"/>
      <c r="BR142" s="196"/>
      <c r="BS142" s="196"/>
      <c r="BT142" s="196"/>
      <c r="BU142" s="196"/>
    </row>
    <row r="143" spans="1:73" s="164" customFormat="1" ht="30" customHeight="1" x14ac:dyDescent="0.25">
      <c r="C143" s="59"/>
      <c r="D143" s="59"/>
      <c r="E143" s="59"/>
      <c r="G143" s="59"/>
      <c r="H143" s="53"/>
      <c r="I143" s="57"/>
      <c r="J143" s="58"/>
      <c r="K143" s="58"/>
      <c r="L143" s="65"/>
      <c r="M143" s="65"/>
      <c r="N143" s="65"/>
      <c r="O143" s="65"/>
      <c r="P143" s="65"/>
      <c r="Q143" s="65"/>
      <c r="R143" s="65"/>
      <c r="S143" s="65"/>
      <c r="T143" s="65"/>
      <c r="V143" s="196"/>
      <c r="W143" s="196"/>
      <c r="X143" s="66"/>
      <c r="Y143" s="66"/>
      <c r="Z143" s="66"/>
      <c r="AA143" s="196"/>
      <c r="AB143" s="196"/>
      <c r="AC143" s="117"/>
      <c r="AD143" s="69"/>
      <c r="AE143" s="118"/>
      <c r="AG143" s="66"/>
      <c r="AH143" s="40"/>
      <c r="AI143" s="40"/>
      <c r="AJ143" s="175"/>
      <c r="AK143" s="175"/>
      <c r="AL143" s="196"/>
      <c r="AM143" s="201"/>
      <c r="AN143" s="66"/>
      <c r="AO143" s="196"/>
      <c r="AP143" s="202"/>
      <c r="AQ143" s="66"/>
      <c r="AR143" s="66"/>
      <c r="AS143" s="66"/>
      <c r="AT143" s="66"/>
      <c r="AU143" s="66"/>
      <c r="AV143" s="156"/>
      <c r="AW143" s="15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196"/>
      <c r="BI143" s="196"/>
      <c r="BJ143" s="196"/>
      <c r="BK143" s="196"/>
      <c r="BL143" s="196"/>
      <c r="BM143" s="196"/>
      <c r="BN143" s="196"/>
      <c r="BO143" s="196"/>
      <c r="BP143" s="196"/>
      <c r="BQ143" s="196"/>
      <c r="BR143" s="196"/>
      <c r="BS143" s="196"/>
      <c r="BT143" s="196"/>
      <c r="BU143" s="196"/>
    </row>
    <row r="144" spans="1:73" s="164" customFormat="1" ht="30" customHeight="1" x14ac:dyDescent="0.25">
      <c r="A144" s="196"/>
      <c r="B144" s="196"/>
      <c r="C144" s="66"/>
      <c r="D144" s="66"/>
      <c r="E144" s="66"/>
      <c r="G144" s="59"/>
      <c r="H144" s="53"/>
      <c r="I144" s="57"/>
      <c r="J144" s="58"/>
      <c r="K144" s="58"/>
      <c r="L144" s="65"/>
      <c r="M144" s="65"/>
      <c r="N144" s="65"/>
      <c r="O144" s="65"/>
      <c r="P144" s="65"/>
      <c r="Q144" s="65"/>
      <c r="R144" s="65"/>
      <c r="S144" s="65"/>
      <c r="T144" s="65"/>
      <c r="V144" s="196"/>
      <c r="W144" s="196"/>
      <c r="X144" s="66"/>
      <c r="Y144" s="66"/>
      <c r="Z144" s="66"/>
      <c r="AA144" s="196"/>
      <c r="AB144" s="196"/>
      <c r="AC144" s="117"/>
      <c r="AD144" s="69"/>
      <c r="AE144" s="118"/>
      <c r="AG144" s="66"/>
      <c r="AH144" s="40"/>
      <c r="AI144" s="40"/>
      <c r="AJ144" s="175"/>
      <c r="AK144" s="175"/>
      <c r="AL144" s="196"/>
      <c r="AM144" s="201"/>
      <c r="AN144" s="66"/>
      <c r="AO144" s="196"/>
      <c r="AP144" s="202"/>
      <c r="AQ144" s="66"/>
      <c r="AR144" s="66"/>
      <c r="AS144" s="66"/>
      <c r="AT144" s="66"/>
      <c r="AU144" s="66"/>
      <c r="AV144" s="156"/>
      <c r="AW144" s="15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196"/>
      <c r="BI144" s="196"/>
      <c r="BJ144" s="196"/>
      <c r="BK144" s="196"/>
      <c r="BL144" s="196"/>
      <c r="BM144" s="196"/>
      <c r="BN144" s="196"/>
      <c r="BO144" s="196"/>
      <c r="BP144" s="196"/>
      <c r="BQ144" s="196"/>
      <c r="BR144" s="196"/>
      <c r="BS144" s="196"/>
      <c r="BT144" s="196"/>
      <c r="BU144" s="196"/>
    </row>
    <row r="145" spans="1:73" s="164" customFormat="1" ht="30" customHeight="1" x14ac:dyDescent="0.25">
      <c r="A145" s="196"/>
      <c r="B145" s="196"/>
      <c r="C145" s="66"/>
      <c r="D145" s="66"/>
      <c r="E145" s="66"/>
      <c r="G145" s="59"/>
      <c r="H145" s="53"/>
      <c r="I145" s="57"/>
      <c r="J145" s="58"/>
      <c r="K145" s="58"/>
      <c r="L145" s="65"/>
      <c r="M145" s="65"/>
      <c r="N145" s="65"/>
      <c r="O145" s="65"/>
      <c r="P145" s="65"/>
      <c r="Q145" s="65"/>
      <c r="R145" s="65"/>
      <c r="S145" s="65"/>
      <c r="T145" s="65"/>
      <c r="V145" s="196"/>
      <c r="W145" s="196"/>
      <c r="X145" s="66"/>
      <c r="Y145" s="66"/>
      <c r="Z145" s="66"/>
      <c r="AA145" s="196"/>
      <c r="AB145" s="196"/>
      <c r="AC145" s="117"/>
      <c r="AD145" s="69"/>
      <c r="AE145" s="118"/>
      <c r="AG145" s="66"/>
      <c r="AH145" s="40"/>
      <c r="AI145" s="40"/>
      <c r="AJ145" s="175"/>
      <c r="AK145" s="175"/>
      <c r="AL145" s="196"/>
      <c r="AM145" s="201"/>
      <c r="AN145" s="66"/>
      <c r="AO145" s="196"/>
      <c r="AP145" s="202"/>
      <c r="AQ145" s="66"/>
      <c r="AR145" s="66"/>
      <c r="AS145" s="66"/>
      <c r="AT145" s="66"/>
      <c r="AU145" s="66"/>
      <c r="AV145" s="156"/>
      <c r="AW145" s="15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196"/>
      <c r="BI145" s="196"/>
      <c r="BJ145" s="196"/>
      <c r="BK145" s="196"/>
      <c r="BL145" s="196"/>
      <c r="BM145" s="196"/>
      <c r="BN145" s="196"/>
      <c r="BO145" s="196"/>
      <c r="BP145" s="196"/>
      <c r="BQ145" s="196"/>
      <c r="BR145" s="196"/>
      <c r="BS145" s="196"/>
      <c r="BT145" s="196"/>
      <c r="BU145" s="196"/>
    </row>
    <row r="146" spans="1:73" s="164" customFormat="1" ht="30" customHeight="1" x14ac:dyDescent="0.25">
      <c r="A146" s="196"/>
      <c r="B146" s="196"/>
      <c r="C146" s="66"/>
      <c r="D146" s="66"/>
      <c r="E146" s="66"/>
      <c r="G146" s="59"/>
      <c r="H146" s="53"/>
      <c r="I146" s="57"/>
      <c r="J146" s="58"/>
      <c r="K146" s="58"/>
      <c r="L146" s="65"/>
      <c r="M146" s="65"/>
      <c r="N146" s="65"/>
      <c r="O146" s="65"/>
      <c r="P146" s="65"/>
      <c r="Q146" s="65"/>
      <c r="R146" s="65"/>
      <c r="S146" s="65"/>
      <c r="T146" s="65"/>
      <c r="V146" s="196"/>
      <c r="W146" s="196"/>
      <c r="X146" s="66"/>
      <c r="Y146" s="66"/>
      <c r="Z146" s="66"/>
      <c r="AA146" s="196"/>
      <c r="AB146" s="196"/>
      <c r="AC146" s="117"/>
      <c r="AD146" s="69"/>
      <c r="AE146" s="118"/>
      <c r="AG146" s="66"/>
      <c r="AH146" s="40"/>
      <c r="AI146" s="40"/>
      <c r="AJ146" s="175"/>
      <c r="AK146" s="175"/>
      <c r="AL146" s="196"/>
      <c r="AM146" s="201"/>
      <c r="AN146" s="66"/>
      <c r="AO146" s="196"/>
      <c r="AP146" s="202"/>
      <c r="AQ146" s="66"/>
      <c r="AR146" s="66"/>
      <c r="AS146" s="66"/>
      <c r="AT146" s="66"/>
      <c r="AU146" s="66"/>
      <c r="AV146" s="156"/>
      <c r="AW146" s="15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196"/>
      <c r="BI146" s="196"/>
      <c r="BJ146" s="196"/>
      <c r="BK146" s="196"/>
      <c r="BL146" s="196"/>
      <c r="BM146" s="196"/>
      <c r="BN146" s="196"/>
      <c r="BO146" s="196"/>
      <c r="BP146" s="196"/>
      <c r="BQ146" s="196"/>
      <c r="BR146" s="196"/>
      <c r="BS146" s="196"/>
      <c r="BT146" s="196"/>
      <c r="BU146" s="196"/>
    </row>
    <row r="147" spans="1:73" s="164" customFormat="1" ht="30" customHeight="1" x14ac:dyDescent="0.25">
      <c r="A147" s="196"/>
      <c r="B147" s="196"/>
      <c r="C147" s="66"/>
      <c r="D147" s="66"/>
      <c r="E147" s="66"/>
      <c r="G147" s="59"/>
      <c r="H147" s="53"/>
      <c r="I147" s="57"/>
      <c r="J147" s="58"/>
      <c r="K147" s="58"/>
      <c r="L147" s="65"/>
      <c r="M147" s="65"/>
      <c r="N147" s="65"/>
      <c r="O147" s="65"/>
      <c r="P147" s="65"/>
      <c r="Q147" s="65"/>
      <c r="R147" s="65"/>
      <c r="S147" s="65"/>
      <c r="T147" s="65"/>
      <c r="V147" s="196"/>
      <c r="W147" s="196"/>
      <c r="X147" s="66"/>
      <c r="Y147" s="66"/>
      <c r="Z147" s="66"/>
      <c r="AA147" s="196"/>
      <c r="AB147" s="196"/>
      <c r="AC147" s="117"/>
      <c r="AD147" s="69"/>
      <c r="AE147" s="118"/>
      <c r="AG147" s="66"/>
      <c r="AH147" s="40"/>
      <c r="AI147" s="40"/>
      <c r="AJ147" s="175"/>
      <c r="AK147" s="175"/>
      <c r="AL147" s="196"/>
      <c r="AM147" s="201"/>
      <c r="AN147" s="66"/>
      <c r="AO147" s="196"/>
      <c r="AP147" s="202"/>
      <c r="AQ147" s="66"/>
      <c r="AR147" s="66"/>
      <c r="AS147" s="66"/>
      <c r="AT147" s="66"/>
      <c r="AU147" s="66"/>
      <c r="AV147" s="156"/>
      <c r="AW147" s="15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196"/>
      <c r="BI147" s="196"/>
      <c r="BJ147" s="196"/>
      <c r="BK147" s="196"/>
      <c r="BL147" s="196"/>
      <c r="BM147" s="196"/>
      <c r="BN147" s="196"/>
      <c r="BO147" s="196"/>
      <c r="BP147" s="196"/>
      <c r="BQ147" s="196"/>
      <c r="BR147" s="196"/>
      <c r="BS147" s="196"/>
      <c r="BT147" s="196"/>
      <c r="BU147" s="196"/>
    </row>
    <row r="148" spans="1:73" s="164" customFormat="1" ht="30" customHeight="1" x14ac:dyDescent="0.25">
      <c r="A148" s="196"/>
      <c r="B148" s="196"/>
      <c r="C148" s="66"/>
      <c r="D148" s="66"/>
      <c r="E148" s="66"/>
      <c r="G148" s="59"/>
      <c r="H148" s="53"/>
      <c r="I148" s="57"/>
      <c r="J148" s="58"/>
      <c r="K148" s="58"/>
      <c r="L148" s="65"/>
      <c r="M148" s="65"/>
      <c r="N148" s="65"/>
      <c r="O148" s="65"/>
      <c r="P148" s="65"/>
      <c r="Q148" s="65"/>
      <c r="R148" s="65"/>
      <c r="S148" s="65"/>
      <c r="T148" s="65"/>
      <c r="V148" s="196"/>
      <c r="W148" s="196"/>
      <c r="X148" s="66"/>
      <c r="Y148" s="66"/>
      <c r="Z148" s="66"/>
      <c r="AA148" s="196"/>
      <c r="AB148" s="196"/>
      <c r="AC148" s="117"/>
      <c r="AD148" s="69"/>
      <c r="AE148" s="118"/>
      <c r="AG148" s="66"/>
      <c r="AH148" s="40"/>
      <c r="AI148" s="40"/>
      <c r="AJ148" s="175"/>
      <c r="AK148" s="175"/>
      <c r="AL148" s="196"/>
      <c r="AM148" s="201"/>
      <c r="AN148" s="196"/>
      <c r="AO148" s="196"/>
      <c r="AP148" s="202"/>
      <c r="AQ148" s="66"/>
      <c r="AR148" s="66"/>
      <c r="AS148" s="66"/>
      <c r="AT148" s="66"/>
      <c r="AU148" s="66"/>
      <c r="AV148" s="156"/>
      <c r="AW148" s="15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196"/>
      <c r="BI148" s="196"/>
      <c r="BJ148" s="196"/>
      <c r="BK148" s="196"/>
      <c r="BL148" s="196"/>
      <c r="BM148" s="196"/>
      <c r="BN148" s="196"/>
      <c r="BO148" s="196"/>
      <c r="BP148" s="196"/>
      <c r="BQ148" s="196"/>
      <c r="BR148" s="196"/>
      <c r="BS148" s="196"/>
      <c r="BT148" s="196"/>
      <c r="BU148" s="196"/>
    </row>
    <row r="149" spans="1:73" s="164" customFormat="1" ht="30" customHeight="1" x14ac:dyDescent="0.25">
      <c r="A149" s="166"/>
      <c r="B149" s="166"/>
      <c r="C149" s="70"/>
      <c r="D149" s="70"/>
      <c r="E149" s="66"/>
      <c r="F149" s="196"/>
      <c r="G149" s="59"/>
      <c r="H149" s="53"/>
      <c r="I149" s="57"/>
      <c r="J149" s="58"/>
      <c r="K149" s="58"/>
      <c r="L149" s="65"/>
      <c r="M149" s="65"/>
      <c r="N149" s="65"/>
      <c r="O149" s="65"/>
      <c r="P149" s="65"/>
      <c r="Q149" s="65"/>
      <c r="R149" s="65"/>
      <c r="S149" s="65"/>
      <c r="T149" s="65"/>
      <c r="U149" s="196"/>
      <c r="V149" s="196"/>
      <c r="W149" s="196"/>
      <c r="X149" s="66"/>
      <c r="Y149" s="66"/>
      <c r="Z149" s="66"/>
      <c r="AA149" s="196"/>
      <c r="AB149" s="196"/>
      <c r="AC149" s="117"/>
      <c r="AD149" s="69"/>
      <c r="AE149" s="118"/>
      <c r="AG149" s="66"/>
      <c r="AH149" s="40"/>
      <c r="AI149" s="40"/>
      <c r="AJ149" s="175"/>
      <c r="AK149" s="175"/>
      <c r="AL149" s="196"/>
      <c r="AM149" s="201"/>
      <c r="AN149" s="196"/>
      <c r="AO149" s="196"/>
      <c r="AP149" s="202"/>
      <c r="AQ149" s="66"/>
      <c r="AR149" s="66"/>
      <c r="AS149" s="66"/>
      <c r="AT149" s="66"/>
      <c r="AU149" s="66"/>
      <c r="AV149" s="156"/>
      <c r="AW149" s="15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196"/>
      <c r="BI149" s="196"/>
      <c r="BJ149" s="196"/>
      <c r="BK149" s="196"/>
      <c r="BL149" s="196"/>
      <c r="BM149" s="196"/>
      <c r="BN149" s="196"/>
      <c r="BO149" s="196"/>
      <c r="BP149" s="196"/>
      <c r="BQ149" s="196"/>
      <c r="BR149" s="196"/>
      <c r="BS149" s="196"/>
      <c r="BT149" s="196"/>
      <c r="BU149" s="196"/>
    </row>
    <row r="150" spans="1:73" s="203" customFormat="1" ht="30" customHeight="1" x14ac:dyDescent="0.25">
      <c r="A150" s="166"/>
      <c r="B150" s="166"/>
      <c r="C150" s="70"/>
      <c r="D150" s="70"/>
      <c r="E150" s="66"/>
      <c r="F150" s="196"/>
      <c r="G150" s="59"/>
      <c r="H150" s="53"/>
      <c r="I150" s="57"/>
      <c r="J150" s="58"/>
      <c r="K150" s="58"/>
      <c r="L150" s="65"/>
      <c r="M150" s="65"/>
      <c r="N150" s="65"/>
      <c r="O150" s="65"/>
      <c r="P150" s="65"/>
      <c r="Q150" s="65"/>
      <c r="R150" s="65"/>
      <c r="S150" s="65"/>
      <c r="T150" s="65"/>
      <c r="U150" s="196"/>
      <c r="V150" s="196"/>
      <c r="W150" s="196"/>
      <c r="X150" s="66"/>
      <c r="Y150" s="66"/>
      <c r="Z150" s="66"/>
      <c r="AA150" s="196"/>
      <c r="AB150" s="196"/>
      <c r="AC150" s="117"/>
      <c r="AD150" s="69"/>
      <c r="AE150" s="118"/>
      <c r="AF150" s="164"/>
      <c r="AG150" s="66"/>
      <c r="AH150" s="40"/>
      <c r="AI150" s="40"/>
      <c r="AJ150" s="175"/>
      <c r="AK150" s="175"/>
      <c r="AL150" s="196"/>
      <c r="AM150" s="201"/>
      <c r="AN150" s="196"/>
      <c r="AO150" s="66"/>
      <c r="AP150" s="202"/>
      <c r="AQ150" s="66"/>
      <c r="AR150" s="66"/>
      <c r="AS150" s="66"/>
      <c r="AT150" s="66"/>
      <c r="AU150" s="66"/>
      <c r="AV150" s="156"/>
      <c r="AW150" s="15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196"/>
      <c r="BI150" s="196"/>
      <c r="BJ150" s="196"/>
      <c r="BK150" s="196"/>
      <c r="BL150" s="196"/>
      <c r="BM150" s="196"/>
      <c r="BN150" s="196"/>
      <c r="BO150" s="196"/>
      <c r="BP150" s="196"/>
      <c r="BQ150" s="196"/>
      <c r="BR150" s="196"/>
      <c r="BS150" s="196"/>
      <c r="BT150" s="196"/>
      <c r="BU150" s="196"/>
    </row>
    <row r="151" spans="1:73" s="203" customFormat="1" ht="30" customHeight="1" x14ac:dyDescent="0.25">
      <c r="A151" s="166"/>
      <c r="B151" s="166"/>
      <c r="C151" s="70"/>
      <c r="D151" s="70"/>
      <c r="E151" s="70"/>
      <c r="F151" s="196"/>
      <c r="G151" s="59"/>
      <c r="H151" s="53"/>
      <c r="I151" s="57"/>
      <c r="J151" s="58"/>
      <c r="K151" s="58"/>
      <c r="L151" s="65"/>
      <c r="M151" s="65"/>
      <c r="N151" s="65"/>
      <c r="O151" s="65"/>
      <c r="P151" s="65"/>
      <c r="Q151" s="65"/>
      <c r="R151" s="65"/>
      <c r="S151" s="65"/>
      <c r="T151" s="65"/>
      <c r="U151" s="196"/>
      <c r="V151" s="196"/>
      <c r="W151" s="196"/>
      <c r="X151" s="66"/>
      <c r="Y151" s="66"/>
      <c r="Z151" s="66"/>
      <c r="AA151" s="196"/>
      <c r="AB151" s="196"/>
      <c r="AC151" s="117"/>
      <c r="AD151" s="69"/>
      <c r="AE151" s="118"/>
      <c r="AF151" s="164"/>
      <c r="AG151" s="66"/>
      <c r="AH151" s="40"/>
      <c r="AI151" s="40"/>
      <c r="AJ151" s="175"/>
      <c r="AK151" s="175"/>
      <c r="AL151" s="196"/>
      <c r="AM151" s="201"/>
      <c r="AN151" s="196"/>
      <c r="AO151" s="66"/>
      <c r="AP151" s="202"/>
      <c r="AQ151" s="66"/>
      <c r="AR151" s="66"/>
      <c r="AS151" s="66"/>
      <c r="AT151" s="66"/>
      <c r="AU151" s="66"/>
      <c r="AV151" s="156"/>
      <c r="AW151" s="15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196"/>
      <c r="BI151" s="196"/>
      <c r="BJ151" s="196"/>
      <c r="BK151" s="196"/>
      <c r="BL151" s="196"/>
      <c r="BM151" s="196"/>
      <c r="BN151" s="196"/>
      <c r="BO151" s="196"/>
      <c r="BP151" s="196"/>
      <c r="BQ151" s="196"/>
      <c r="BR151" s="196"/>
      <c r="BS151" s="196"/>
      <c r="BT151" s="196"/>
      <c r="BU151" s="196"/>
    </row>
    <row r="152" spans="1:73" s="203" customFormat="1" ht="30" customHeight="1" x14ac:dyDescent="0.25">
      <c r="A152" s="166"/>
      <c r="B152" s="166"/>
      <c r="C152" s="70"/>
      <c r="D152" s="70"/>
      <c r="E152" s="70"/>
      <c r="F152" s="196"/>
      <c r="G152" s="59"/>
      <c r="H152" s="53"/>
      <c r="I152" s="57"/>
      <c r="J152" s="58"/>
      <c r="K152" s="58"/>
      <c r="L152" s="65"/>
      <c r="M152" s="65"/>
      <c r="N152" s="65"/>
      <c r="O152" s="65"/>
      <c r="P152" s="65"/>
      <c r="Q152" s="65"/>
      <c r="R152" s="65"/>
      <c r="S152" s="65"/>
      <c r="T152" s="65"/>
      <c r="U152" s="196"/>
      <c r="V152" s="196"/>
      <c r="W152" s="196"/>
      <c r="X152" s="66"/>
      <c r="Y152" s="66"/>
      <c r="Z152" s="66"/>
      <c r="AA152" s="196"/>
      <c r="AB152" s="196"/>
      <c r="AC152" s="117"/>
      <c r="AD152" s="69"/>
      <c r="AE152" s="118"/>
      <c r="AF152" s="164"/>
      <c r="AG152" s="66"/>
      <c r="AH152" s="40"/>
      <c r="AI152" s="40"/>
      <c r="AJ152" s="175"/>
      <c r="AK152" s="175"/>
      <c r="AL152" s="196"/>
      <c r="AM152" s="201"/>
      <c r="AN152" s="196"/>
      <c r="AO152" s="66"/>
      <c r="AP152" s="202"/>
      <c r="AQ152" s="66"/>
      <c r="AR152" s="66"/>
      <c r="AS152" s="66"/>
      <c r="AT152" s="66"/>
      <c r="AU152" s="66"/>
      <c r="AV152" s="156"/>
      <c r="AW152" s="15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196"/>
      <c r="BI152" s="196"/>
      <c r="BJ152" s="196"/>
      <c r="BK152" s="196"/>
      <c r="BL152" s="196"/>
      <c r="BM152" s="196"/>
      <c r="BN152" s="196"/>
      <c r="BO152" s="196"/>
      <c r="BP152" s="196"/>
      <c r="BQ152" s="196"/>
      <c r="BR152" s="196"/>
      <c r="BS152" s="196"/>
      <c r="BT152" s="196"/>
      <c r="BU152" s="196"/>
    </row>
    <row r="153" spans="1:73" s="203" customFormat="1" ht="30" customHeight="1" x14ac:dyDescent="0.25">
      <c r="A153" s="166"/>
      <c r="B153" s="166"/>
      <c r="C153" s="70"/>
      <c r="D153" s="70"/>
      <c r="E153" s="70"/>
      <c r="F153" s="196"/>
      <c r="G153" s="59"/>
      <c r="H153" s="53"/>
      <c r="I153" s="57"/>
      <c r="J153" s="58"/>
      <c r="K153" s="58"/>
      <c r="L153" s="65"/>
      <c r="M153" s="65"/>
      <c r="N153" s="65"/>
      <c r="O153" s="65"/>
      <c r="P153" s="65"/>
      <c r="Q153" s="65"/>
      <c r="R153" s="65"/>
      <c r="S153" s="65"/>
      <c r="T153" s="65"/>
      <c r="U153" s="196"/>
      <c r="V153" s="196"/>
      <c r="W153" s="196"/>
      <c r="X153" s="66"/>
      <c r="Y153" s="66"/>
      <c r="Z153" s="66"/>
      <c r="AA153" s="196"/>
      <c r="AB153" s="196"/>
      <c r="AC153" s="117"/>
      <c r="AD153" s="69"/>
      <c r="AE153" s="118"/>
      <c r="AF153" s="164"/>
      <c r="AG153" s="66"/>
      <c r="AH153" s="40"/>
      <c r="AI153" s="40"/>
      <c r="AJ153" s="175"/>
      <c r="AK153" s="175"/>
      <c r="AL153" s="196"/>
      <c r="AM153" s="201"/>
      <c r="AN153" s="70"/>
      <c r="AO153" s="66"/>
      <c r="AP153" s="202"/>
      <c r="AQ153" s="66"/>
      <c r="AR153" s="66"/>
      <c r="AS153" s="66"/>
      <c r="AT153" s="66"/>
      <c r="AU153" s="66"/>
      <c r="AV153" s="156"/>
      <c r="AW153" s="15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196"/>
      <c r="BI153" s="196"/>
      <c r="BJ153" s="196"/>
      <c r="BK153" s="196"/>
      <c r="BL153" s="196"/>
      <c r="BM153" s="196"/>
      <c r="BN153" s="196"/>
      <c r="BO153" s="196"/>
      <c r="BP153" s="196"/>
      <c r="BQ153" s="196"/>
      <c r="BR153" s="196"/>
      <c r="BS153" s="196"/>
      <c r="BT153" s="196"/>
      <c r="BU153" s="196"/>
    </row>
    <row r="154" spans="1:73" s="203" customFormat="1" ht="30" customHeight="1" x14ac:dyDescent="0.25">
      <c r="A154" s="166"/>
      <c r="B154" s="166"/>
      <c r="C154" s="70"/>
      <c r="D154" s="70"/>
      <c r="E154" s="70"/>
      <c r="F154" s="196"/>
      <c r="G154" s="59"/>
      <c r="H154" s="53"/>
      <c r="I154" s="57"/>
      <c r="J154" s="58"/>
      <c r="K154" s="58"/>
      <c r="L154" s="65"/>
      <c r="M154" s="65"/>
      <c r="N154" s="65"/>
      <c r="O154" s="65"/>
      <c r="P154" s="65"/>
      <c r="Q154" s="65"/>
      <c r="R154" s="65"/>
      <c r="S154" s="65"/>
      <c r="T154" s="65"/>
      <c r="U154" s="196"/>
      <c r="V154" s="166"/>
      <c r="W154" s="166"/>
      <c r="X154" s="70"/>
      <c r="Y154" s="70"/>
      <c r="Z154" s="70"/>
      <c r="AA154" s="166"/>
      <c r="AB154" s="166"/>
      <c r="AC154" s="70"/>
      <c r="AD154" s="70"/>
      <c r="AE154" s="70"/>
      <c r="AG154" s="66"/>
      <c r="AH154" s="40"/>
      <c r="AI154" s="40"/>
      <c r="AJ154" s="175"/>
      <c r="AK154" s="175"/>
      <c r="AL154" s="196"/>
      <c r="AM154" s="201"/>
      <c r="AN154" s="70"/>
      <c r="AO154" s="66"/>
      <c r="AP154" s="202"/>
      <c r="AQ154" s="66"/>
      <c r="AR154" s="66"/>
      <c r="AS154" s="66"/>
      <c r="AT154" s="66"/>
      <c r="AU154" s="66"/>
      <c r="AV154" s="156"/>
      <c r="AW154" s="15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196"/>
      <c r="BI154" s="196"/>
      <c r="BJ154" s="196"/>
      <c r="BK154" s="196"/>
      <c r="BL154" s="196"/>
      <c r="BM154" s="196"/>
      <c r="BN154" s="196"/>
      <c r="BO154" s="196"/>
      <c r="BP154" s="196"/>
      <c r="BQ154" s="196"/>
      <c r="BR154" s="166"/>
      <c r="BS154" s="166"/>
      <c r="BT154" s="166"/>
      <c r="BU154" s="166"/>
    </row>
    <row r="155" spans="1:73" s="166" customFormat="1" ht="30" customHeight="1" x14ac:dyDescent="0.25">
      <c r="C155" s="70"/>
      <c r="D155" s="70"/>
      <c r="E155" s="70"/>
      <c r="G155" s="59"/>
      <c r="H155" s="53"/>
      <c r="I155" s="57"/>
      <c r="J155" s="58"/>
      <c r="K155" s="58"/>
      <c r="L155" s="65"/>
      <c r="M155" s="65"/>
      <c r="N155" s="65"/>
      <c r="O155" s="65"/>
      <c r="P155" s="65"/>
      <c r="Q155" s="65"/>
      <c r="R155" s="65"/>
      <c r="S155" s="65"/>
      <c r="T155" s="65"/>
      <c r="X155" s="70"/>
      <c r="Y155" s="70"/>
      <c r="Z155" s="70"/>
      <c r="AC155" s="70"/>
      <c r="AD155" s="70"/>
      <c r="AE155" s="70"/>
      <c r="AF155" s="203"/>
      <c r="AG155" s="66"/>
      <c r="AH155" s="40"/>
      <c r="AI155" s="40"/>
      <c r="AJ155" s="175"/>
      <c r="AK155" s="175"/>
      <c r="AM155" s="204"/>
      <c r="AN155" s="70"/>
      <c r="AP155" s="70"/>
      <c r="AQ155" s="70"/>
      <c r="AR155" s="70"/>
      <c r="AS155" s="70"/>
      <c r="AT155" s="70"/>
      <c r="AU155" s="70"/>
      <c r="AV155" s="157"/>
      <c r="AW155" s="157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</row>
    <row r="156" spans="1:73" s="166" customFormat="1" ht="30" customHeight="1" x14ac:dyDescent="0.25">
      <c r="C156" s="70"/>
      <c r="D156" s="70"/>
      <c r="E156" s="70"/>
      <c r="G156" s="59"/>
      <c r="H156" s="53"/>
      <c r="I156" s="57"/>
      <c r="J156" s="58"/>
      <c r="K156" s="58"/>
      <c r="L156" s="65"/>
      <c r="M156" s="65"/>
      <c r="N156" s="65"/>
      <c r="O156" s="65"/>
      <c r="P156" s="65"/>
      <c r="Q156" s="65"/>
      <c r="R156" s="65"/>
      <c r="S156" s="65"/>
      <c r="T156" s="65"/>
      <c r="X156" s="70"/>
      <c r="Y156" s="70"/>
      <c r="Z156" s="70"/>
      <c r="AC156" s="70"/>
      <c r="AD156" s="70"/>
      <c r="AE156" s="70"/>
      <c r="AF156" s="203"/>
      <c r="AG156" s="66"/>
      <c r="AH156" s="40"/>
      <c r="AI156" s="40"/>
      <c r="AJ156" s="175"/>
      <c r="AK156" s="175"/>
      <c r="AM156" s="204"/>
      <c r="AN156" s="70"/>
      <c r="AP156" s="70"/>
      <c r="AQ156" s="70"/>
      <c r="AR156" s="70"/>
      <c r="AS156" s="70"/>
      <c r="AT156" s="70"/>
      <c r="AU156" s="70"/>
      <c r="AV156" s="157"/>
      <c r="AW156" s="157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</row>
    <row r="157" spans="1:73" s="166" customFormat="1" ht="30" customHeight="1" x14ac:dyDescent="0.25">
      <c r="C157" s="70"/>
      <c r="D157" s="70"/>
      <c r="E157" s="70"/>
      <c r="G157" s="59"/>
      <c r="H157" s="53"/>
      <c r="I157" s="57"/>
      <c r="J157" s="58"/>
      <c r="K157" s="58"/>
      <c r="L157" s="65"/>
      <c r="M157" s="65"/>
      <c r="N157" s="65"/>
      <c r="O157" s="65"/>
      <c r="P157" s="65"/>
      <c r="Q157" s="65"/>
      <c r="R157" s="65"/>
      <c r="S157" s="65"/>
      <c r="T157" s="65"/>
      <c r="X157" s="70"/>
      <c r="Y157" s="70"/>
      <c r="Z157" s="70"/>
      <c r="AC157" s="70"/>
      <c r="AD157" s="70"/>
      <c r="AE157" s="70"/>
      <c r="AF157" s="203"/>
      <c r="AG157" s="70"/>
      <c r="AH157" s="41"/>
      <c r="AI157" s="41"/>
      <c r="AJ157" s="70"/>
      <c r="AK157" s="70"/>
      <c r="AM157" s="204"/>
      <c r="AN157" s="70"/>
      <c r="AP157" s="70"/>
      <c r="AQ157" s="70"/>
      <c r="AR157" s="70"/>
      <c r="AS157" s="70"/>
      <c r="AT157" s="70"/>
      <c r="AU157" s="70"/>
      <c r="AV157" s="157"/>
      <c r="AW157" s="157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</row>
    <row r="158" spans="1:73" s="166" customFormat="1" ht="30" customHeight="1" x14ac:dyDescent="0.25">
      <c r="C158" s="70"/>
      <c r="D158" s="70"/>
      <c r="E158" s="70"/>
      <c r="G158" s="59"/>
      <c r="H158" s="53"/>
      <c r="I158" s="57"/>
      <c r="J158" s="58"/>
      <c r="K158" s="58"/>
      <c r="L158" s="65"/>
      <c r="M158" s="65"/>
      <c r="N158" s="65"/>
      <c r="O158" s="65"/>
      <c r="P158" s="65"/>
      <c r="Q158" s="65"/>
      <c r="R158" s="65"/>
      <c r="S158" s="65"/>
      <c r="T158" s="65"/>
      <c r="X158" s="70"/>
      <c r="Y158" s="70"/>
      <c r="Z158" s="70"/>
      <c r="AC158" s="70"/>
      <c r="AD158" s="70"/>
      <c r="AE158" s="70"/>
      <c r="AF158" s="203"/>
      <c r="AG158" s="70"/>
      <c r="AH158" s="41"/>
      <c r="AI158" s="41"/>
      <c r="AJ158" s="70"/>
      <c r="AK158" s="70"/>
      <c r="AM158" s="204"/>
      <c r="AN158" s="70"/>
      <c r="AP158" s="70"/>
      <c r="AQ158" s="70"/>
      <c r="AR158" s="70"/>
      <c r="AS158" s="70"/>
      <c r="AT158" s="70"/>
      <c r="AU158" s="70"/>
      <c r="AV158" s="157"/>
      <c r="AW158" s="157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</row>
    <row r="159" spans="1:73" s="166" customFormat="1" ht="30" customHeight="1" x14ac:dyDescent="0.25">
      <c r="C159" s="70"/>
      <c r="D159" s="70"/>
      <c r="E159" s="70"/>
      <c r="G159" s="59"/>
      <c r="H159" s="53"/>
      <c r="I159" s="57"/>
      <c r="J159" s="68"/>
      <c r="K159" s="68"/>
      <c r="L159" s="65"/>
      <c r="M159" s="65"/>
      <c r="N159" s="65"/>
      <c r="O159" s="65"/>
      <c r="P159" s="65"/>
      <c r="Q159" s="65"/>
      <c r="R159" s="65"/>
      <c r="S159" s="65"/>
      <c r="T159" s="65"/>
      <c r="X159" s="70"/>
      <c r="Y159" s="70"/>
      <c r="Z159" s="70"/>
      <c r="AC159" s="70"/>
      <c r="AD159" s="70"/>
      <c r="AE159" s="70"/>
      <c r="AG159" s="70"/>
      <c r="AH159" s="41"/>
      <c r="AI159" s="41"/>
      <c r="AJ159" s="70"/>
      <c r="AK159" s="70"/>
      <c r="AM159" s="204"/>
      <c r="AN159" s="70"/>
      <c r="AP159" s="70"/>
      <c r="AQ159" s="70"/>
      <c r="AR159" s="70"/>
      <c r="AS159" s="70"/>
      <c r="AT159" s="70"/>
      <c r="AU159" s="70"/>
      <c r="AV159" s="157"/>
      <c r="AW159" s="157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</row>
    <row r="160" spans="1:73" s="166" customFormat="1" ht="30" customHeight="1" x14ac:dyDescent="0.25">
      <c r="C160" s="70"/>
      <c r="D160" s="70"/>
      <c r="E160" s="70"/>
      <c r="G160" s="66"/>
      <c r="H160" s="54"/>
      <c r="I160" s="67"/>
      <c r="J160" s="68"/>
      <c r="K160" s="68"/>
      <c r="L160" s="69"/>
      <c r="M160" s="69"/>
      <c r="N160" s="65"/>
      <c r="O160" s="65"/>
      <c r="P160" s="65"/>
      <c r="Q160" s="65"/>
      <c r="R160" s="65"/>
      <c r="S160" s="65"/>
      <c r="T160" s="65"/>
      <c r="X160" s="70"/>
      <c r="Y160" s="70"/>
      <c r="Z160" s="70"/>
      <c r="AC160" s="70"/>
      <c r="AD160" s="70"/>
      <c r="AE160" s="70"/>
      <c r="AG160" s="70"/>
      <c r="AH160" s="41"/>
      <c r="AI160" s="41"/>
      <c r="AJ160" s="70"/>
      <c r="AK160" s="70"/>
      <c r="AM160" s="204"/>
      <c r="AN160" s="70"/>
      <c r="AP160" s="70"/>
      <c r="AQ160" s="70"/>
      <c r="AR160" s="70"/>
      <c r="AS160" s="70"/>
      <c r="AT160" s="70"/>
      <c r="AU160" s="70"/>
      <c r="AV160" s="157"/>
      <c r="AW160" s="157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</row>
    <row r="161" spans="3:59" s="166" customFormat="1" ht="30" customHeight="1" x14ac:dyDescent="0.25">
      <c r="C161" s="70"/>
      <c r="D161" s="70"/>
      <c r="E161" s="70"/>
      <c r="G161" s="66"/>
      <c r="H161" s="54"/>
      <c r="I161" s="67"/>
      <c r="J161" s="68"/>
      <c r="K161" s="68"/>
      <c r="L161" s="69"/>
      <c r="M161" s="69"/>
      <c r="N161" s="65"/>
      <c r="O161" s="65"/>
      <c r="P161" s="65"/>
      <c r="Q161" s="65"/>
      <c r="R161" s="65"/>
      <c r="S161" s="65"/>
      <c r="T161" s="65"/>
      <c r="X161" s="70"/>
      <c r="Y161" s="70"/>
      <c r="Z161" s="70"/>
      <c r="AC161" s="70"/>
      <c r="AD161" s="70"/>
      <c r="AE161" s="70"/>
      <c r="AG161" s="70"/>
      <c r="AH161" s="41"/>
      <c r="AI161" s="41"/>
      <c r="AJ161" s="70"/>
      <c r="AK161" s="70"/>
      <c r="AM161" s="204"/>
      <c r="AN161" s="70"/>
      <c r="AP161" s="70"/>
      <c r="AQ161" s="70"/>
      <c r="AR161" s="70"/>
      <c r="AS161" s="70"/>
      <c r="AT161" s="70"/>
      <c r="AU161" s="70"/>
      <c r="AV161" s="157"/>
      <c r="AW161" s="157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</row>
    <row r="162" spans="3:59" s="166" customFormat="1" ht="30" customHeight="1" x14ac:dyDescent="0.25">
      <c r="C162" s="70"/>
      <c r="D162" s="70"/>
      <c r="E162" s="70"/>
      <c r="G162" s="66"/>
      <c r="H162" s="54"/>
      <c r="I162" s="67"/>
      <c r="J162" s="68"/>
      <c r="K162" s="68"/>
      <c r="L162" s="69"/>
      <c r="M162" s="69"/>
      <c r="N162" s="65"/>
      <c r="O162" s="65"/>
      <c r="P162" s="65"/>
      <c r="Q162" s="65"/>
      <c r="R162" s="65"/>
      <c r="S162" s="65"/>
      <c r="T162" s="65"/>
      <c r="X162" s="70"/>
      <c r="Y162" s="70"/>
      <c r="Z162" s="70"/>
      <c r="AC162" s="70"/>
      <c r="AD162" s="70"/>
      <c r="AE162" s="70"/>
      <c r="AG162" s="70"/>
      <c r="AH162" s="41"/>
      <c r="AI162" s="41"/>
      <c r="AJ162" s="70"/>
      <c r="AK162" s="70"/>
      <c r="AM162" s="204"/>
      <c r="AN162" s="70"/>
      <c r="AP162" s="70"/>
      <c r="AQ162" s="70"/>
      <c r="AR162" s="70"/>
      <c r="AS162" s="70"/>
      <c r="AT162" s="70"/>
      <c r="AU162" s="70"/>
      <c r="AV162" s="157"/>
      <c r="AW162" s="157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</row>
    <row r="163" spans="3:59" s="166" customFormat="1" ht="30" customHeight="1" x14ac:dyDescent="0.25">
      <c r="C163" s="70"/>
      <c r="D163" s="70"/>
      <c r="E163" s="70"/>
      <c r="G163" s="66"/>
      <c r="H163" s="54"/>
      <c r="I163" s="67"/>
      <c r="J163" s="68"/>
      <c r="K163" s="68"/>
      <c r="L163" s="69"/>
      <c r="M163" s="69"/>
      <c r="N163" s="65"/>
      <c r="O163" s="65"/>
      <c r="P163" s="65"/>
      <c r="Q163" s="65"/>
      <c r="R163" s="65"/>
      <c r="S163" s="65"/>
      <c r="T163" s="65"/>
      <c r="X163" s="70"/>
      <c r="Y163" s="70"/>
      <c r="Z163" s="70"/>
      <c r="AC163" s="70"/>
      <c r="AD163" s="70"/>
      <c r="AE163" s="70"/>
      <c r="AG163" s="70"/>
      <c r="AH163" s="41"/>
      <c r="AI163" s="41"/>
      <c r="AJ163" s="70"/>
      <c r="AK163" s="70"/>
      <c r="AM163" s="204"/>
      <c r="AN163" s="70"/>
      <c r="AP163" s="70"/>
      <c r="AQ163" s="70"/>
      <c r="AR163" s="70"/>
      <c r="AS163" s="70"/>
      <c r="AT163" s="70"/>
      <c r="AU163" s="70"/>
      <c r="AV163" s="157"/>
      <c r="AW163" s="157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</row>
    <row r="164" spans="3:59" s="166" customFormat="1" ht="30" customHeight="1" x14ac:dyDescent="0.25">
      <c r="C164" s="70"/>
      <c r="D164" s="70"/>
      <c r="E164" s="70"/>
      <c r="G164" s="66"/>
      <c r="H164" s="54"/>
      <c r="I164" s="67"/>
      <c r="J164" s="68"/>
      <c r="K164" s="68"/>
      <c r="L164" s="69"/>
      <c r="M164" s="69"/>
      <c r="N164" s="69"/>
      <c r="O164" s="69"/>
      <c r="P164" s="69"/>
      <c r="Q164" s="69"/>
      <c r="R164" s="69"/>
      <c r="S164" s="69"/>
      <c r="T164" s="69"/>
      <c r="X164" s="70"/>
      <c r="Y164" s="70"/>
      <c r="Z164" s="70"/>
      <c r="AC164" s="70"/>
      <c r="AD164" s="70"/>
      <c r="AE164" s="70"/>
      <c r="AG164" s="70"/>
      <c r="AH164" s="41"/>
      <c r="AI164" s="41"/>
      <c r="AJ164" s="70"/>
      <c r="AK164" s="70"/>
      <c r="AM164" s="204"/>
      <c r="AN164" s="70"/>
      <c r="AP164" s="70"/>
      <c r="AQ164" s="70"/>
      <c r="AR164" s="70"/>
      <c r="AS164" s="70"/>
      <c r="AT164" s="70"/>
      <c r="AU164" s="70"/>
      <c r="AV164" s="157"/>
      <c r="AW164" s="157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</row>
    <row r="165" spans="3:59" s="166" customFormat="1" ht="30" customHeight="1" x14ac:dyDescent="0.25">
      <c r="C165" s="70"/>
      <c r="D165" s="70"/>
      <c r="E165" s="70"/>
      <c r="G165" s="66"/>
      <c r="H165" s="54"/>
      <c r="I165" s="67"/>
      <c r="J165" s="68"/>
      <c r="K165" s="68"/>
      <c r="L165" s="69"/>
      <c r="M165" s="69"/>
      <c r="N165" s="69"/>
      <c r="O165" s="69"/>
      <c r="P165" s="69"/>
      <c r="Q165" s="69"/>
      <c r="R165" s="69"/>
      <c r="S165" s="69"/>
      <c r="T165" s="69"/>
      <c r="X165" s="70"/>
      <c r="Y165" s="70"/>
      <c r="Z165" s="70"/>
      <c r="AC165" s="70"/>
      <c r="AD165" s="70"/>
      <c r="AE165" s="70"/>
      <c r="AG165" s="70"/>
      <c r="AH165" s="41"/>
      <c r="AI165" s="41"/>
      <c r="AJ165" s="70"/>
      <c r="AK165" s="70"/>
      <c r="AM165" s="204"/>
      <c r="AN165" s="70"/>
      <c r="AP165" s="70"/>
      <c r="AQ165" s="70"/>
      <c r="AR165" s="70"/>
      <c r="AS165" s="70"/>
      <c r="AT165" s="70"/>
      <c r="AU165" s="70"/>
      <c r="AV165" s="157"/>
      <c r="AW165" s="157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</row>
    <row r="166" spans="3:59" s="166" customFormat="1" ht="30" customHeight="1" x14ac:dyDescent="0.25">
      <c r="C166" s="70"/>
      <c r="D166" s="70"/>
      <c r="E166" s="70"/>
      <c r="G166" s="66"/>
      <c r="H166" s="54"/>
      <c r="I166" s="67"/>
      <c r="J166" s="68"/>
      <c r="K166" s="68"/>
      <c r="L166" s="69"/>
      <c r="M166" s="69"/>
      <c r="N166" s="69"/>
      <c r="O166" s="69"/>
      <c r="P166" s="69"/>
      <c r="Q166" s="69"/>
      <c r="R166" s="69"/>
      <c r="S166" s="69"/>
      <c r="T166" s="69"/>
      <c r="X166" s="70"/>
      <c r="Y166" s="70"/>
      <c r="Z166" s="70"/>
      <c r="AC166" s="70"/>
      <c r="AD166" s="70"/>
      <c r="AE166" s="70"/>
      <c r="AG166" s="70"/>
      <c r="AH166" s="41"/>
      <c r="AI166" s="41"/>
      <c r="AJ166" s="70"/>
      <c r="AK166" s="70"/>
      <c r="AM166" s="204"/>
      <c r="AN166" s="70"/>
      <c r="AP166" s="70"/>
      <c r="AQ166" s="70"/>
      <c r="AR166" s="70"/>
      <c r="AS166" s="70"/>
      <c r="AT166" s="70"/>
      <c r="AU166" s="70"/>
      <c r="AV166" s="157"/>
      <c r="AW166" s="157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</row>
    <row r="167" spans="3:59" s="166" customFormat="1" ht="30" customHeight="1" x14ac:dyDescent="0.25">
      <c r="C167" s="70"/>
      <c r="D167" s="70"/>
      <c r="E167" s="70"/>
      <c r="G167" s="66"/>
      <c r="H167" s="54"/>
      <c r="I167" s="67"/>
      <c r="J167" s="68"/>
      <c r="K167" s="68"/>
      <c r="L167" s="69"/>
      <c r="M167" s="69"/>
      <c r="N167" s="69"/>
      <c r="O167" s="69"/>
      <c r="P167" s="69"/>
      <c r="Q167" s="69"/>
      <c r="R167" s="69"/>
      <c r="S167" s="69"/>
      <c r="T167" s="69"/>
      <c r="X167" s="70"/>
      <c r="Y167" s="70"/>
      <c r="Z167" s="70"/>
      <c r="AC167" s="70"/>
      <c r="AD167" s="70"/>
      <c r="AE167" s="70"/>
      <c r="AG167" s="70"/>
      <c r="AH167" s="41"/>
      <c r="AI167" s="41"/>
      <c r="AJ167" s="70"/>
      <c r="AK167" s="70"/>
      <c r="AM167" s="204"/>
      <c r="AN167" s="70"/>
      <c r="AP167" s="70"/>
      <c r="AQ167" s="70"/>
      <c r="AR167" s="70"/>
      <c r="AS167" s="70"/>
      <c r="AT167" s="70"/>
      <c r="AU167" s="70"/>
      <c r="AV167" s="157"/>
      <c r="AW167" s="157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</row>
    <row r="168" spans="3:59" s="166" customFormat="1" ht="30" customHeight="1" x14ac:dyDescent="0.25">
      <c r="C168" s="70"/>
      <c r="D168" s="70"/>
      <c r="E168" s="70"/>
      <c r="G168" s="66"/>
      <c r="H168" s="54"/>
      <c r="I168" s="67"/>
      <c r="J168" s="68"/>
      <c r="K168" s="68"/>
      <c r="L168" s="69"/>
      <c r="M168" s="69"/>
      <c r="N168" s="69"/>
      <c r="O168" s="69"/>
      <c r="P168" s="69"/>
      <c r="Q168" s="69"/>
      <c r="R168" s="69"/>
      <c r="S168" s="69"/>
      <c r="T168" s="69"/>
      <c r="X168" s="70"/>
      <c r="Y168" s="70"/>
      <c r="Z168" s="70"/>
      <c r="AC168" s="70"/>
      <c r="AD168" s="70"/>
      <c r="AE168" s="70"/>
      <c r="AG168" s="70"/>
      <c r="AH168" s="41"/>
      <c r="AI168" s="41"/>
      <c r="AJ168" s="70"/>
      <c r="AK168" s="70"/>
      <c r="AM168" s="204"/>
      <c r="AN168" s="70"/>
      <c r="AP168" s="70"/>
      <c r="AQ168" s="70"/>
      <c r="AR168" s="70"/>
      <c r="AS168" s="70"/>
      <c r="AT168" s="70"/>
      <c r="AU168" s="70"/>
      <c r="AV168" s="157"/>
      <c r="AW168" s="157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</row>
    <row r="169" spans="3:59" s="166" customFormat="1" ht="30" customHeight="1" x14ac:dyDescent="0.25">
      <c r="C169" s="70"/>
      <c r="D169" s="70"/>
      <c r="E169" s="70"/>
      <c r="G169" s="66"/>
      <c r="H169" s="54"/>
      <c r="I169" s="67"/>
      <c r="J169" s="68"/>
      <c r="K169" s="68"/>
      <c r="L169" s="69"/>
      <c r="M169" s="69"/>
      <c r="N169" s="69"/>
      <c r="O169" s="69"/>
      <c r="P169" s="69"/>
      <c r="Q169" s="69"/>
      <c r="R169" s="69"/>
      <c r="S169" s="69"/>
      <c r="T169" s="69"/>
      <c r="X169" s="70"/>
      <c r="Y169" s="70"/>
      <c r="Z169" s="70"/>
      <c r="AC169" s="70"/>
      <c r="AD169" s="70"/>
      <c r="AE169" s="70"/>
      <c r="AG169" s="70"/>
      <c r="AH169" s="41"/>
      <c r="AI169" s="41"/>
      <c r="AJ169" s="70"/>
      <c r="AK169" s="70"/>
      <c r="AM169" s="204"/>
      <c r="AN169" s="70"/>
      <c r="AP169" s="70"/>
      <c r="AQ169" s="70"/>
      <c r="AR169" s="70"/>
      <c r="AS169" s="70"/>
      <c r="AT169" s="70"/>
      <c r="AU169" s="70"/>
      <c r="AV169" s="157"/>
      <c r="AW169" s="157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</row>
    <row r="170" spans="3:59" s="166" customFormat="1" ht="30" customHeight="1" x14ac:dyDescent="0.25">
      <c r="C170" s="70"/>
      <c r="D170" s="70"/>
      <c r="E170" s="70"/>
      <c r="G170" s="70"/>
      <c r="H170" s="55"/>
      <c r="I170" s="67"/>
      <c r="J170" s="68"/>
      <c r="K170" s="68"/>
      <c r="L170" s="70"/>
      <c r="M170" s="70"/>
      <c r="N170" s="69"/>
      <c r="O170" s="69"/>
      <c r="P170" s="69"/>
      <c r="Q170" s="69"/>
      <c r="R170" s="69"/>
      <c r="S170" s="69"/>
      <c r="T170" s="69"/>
      <c r="X170" s="70"/>
      <c r="Y170" s="70"/>
      <c r="Z170" s="70"/>
      <c r="AC170" s="70"/>
      <c r="AD170" s="70"/>
      <c r="AE170" s="70"/>
      <c r="AG170" s="70"/>
      <c r="AH170" s="41"/>
      <c r="AI170" s="41"/>
      <c r="AJ170" s="70"/>
      <c r="AK170" s="70"/>
      <c r="AM170" s="204"/>
      <c r="AN170" s="70"/>
      <c r="AP170" s="70"/>
      <c r="AQ170" s="70"/>
      <c r="AR170" s="70"/>
      <c r="AS170" s="70"/>
      <c r="AT170" s="70"/>
      <c r="AU170" s="70"/>
      <c r="AV170" s="157"/>
      <c r="AW170" s="157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</row>
    <row r="171" spans="3:59" s="166" customFormat="1" ht="30" customHeight="1" x14ac:dyDescent="0.25">
      <c r="C171" s="70"/>
      <c r="D171" s="70"/>
      <c r="E171" s="70"/>
      <c r="G171" s="70"/>
      <c r="H171" s="55"/>
      <c r="I171" s="67"/>
      <c r="J171" s="68"/>
      <c r="K171" s="68"/>
      <c r="L171" s="70"/>
      <c r="M171" s="70"/>
      <c r="N171" s="69"/>
      <c r="O171" s="69"/>
      <c r="P171" s="69"/>
      <c r="Q171" s="69"/>
      <c r="R171" s="69"/>
      <c r="S171" s="69"/>
      <c r="T171" s="69"/>
      <c r="X171" s="70"/>
      <c r="Y171" s="70"/>
      <c r="Z171" s="70"/>
      <c r="AC171" s="70"/>
      <c r="AD171" s="70"/>
      <c r="AE171" s="70"/>
      <c r="AG171" s="70"/>
      <c r="AH171" s="41"/>
      <c r="AI171" s="41"/>
      <c r="AJ171" s="70"/>
      <c r="AK171" s="70"/>
      <c r="AM171" s="204"/>
      <c r="AN171" s="70"/>
      <c r="AP171" s="70"/>
      <c r="AQ171" s="70"/>
      <c r="AR171" s="70"/>
      <c r="AS171" s="70"/>
      <c r="AT171" s="70"/>
      <c r="AU171" s="70"/>
      <c r="AV171" s="157"/>
      <c r="AW171" s="157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</row>
    <row r="172" spans="3:59" s="166" customFormat="1" ht="30" customHeight="1" x14ac:dyDescent="0.25">
      <c r="C172" s="70"/>
      <c r="D172" s="70"/>
      <c r="E172" s="70"/>
      <c r="G172" s="70"/>
      <c r="H172" s="55"/>
      <c r="I172" s="67"/>
      <c r="J172" s="68"/>
      <c r="K172" s="68"/>
      <c r="L172" s="70"/>
      <c r="M172" s="70"/>
      <c r="N172" s="69"/>
      <c r="O172" s="69"/>
      <c r="P172" s="69"/>
      <c r="Q172" s="69"/>
      <c r="R172" s="69"/>
      <c r="S172" s="69"/>
      <c r="T172" s="69"/>
      <c r="X172" s="70"/>
      <c r="Y172" s="70"/>
      <c r="Z172" s="70"/>
      <c r="AC172" s="70"/>
      <c r="AD172" s="70"/>
      <c r="AE172" s="70"/>
      <c r="AG172" s="70"/>
      <c r="AH172" s="41"/>
      <c r="AI172" s="41"/>
      <c r="AJ172" s="70"/>
      <c r="AK172" s="70"/>
      <c r="AM172" s="204"/>
      <c r="AN172" s="70"/>
      <c r="AP172" s="70"/>
      <c r="AQ172" s="70"/>
      <c r="AR172" s="70"/>
      <c r="AS172" s="70"/>
      <c r="AT172" s="70"/>
      <c r="AU172" s="70"/>
      <c r="AV172" s="157"/>
      <c r="AW172" s="157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</row>
    <row r="173" spans="3:59" s="166" customFormat="1" ht="30" customHeight="1" x14ac:dyDescent="0.25">
      <c r="C173" s="70"/>
      <c r="D173" s="70"/>
      <c r="E173" s="70"/>
      <c r="G173" s="70"/>
      <c r="H173" s="55"/>
      <c r="I173" s="67"/>
      <c r="J173" s="68"/>
      <c r="K173" s="68"/>
      <c r="L173" s="70"/>
      <c r="M173" s="70"/>
      <c r="N173" s="69"/>
      <c r="O173" s="69"/>
      <c r="P173" s="69"/>
      <c r="Q173" s="69"/>
      <c r="R173" s="69"/>
      <c r="S173" s="69"/>
      <c r="T173" s="69"/>
      <c r="X173" s="70"/>
      <c r="Y173" s="70"/>
      <c r="Z173" s="70"/>
      <c r="AC173" s="70"/>
      <c r="AD173" s="70"/>
      <c r="AE173" s="70"/>
      <c r="AG173" s="70"/>
      <c r="AH173" s="41"/>
      <c r="AI173" s="41"/>
      <c r="AJ173" s="70"/>
      <c r="AK173" s="70"/>
      <c r="AM173" s="204"/>
      <c r="AN173" s="70"/>
      <c r="AP173" s="70"/>
      <c r="AQ173" s="70"/>
      <c r="AR173" s="70"/>
      <c r="AS173" s="70"/>
      <c r="AT173" s="70"/>
      <c r="AU173" s="70"/>
      <c r="AV173" s="157"/>
      <c r="AW173" s="157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</row>
    <row r="174" spans="3:59" s="166" customFormat="1" ht="30" customHeight="1" x14ac:dyDescent="0.25">
      <c r="C174" s="70"/>
      <c r="D174" s="70"/>
      <c r="E174" s="70"/>
      <c r="G174" s="70"/>
      <c r="H174" s="55"/>
      <c r="I174" s="67"/>
      <c r="J174" s="68"/>
      <c r="K174" s="68"/>
      <c r="L174" s="70"/>
      <c r="M174" s="70"/>
      <c r="N174" s="70"/>
      <c r="O174" s="70"/>
      <c r="P174" s="70"/>
      <c r="Q174" s="70"/>
      <c r="R174" s="70"/>
      <c r="S174" s="70"/>
      <c r="T174" s="70"/>
      <c r="X174" s="70"/>
      <c r="Y174" s="70"/>
      <c r="Z174" s="70"/>
      <c r="AC174" s="70"/>
      <c r="AD174" s="70"/>
      <c r="AE174" s="70"/>
      <c r="AG174" s="70"/>
      <c r="AH174" s="41"/>
      <c r="AI174" s="41"/>
      <c r="AJ174" s="70"/>
      <c r="AK174" s="70"/>
      <c r="AM174" s="204"/>
      <c r="AN174" s="70"/>
      <c r="AP174" s="70"/>
      <c r="AQ174" s="70"/>
      <c r="AR174" s="70"/>
      <c r="AS174" s="70"/>
      <c r="AT174" s="70"/>
      <c r="AU174" s="70"/>
      <c r="AV174" s="157"/>
      <c r="AW174" s="157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</row>
    <row r="175" spans="3:59" s="166" customFormat="1" ht="30" customHeight="1" x14ac:dyDescent="0.25">
      <c r="C175" s="70"/>
      <c r="D175" s="70"/>
      <c r="E175" s="70"/>
      <c r="G175" s="70"/>
      <c r="H175" s="55"/>
      <c r="I175" s="67"/>
      <c r="J175" s="68"/>
      <c r="K175" s="68"/>
      <c r="L175" s="70"/>
      <c r="M175" s="70"/>
      <c r="N175" s="70"/>
      <c r="O175" s="70"/>
      <c r="P175" s="70"/>
      <c r="Q175" s="70"/>
      <c r="R175" s="70"/>
      <c r="S175" s="70"/>
      <c r="T175" s="70"/>
      <c r="X175" s="70"/>
      <c r="Y175" s="70"/>
      <c r="Z175" s="70"/>
      <c r="AC175" s="70"/>
      <c r="AD175" s="70"/>
      <c r="AE175" s="70"/>
      <c r="AG175" s="70"/>
      <c r="AH175" s="41"/>
      <c r="AI175" s="41"/>
      <c r="AJ175" s="70"/>
      <c r="AK175" s="70"/>
      <c r="AM175" s="204"/>
      <c r="AN175" s="70"/>
      <c r="AP175" s="70"/>
      <c r="AQ175" s="70"/>
      <c r="AR175" s="70"/>
      <c r="AS175" s="70"/>
      <c r="AT175" s="70"/>
      <c r="AU175" s="70"/>
      <c r="AV175" s="157"/>
      <c r="AW175" s="157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</row>
    <row r="176" spans="3:59" s="166" customFormat="1" ht="30" customHeight="1" x14ac:dyDescent="0.25">
      <c r="C176" s="70"/>
      <c r="D176" s="70"/>
      <c r="E176" s="70"/>
      <c r="G176" s="70"/>
      <c r="H176" s="55"/>
      <c r="I176" s="67"/>
      <c r="J176" s="68"/>
      <c r="K176" s="68"/>
      <c r="L176" s="70"/>
      <c r="M176" s="70"/>
      <c r="N176" s="70"/>
      <c r="O176" s="70"/>
      <c r="P176" s="70"/>
      <c r="Q176" s="70"/>
      <c r="R176" s="70"/>
      <c r="S176" s="70"/>
      <c r="T176" s="70"/>
      <c r="X176" s="70"/>
      <c r="Y176" s="70"/>
      <c r="Z176" s="70"/>
      <c r="AC176" s="70"/>
      <c r="AD176" s="70"/>
      <c r="AE176" s="70"/>
      <c r="AG176" s="70"/>
      <c r="AH176" s="41"/>
      <c r="AI176" s="41"/>
      <c r="AJ176" s="70"/>
      <c r="AK176" s="70"/>
      <c r="AM176" s="204"/>
      <c r="AN176" s="70"/>
      <c r="AP176" s="70"/>
      <c r="AQ176" s="70"/>
      <c r="AR176" s="70"/>
      <c r="AS176" s="70"/>
      <c r="AT176" s="70"/>
      <c r="AU176" s="70"/>
      <c r="AV176" s="157"/>
      <c r="AW176" s="157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</row>
    <row r="177" spans="3:59" s="166" customFormat="1" ht="30" customHeight="1" x14ac:dyDescent="0.25">
      <c r="C177" s="70"/>
      <c r="D177" s="70"/>
      <c r="E177" s="70"/>
      <c r="G177" s="70"/>
      <c r="H177" s="55"/>
      <c r="I177" s="67"/>
      <c r="J177" s="68"/>
      <c r="K177" s="68"/>
      <c r="L177" s="70"/>
      <c r="M177" s="70"/>
      <c r="N177" s="70"/>
      <c r="O177" s="70"/>
      <c r="P177" s="70"/>
      <c r="Q177" s="70"/>
      <c r="R177" s="70"/>
      <c r="S177" s="70"/>
      <c r="T177" s="70"/>
      <c r="X177" s="70"/>
      <c r="Y177" s="70"/>
      <c r="Z177" s="70"/>
      <c r="AC177" s="70"/>
      <c r="AD177" s="70"/>
      <c r="AE177" s="70"/>
      <c r="AG177" s="70"/>
      <c r="AH177" s="41"/>
      <c r="AI177" s="41"/>
      <c r="AJ177" s="70"/>
      <c r="AK177" s="70"/>
      <c r="AM177" s="204"/>
      <c r="AN177" s="70"/>
      <c r="AP177" s="70"/>
      <c r="AQ177" s="70"/>
      <c r="AR177" s="70"/>
      <c r="AS177" s="70"/>
      <c r="AT177" s="70"/>
      <c r="AU177" s="70"/>
      <c r="AV177" s="157"/>
      <c r="AW177" s="157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</row>
    <row r="178" spans="3:59" s="166" customFormat="1" ht="30" customHeight="1" x14ac:dyDescent="0.25">
      <c r="C178" s="70"/>
      <c r="D178" s="70"/>
      <c r="E178" s="70"/>
      <c r="G178" s="70"/>
      <c r="H178" s="55"/>
      <c r="I178" s="67"/>
      <c r="J178" s="68"/>
      <c r="K178" s="68"/>
      <c r="L178" s="70"/>
      <c r="M178" s="70"/>
      <c r="N178" s="70"/>
      <c r="O178" s="70"/>
      <c r="P178" s="70"/>
      <c r="Q178" s="70"/>
      <c r="R178" s="70"/>
      <c r="S178" s="70"/>
      <c r="T178" s="70"/>
      <c r="X178" s="70"/>
      <c r="Y178" s="70"/>
      <c r="Z178" s="70"/>
      <c r="AC178" s="70"/>
      <c r="AD178" s="70"/>
      <c r="AE178" s="70"/>
      <c r="AG178" s="70"/>
      <c r="AH178" s="41"/>
      <c r="AI178" s="41"/>
      <c r="AJ178" s="70"/>
      <c r="AK178" s="70"/>
      <c r="AM178" s="204"/>
      <c r="AN178" s="70"/>
      <c r="AP178" s="70"/>
      <c r="AQ178" s="70"/>
      <c r="AR178" s="70"/>
      <c r="AS178" s="70"/>
      <c r="AT178" s="70"/>
      <c r="AU178" s="70"/>
      <c r="AV178" s="157"/>
      <c r="AW178" s="157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</row>
    <row r="179" spans="3:59" s="166" customFormat="1" ht="30" customHeight="1" x14ac:dyDescent="0.25">
      <c r="C179" s="70"/>
      <c r="D179" s="70"/>
      <c r="E179" s="70"/>
      <c r="G179" s="70"/>
      <c r="H179" s="55"/>
      <c r="I179" s="67"/>
      <c r="J179" s="68"/>
      <c r="K179" s="68"/>
      <c r="L179" s="70"/>
      <c r="M179" s="70"/>
      <c r="N179" s="70"/>
      <c r="O179" s="70"/>
      <c r="P179" s="70"/>
      <c r="Q179" s="70"/>
      <c r="R179" s="70"/>
      <c r="S179" s="70"/>
      <c r="T179" s="70"/>
      <c r="X179" s="70"/>
      <c r="Y179" s="70"/>
      <c r="Z179" s="70"/>
      <c r="AC179" s="70"/>
      <c r="AD179" s="70"/>
      <c r="AE179" s="70"/>
      <c r="AG179" s="70"/>
      <c r="AH179" s="41"/>
      <c r="AI179" s="41"/>
      <c r="AJ179" s="70"/>
      <c r="AK179" s="70"/>
      <c r="AM179" s="204"/>
      <c r="AN179" s="70"/>
      <c r="AP179" s="70"/>
      <c r="AQ179" s="70"/>
      <c r="AR179" s="70"/>
      <c r="AS179" s="70"/>
      <c r="AT179" s="70"/>
      <c r="AU179" s="70"/>
      <c r="AV179" s="157"/>
      <c r="AW179" s="157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</row>
    <row r="180" spans="3:59" s="166" customFormat="1" ht="30" customHeight="1" x14ac:dyDescent="0.25">
      <c r="C180" s="70"/>
      <c r="D180" s="70"/>
      <c r="E180" s="70"/>
      <c r="G180" s="70"/>
      <c r="H180" s="55"/>
      <c r="I180" s="67"/>
      <c r="J180" s="68"/>
      <c r="K180" s="68"/>
      <c r="L180" s="70"/>
      <c r="M180" s="70"/>
      <c r="N180" s="70"/>
      <c r="O180" s="70"/>
      <c r="P180" s="70"/>
      <c r="Q180" s="70"/>
      <c r="R180" s="70"/>
      <c r="S180" s="70"/>
      <c r="T180" s="70"/>
      <c r="X180" s="70"/>
      <c r="Y180" s="70"/>
      <c r="Z180" s="70"/>
      <c r="AC180" s="70"/>
      <c r="AD180" s="70"/>
      <c r="AE180" s="70"/>
      <c r="AG180" s="70"/>
      <c r="AH180" s="41"/>
      <c r="AI180" s="41"/>
      <c r="AJ180" s="70"/>
      <c r="AK180" s="70"/>
      <c r="AM180" s="204"/>
      <c r="AN180" s="70"/>
      <c r="AP180" s="70"/>
      <c r="AQ180" s="70"/>
      <c r="AR180" s="70"/>
      <c r="AS180" s="70"/>
      <c r="AT180" s="70"/>
      <c r="AU180" s="70"/>
      <c r="AV180" s="157"/>
      <c r="AW180" s="157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</row>
    <row r="181" spans="3:59" s="166" customFormat="1" ht="30" customHeight="1" x14ac:dyDescent="0.25">
      <c r="C181" s="70"/>
      <c r="D181" s="70"/>
      <c r="E181" s="70"/>
      <c r="G181" s="70"/>
      <c r="H181" s="55"/>
      <c r="I181" s="67"/>
      <c r="J181" s="68"/>
      <c r="K181" s="68"/>
      <c r="L181" s="70"/>
      <c r="M181" s="70"/>
      <c r="N181" s="70"/>
      <c r="O181" s="70"/>
      <c r="P181" s="70"/>
      <c r="Q181" s="70"/>
      <c r="R181" s="70"/>
      <c r="S181" s="70"/>
      <c r="T181" s="70"/>
      <c r="X181" s="70"/>
      <c r="Y181" s="70"/>
      <c r="Z181" s="70"/>
      <c r="AC181" s="70"/>
      <c r="AD181" s="70"/>
      <c r="AE181" s="70"/>
      <c r="AG181" s="70"/>
      <c r="AH181" s="41"/>
      <c r="AI181" s="41"/>
      <c r="AJ181" s="70"/>
      <c r="AK181" s="70"/>
      <c r="AM181" s="204"/>
      <c r="AN181" s="70"/>
      <c r="AP181" s="70"/>
      <c r="AQ181" s="70"/>
      <c r="AR181" s="70"/>
      <c r="AS181" s="70"/>
      <c r="AT181" s="70"/>
      <c r="AU181" s="70"/>
      <c r="AV181" s="157"/>
      <c r="AW181" s="157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</row>
    <row r="182" spans="3:59" s="166" customFormat="1" ht="30" customHeight="1" x14ac:dyDescent="0.25">
      <c r="C182" s="70"/>
      <c r="D182" s="70"/>
      <c r="E182" s="70"/>
      <c r="G182" s="70"/>
      <c r="H182" s="55"/>
      <c r="I182" s="67"/>
      <c r="J182" s="68"/>
      <c r="K182" s="68"/>
      <c r="L182" s="70"/>
      <c r="M182" s="70"/>
      <c r="N182" s="70"/>
      <c r="O182" s="70"/>
      <c r="P182" s="70"/>
      <c r="Q182" s="70"/>
      <c r="R182" s="70"/>
      <c r="S182" s="70"/>
      <c r="T182" s="70"/>
      <c r="X182" s="70"/>
      <c r="Y182" s="70"/>
      <c r="Z182" s="70"/>
      <c r="AC182" s="70"/>
      <c r="AD182" s="70"/>
      <c r="AE182" s="70"/>
      <c r="AG182" s="70"/>
      <c r="AH182" s="41"/>
      <c r="AI182" s="41"/>
      <c r="AJ182" s="70"/>
      <c r="AK182" s="70"/>
      <c r="AM182" s="204"/>
      <c r="AN182" s="70"/>
      <c r="AP182" s="70"/>
      <c r="AQ182" s="70"/>
      <c r="AR182" s="70"/>
      <c r="AS182" s="70"/>
      <c r="AT182" s="70"/>
      <c r="AU182" s="70"/>
      <c r="AV182" s="157"/>
      <c r="AW182" s="157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</row>
    <row r="183" spans="3:59" s="166" customFormat="1" ht="30" customHeight="1" x14ac:dyDescent="0.25">
      <c r="C183" s="70"/>
      <c r="D183" s="70"/>
      <c r="E183" s="70"/>
      <c r="G183" s="70"/>
      <c r="H183" s="55"/>
      <c r="I183" s="67"/>
      <c r="J183" s="68"/>
      <c r="K183" s="68"/>
      <c r="L183" s="70"/>
      <c r="M183" s="70"/>
      <c r="N183" s="70"/>
      <c r="O183" s="70"/>
      <c r="P183" s="70"/>
      <c r="Q183" s="70"/>
      <c r="R183" s="70"/>
      <c r="S183" s="70"/>
      <c r="T183" s="70"/>
      <c r="X183" s="70"/>
      <c r="Y183" s="70"/>
      <c r="Z183" s="70"/>
      <c r="AC183" s="70"/>
      <c r="AD183" s="70"/>
      <c r="AE183" s="70"/>
      <c r="AG183" s="70"/>
      <c r="AH183" s="41"/>
      <c r="AI183" s="41"/>
      <c r="AJ183" s="70"/>
      <c r="AK183" s="70"/>
      <c r="AM183" s="204"/>
      <c r="AN183" s="70"/>
      <c r="AP183" s="70"/>
      <c r="AQ183" s="70"/>
      <c r="AR183" s="70"/>
      <c r="AS183" s="70"/>
      <c r="AT183" s="70"/>
      <c r="AU183" s="70"/>
      <c r="AV183" s="157"/>
      <c r="AW183" s="157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</row>
    <row r="184" spans="3:59" s="166" customFormat="1" ht="30" customHeight="1" x14ac:dyDescent="0.25">
      <c r="C184" s="70"/>
      <c r="D184" s="70"/>
      <c r="E184" s="70"/>
      <c r="G184" s="70"/>
      <c r="H184" s="55"/>
      <c r="I184" s="67"/>
      <c r="J184" s="68"/>
      <c r="K184" s="68"/>
      <c r="L184" s="70"/>
      <c r="M184" s="70"/>
      <c r="N184" s="70"/>
      <c r="O184" s="70"/>
      <c r="P184" s="70"/>
      <c r="Q184" s="70"/>
      <c r="R184" s="70"/>
      <c r="S184" s="70"/>
      <c r="T184" s="70"/>
      <c r="X184" s="70"/>
      <c r="Y184" s="70"/>
      <c r="Z184" s="70"/>
      <c r="AC184" s="70"/>
      <c r="AD184" s="70"/>
      <c r="AE184" s="70"/>
      <c r="AG184" s="70"/>
      <c r="AH184" s="41"/>
      <c r="AI184" s="41"/>
      <c r="AJ184" s="70"/>
      <c r="AK184" s="70"/>
      <c r="AM184" s="204"/>
      <c r="AN184" s="70"/>
      <c r="AP184" s="70"/>
      <c r="AQ184" s="70"/>
      <c r="AR184" s="70"/>
      <c r="AS184" s="70"/>
      <c r="AT184" s="70"/>
      <c r="AU184" s="70"/>
      <c r="AV184" s="157"/>
      <c r="AW184" s="157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</row>
    <row r="185" spans="3:59" s="166" customFormat="1" ht="30" customHeight="1" x14ac:dyDescent="0.25">
      <c r="C185" s="70"/>
      <c r="D185" s="70"/>
      <c r="E185" s="70"/>
      <c r="G185" s="70"/>
      <c r="H185" s="55"/>
      <c r="I185" s="67"/>
      <c r="J185" s="68"/>
      <c r="K185" s="68"/>
      <c r="L185" s="70"/>
      <c r="M185" s="70"/>
      <c r="N185" s="70"/>
      <c r="O185" s="70"/>
      <c r="P185" s="70"/>
      <c r="Q185" s="70"/>
      <c r="R185" s="70"/>
      <c r="S185" s="70"/>
      <c r="T185" s="70"/>
      <c r="X185" s="70"/>
      <c r="Y185" s="70"/>
      <c r="Z185" s="70"/>
      <c r="AC185" s="70"/>
      <c r="AD185" s="70"/>
      <c r="AE185" s="70"/>
      <c r="AG185" s="70"/>
      <c r="AH185" s="41"/>
      <c r="AI185" s="41"/>
      <c r="AJ185" s="70"/>
      <c r="AK185" s="70"/>
      <c r="AM185" s="204"/>
      <c r="AN185" s="70"/>
      <c r="AP185" s="70"/>
      <c r="AQ185" s="70"/>
      <c r="AR185" s="70"/>
      <c r="AS185" s="70"/>
      <c r="AT185" s="70"/>
      <c r="AU185" s="70"/>
      <c r="AV185" s="157"/>
      <c r="AW185" s="157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</row>
    <row r="186" spans="3:59" s="166" customFormat="1" ht="30" customHeight="1" x14ac:dyDescent="0.25">
      <c r="C186" s="70"/>
      <c r="D186" s="70"/>
      <c r="E186" s="70"/>
      <c r="G186" s="70"/>
      <c r="H186" s="55"/>
      <c r="I186" s="67"/>
      <c r="J186" s="68"/>
      <c r="K186" s="68"/>
      <c r="L186" s="70"/>
      <c r="M186" s="70"/>
      <c r="N186" s="70"/>
      <c r="O186" s="70"/>
      <c r="P186" s="70"/>
      <c r="Q186" s="70"/>
      <c r="R186" s="70"/>
      <c r="S186" s="70"/>
      <c r="T186" s="70"/>
      <c r="X186" s="70"/>
      <c r="Y186" s="70"/>
      <c r="Z186" s="70"/>
      <c r="AC186" s="70"/>
      <c r="AD186" s="70"/>
      <c r="AE186" s="70"/>
      <c r="AG186" s="70"/>
      <c r="AH186" s="41"/>
      <c r="AI186" s="41"/>
      <c r="AJ186" s="70"/>
      <c r="AK186" s="70"/>
      <c r="AM186" s="204"/>
      <c r="AN186" s="70"/>
      <c r="AP186" s="70"/>
      <c r="AQ186" s="70"/>
      <c r="AR186" s="70"/>
      <c r="AS186" s="70"/>
      <c r="AT186" s="70"/>
      <c r="AU186" s="70"/>
      <c r="AV186" s="157"/>
      <c r="AW186" s="157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</row>
    <row r="187" spans="3:59" s="166" customFormat="1" ht="30" customHeight="1" x14ac:dyDescent="0.25">
      <c r="C187" s="70"/>
      <c r="D187" s="70"/>
      <c r="E187" s="70"/>
      <c r="G187" s="70"/>
      <c r="H187" s="55"/>
      <c r="I187" s="67"/>
      <c r="J187" s="68"/>
      <c r="K187" s="68"/>
      <c r="L187" s="70"/>
      <c r="M187" s="70"/>
      <c r="N187" s="70"/>
      <c r="O187" s="70"/>
      <c r="P187" s="70"/>
      <c r="Q187" s="70"/>
      <c r="R187" s="70"/>
      <c r="S187" s="70"/>
      <c r="T187" s="70"/>
      <c r="X187" s="70"/>
      <c r="Y187" s="70"/>
      <c r="Z187" s="70"/>
      <c r="AC187" s="70"/>
      <c r="AD187" s="70"/>
      <c r="AE187" s="70"/>
      <c r="AG187" s="70"/>
      <c r="AH187" s="41"/>
      <c r="AI187" s="41"/>
      <c r="AJ187" s="70"/>
      <c r="AK187" s="70"/>
      <c r="AM187" s="204"/>
      <c r="AN187" s="70"/>
      <c r="AP187" s="70"/>
      <c r="AQ187" s="70"/>
      <c r="AR187" s="70"/>
      <c r="AS187" s="70"/>
      <c r="AT187" s="70"/>
      <c r="AU187" s="70"/>
      <c r="AV187" s="157"/>
      <c r="AW187" s="157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</row>
    <row r="188" spans="3:59" s="166" customFormat="1" ht="30" customHeight="1" x14ac:dyDescent="0.25">
      <c r="C188" s="70"/>
      <c r="D188" s="70"/>
      <c r="E188" s="70"/>
      <c r="G188" s="70"/>
      <c r="H188" s="55"/>
      <c r="I188" s="67"/>
      <c r="J188" s="68"/>
      <c r="K188" s="68"/>
      <c r="L188" s="70"/>
      <c r="M188" s="70"/>
      <c r="N188" s="70"/>
      <c r="O188" s="70"/>
      <c r="P188" s="70"/>
      <c r="Q188" s="70"/>
      <c r="R188" s="70"/>
      <c r="S188" s="70"/>
      <c r="T188" s="70"/>
      <c r="X188" s="70"/>
      <c r="Y188" s="70"/>
      <c r="Z188" s="70"/>
      <c r="AC188" s="70"/>
      <c r="AD188" s="70"/>
      <c r="AE188" s="70"/>
      <c r="AG188" s="70"/>
      <c r="AH188" s="41"/>
      <c r="AI188" s="41"/>
      <c r="AJ188" s="70"/>
      <c r="AK188" s="70"/>
      <c r="AM188" s="204"/>
      <c r="AN188" s="70"/>
      <c r="AP188" s="70"/>
      <c r="AQ188" s="70"/>
      <c r="AR188" s="70"/>
      <c r="AS188" s="70"/>
      <c r="AT188" s="70"/>
      <c r="AU188" s="70"/>
      <c r="AV188" s="157"/>
      <c r="AW188" s="157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</row>
    <row r="189" spans="3:59" s="166" customFormat="1" ht="30" customHeight="1" x14ac:dyDescent="0.25">
      <c r="C189" s="70"/>
      <c r="D189" s="70"/>
      <c r="E189" s="70"/>
      <c r="G189" s="70"/>
      <c r="H189" s="55"/>
      <c r="I189" s="67"/>
      <c r="J189" s="68"/>
      <c r="K189" s="68"/>
      <c r="L189" s="70"/>
      <c r="M189" s="70"/>
      <c r="N189" s="70"/>
      <c r="O189" s="70"/>
      <c r="P189" s="70"/>
      <c r="Q189" s="70"/>
      <c r="R189" s="70"/>
      <c r="S189" s="70"/>
      <c r="T189" s="70"/>
      <c r="X189" s="70"/>
      <c r="Y189" s="70"/>
      <c r="Z189" s="70"/>
      <c r="AC189" s="70"/>
      <c r="AD189" s="70"/>
      <c r="AE189" s="70"/>
      <c r="AG189" s="70"/>
      <c r="AH189" s="41"/>
      <c r="AI189" s="41"/>
      <c r="AJ189" s="70"/>
      <c r="AK189" s="70"/>
      <c r="AM189" s="204"/>
      <c r="AN189" s="70"/>
      <c r="AP189" s="70"/>
      <c r="AQ189" s="70"/>
      <c r="AR189" s="70"/>
      <c r="AS189" s="70"/>
      <c r="AT189" s="70"/>
      <c r="AU189" s="70"/>
      <c r="AV189" s="157"/>
      <c r="AW189" s="157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</row>
    <row r="190" spans="3:59" s="166" customFormat="1" ht="30" customHeight="1" x14ac:dyDescent="0.25">
      <c r="C190" s="70"/>
      <c r="D190" s="70"/>
      <c r="E190" s="70"/>
      <c r="G190" s="70"/>
      <c r="H190" s="55"/>
      <c r="I190" s="67"/>
      <c r="J190" s="68"/>
      <c r="K190" s="68"/>
      <c r="L190" s="70"/>
      <c r="M190" s="70"/>
      <c r="N190" s="70"/>
      <c r="O190" s="70"/>
      <c r="P190" s="70"/>
      <c r="Q190" s="70"/>
      <c r="R190" s="70"/>
      <c r="S190" s="70"/>
      <c r="T190" s="70"/>
      <c r="X190" s="70"/>
      <c r="Y190" s="70"/>
      <c r="Z190" s="70"/>
      <c r="AC190" s="70"/>
      <c r="AD190" s="70"/>
      <c r="AE190" s="70"/>
      <c r="AG190" s="70"/>
      <c r="AH190" s="41"/>
      <c r="AI190" s="41"/>
      <c r="AJ190" s="70"/>
      <c r="AK190" s="70"/>
      <c r="AM190" s="204"/>
      <c r="AN190" s="70"/>
      <c r="AP190" s="70"/>
      <c r="AQ190" s="70"/>
      <c r="AR190" s="70"/>
      <c r="AS190" s="70"/>
      <c r="AT190" s="70"/>
      <c r="AU190" s="70"/>
      <c r="AV190" s="157"/>
      <c r="AW190" s="157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</row>
    <row r="191" spans="3:59" s="166" customFormat="1" ht="30" customHeight="1" x14ac:dyDescent="0.25">
      <c r="C191" s="70"/>
      <c r="D191" s="70"/>
      <c r="E191" s="70"/>
      <c r="G191" s="70"/>
      <c r="H191" s="55"/>
      <c r="I191" s="67"/>
      <c r="J191" s="68"/>
      <c r="K191" s="68"/>
      <c r="L191" s="70"/>
      <c r="M191" s="70"/>
      <c r="N191" s="70"/>
      <c r="O191" s="70"/>
      <c r="P191" s="70"/>
      <c r="Q191" s="70"/>
      <c r="R191" s="70"/>
      <c r="S191" s="70"/>
      <c r="T191" s="70"/>
      <c r="X191" s="70"/>
      <c r="Y191" s="70"/>
      <c r="Z191" s="70"/>
      <c r="AC191" s="70"/>
      <c r="AD191" s="70"/>
      <c r="AE191" s="70"/>
      <c r="AG191" s="70"/>
      <c r="AH191" s="41"/>
      <c r="AI191" s="41"/>
      <c r="AJ191" s="70"/>
      <c r="AK191" s="70"/>
      <c r="AM191" s="204"/>
      <c r="AN191" s="70"/>
      <c r="AP191" s="70"/>
      <c r="AQ191" s="70"/>
      <c r="AR191" s="70"/>
      <c r="AS191" s="70"/>
      <c r="AT191" s="70"/>
      <c r="AU191" s="70"/>
      <c r="AV191" s="157"/>
      <c r="AW191" s="157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</row>
    <row r="192" spans="3:59" s="166" customFormat="1" ht="30" customHeight="1" x14ac:dyDescent="0.25">
      <c r="C192" s="70"/>
      <c r="D192" s="70"/>
      <c r="E192" s="70"/>
      <c r="G192" s="70"/>
      <c r="H192" s="55"/>
      <c r="I192" s="67"/>
      <c r="J192" s="68"/>
      <c r="K192" s="68"/>
      <c r="L192" s="70"/>
      <c r="M192" s="70"/>
      <c r="N192" s="70"/>
      <c r="O192" s="70"/>
      <c r="P192" s="70"/>
      <c r="Q192" s="70"/>
      <c r="R192" s="70"/>
      <c r="S192" s="70"/>
      <c r="T192" s="70"/>
      <c r="X192" s="70"/>
      <c r="Y192" s="70"/>
      <c r="Z192" s="70"/>
      <c r="AC192" s="70"/>
      <c r="AD192" s="70"/>
      <c r="AE192" s="70"/>
      <c r="AG192" s="70"/>
      <c r="AH192" s="41"/>
      <c r="AI192" s="41"/>
      <c r="AJ192" s="70"/>
      <c r="AK192" s="70"/>
      <c r="AM192" s="204"/>
      <c r="AN192" s="70"/>
      <c r="AP192" s="70"/>
      <c r="AQ192" s="70"/>
      <c r="AR192" s="70"/>
      <c r="AS192" s="70"/>
      <c r="AT192" s="70"/>
      <c r="AU192" s="70"/>
      <c r="AV192" s="157"/>
      <c r="AW192" s="157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</row>
    <row r="193" spans="3:59" s="166" customFormat="1" ht="30" customHeight="1" x14ac:dyDescent="0.25">
      <c r="C193" s="70"/>
      <c r="D193" s="70"/>
      <c r="E193" s="70"/>
      <c r="G193" s="70"/>
      <c r="H193" s="55"/>
      <c r="I193" s="67"/>
      <c r="J193" s="68"/>
      <c r="K193" s="68"/>
      <c r="L193" s="70"/>
      <c r="M193" s="70"/>
      <c r="N193" s="70"/>
      <c r="O193" s="70"/>
      <c r="P193" s="70"/>
      <c r="Q193" s="70"/>
      <c r="R193" s="70"/>
      <c r="S193" s="70"/>
      <c r="T193" s="70"/>
      <c r="X193" s="70"/>
      <c r="Y193" s="70"/>
      <c r="Z193" s="70"/>
      <c r="AC193" s="70"/>
      <c r="AD193" s="70"/>
      <c r="AE193" s="70"/>
      <c r="AG193" s="70"/>
      <c r="AH193" s="41"/>
      <c r="AI193" s="41"/>
      <c r="AJ193" s="70"/>
      <c r="AK193" s="70"/>
      <c r="AM193" s="204"/>
      <c r="AN193" s="70"/>
      <c r="AP193" s="70"/>
      <c r="AQ193" s="70"/>
      <c r="AR193" s="70"/>
      <c r="AS193" s="70"/>
      <c r="AT193" s="70"/>
      <c r="AU193" s="70"/>
      <c r="AV193" s="157"/>
      <c r="AW193" s="157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</row>
    <row r="194" spans="3:59" s="166" customFormat="1" ht="30" customHeight="1" x14ac:dyDescent="0.25">
      <c r="C194" s="70"/>
      <c r="D194" s="70"/>
      <c r="E194" s="70"/>
      <c r="G194" s="70"/>
      <c r="H194" s="55"/>
      <c r="I194" s="67"/>
      <c r="J194" s="68"/>
      <c r="K194" s="68"/>
      <c r="L194" s="70"/>
      <c r="M194" s="70"/>
      <c r="N194" s="70"/>
      <c r="O194" s="70"/>
      <c r="P194" s="70"/>
      <c r="Q194" s="70"/>
      <c r="R194" s="70"/>
      <c r="S194" s="70"/>
      <c r="T194" s="70"/>
      <c r="X194" s="70"/>
      <c r="Y194" s="70"/>
      <c r="Z194" s="70"/>
      <c r="AC194" s="70"/>
      <c r="AD194" s="70"/>
      <c r="AE194" s="70"/>
      <c r="AG194" s="70"/>
      <c r="AH194" s="41"/>
      <c r="AI194" s="41"/>
      <c r="AJ194" s="70"/>
      <c r="AK194" s="70"/>
      <c r="AM194" s="204"/>
      <c r="AN194" s="70"/>
      <c r="AP194" s="70"/>
      <c r="AQ194" s="70"/>
      <c r="AR194" s="70"/>
      <c r="AS194" s="70"/>
      <c r="AT194" s="70"/>
      <c r="AU194" s="70"/>
      <c r="AV194" s="157"/>
      <c r="AW194" s="157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</row>
    <row r="195" spans="3:59" s="166" customFormat="1" ht="30" customHeight="1" x14ac:dyDescent="0.25">
      <c r="C195" s="70"/>
      <c r="D195" s="70"/>
      <c r="E195" s="70"/>
      <c r="G195" s="70"/>
      <c r="H195" s="55"/>
      <c r="I195" s="67"/>
      <c r="J195" s="68"/>
      <c r="K195" s="68"/>
      <c r="L195" s="70"/>
      <c r="M195" s="70"/>
      <c r="N195" s="70"/>
      <c r="O195" s="70"/>
      <c r="P195" s="70"/>
      <c r="Q195" s="70"/>
      <c r="R195" s="70"/>
      <c r="S195" s="70"/>
      <c r="T195" s="70"/>
      <c r="X195" s="70"/>
      <c r="Y195" s="70"/>
      <c r="Z195" s="70"/>
      <c r="AC195" s="70"/>
      <c r="AD195" s="70"/>
      <c r="AE195" s="70"/>
      <c r="AG195" s="70"/>
      <c r="AH195" s="41"/>
      <c r="AI195" s="41"/>
      <c r="AJ195" s="70"/>
      <c r="AK195" s="70"/>
      <c r="AM195" s="204"/>
      <c r="AN195" s="70"/>
      <c r="AP195" s="70"/>
      <c r="AQ195" s="70"/>
      <c r="AR195" s="70"/>
      <c r="AS195" s="70"/>
      <c r="AT195" s="70"/>
      <c r="AU195" s="70"/>
      <c r="AV195" s="157"/>
      <c r="AW195" s="157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</row>
    <row r="196" spans="3:59" s="166" customFormat="1" ht="30" customHeight="1" x14ac:dyDescent="0.25">
      <c r="C196" s="70"/>
      <c r="D196" s="70"/>
      <c r="E196" s="70"/>
      <c r="G196" s="70"/>
      <c r="H196" s="55"/>
      <c r="I196" s="67"/>
      <c r="J196" s="68"/>
      <c r="K196" s="68"/>
      <c r="L196" s="70"/>
      <c r="M196" s="70"/>
      <c r="N196" s="70"/>
      <c r="O196" s="70"/>
      <c r="P196" s="70"/>
      <c r="Q196" s="70"/>
      <c r="R196" s="70"/>
      <c r="S196" s="70"/>
      <c r="T196" s="70"/>
      <c r="X196" s="70"/>
      <c r="Y196" s="70"/>
      <c r="Z196" s="70"/>
      <c r="AC196" s="70"/>
      <c r="AD196" s="70"/>
      <c r="AE196" s="70"/>
      <c r="AG196" s="70"/>
      <c r="AH196" s="41"/>
      <c r="AI196" s="41"/>
      <c r="AJ196" s="70"/>
      <c r="AK196" s="70"/>
      <c r="AM196" s="204"/>
      <c r="AN196" s="70"/>
      <c r="AP196" s="70"/>
      <c r="AQ196" s="70"/>
      <c r="AR196" s="70"/>
      <c r="AS196" s="70"/>
      <c r="AT196" s="70"/>
      <c r="AU196" s="70"/>
      <c r="AV196" s="157"/>
      <c r="AW196" s="157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</row>
    <row r="197" spans="3:59" s="166" customFormat="1" ht="30" customHeight="1" x14ac:dyDescent="0.25">
      <c r="C197" s="70"/>
      <c r="D197" s="70"/>
      <c r="E197" s="70"/>
      <c r="G197" s="70"/>
      <c r="H197" s="55"/>
      <c r="I197" s="67"/>
      <c r="J197" s="68"/>
      <c r="K197" s="68"/>
      <c r="L197" s="70"/>
      <c r="M197" s="70"/>
      <c r="N197" s="70"/>
      <c r="O197" s="70"/>
      <c r="P197" s="70"/>
      <c r="Q197" s="70"/>
      <c r="R197" s="70"/>
      <c r="S197" s="70"/>
      <c r="T197" s="70"/>
      <c r="X197" s="70"/>
      <c r="Y197" s="70"/>
      <c r="Z197" s="70"/>
      <c r="AC197" s="70"/>
      <c r="AD197" s="70"/>
      <c r="AE197" s="70"/>
      <c r="AG197" s="70"/>
      <c r="AH197" s="41"/>
      <c r="AI197" s="41"/>
      <c r="AJ197" s="70"/>
      <c r="AK197" s="70"/>
      <c r="AM197" s="204"/>
      <c r="AN197" s="70"/>
      <c r="AP197" s="70"/>
      <c r="AQ197" s="70"/>
      <c r="AR197" s="70"/>
      <c r="AS197" s="70"/>
      <c r="AT197" s="70"/>
      <c r="AU197" s="70"/>
      <c r="AV197" s="157"/>
      <c r="AW197" s="157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</row>
    <row r="198" spans="3:59" s="166" customFormat="1" ht="30" customHeight="1" x14ac:dyDescent="0.25">
      <c r="C198" s="70"/>
      <c r="D198" s="70"/>
      <c r="E198" s="70"/>
      <c r="G198" s="70"/>
      <c r="H198" s="55"/>
      <c r="I198" s="67"/>
      <c r="J198" s="68"/>
      <c r="K198" s="68"/>
      <c r="L198" s="70"/>
      <c r="M198" s="70"/>
      <c r="N198" s="70"/>
      <c r="O198" s="70"/>
      <c r="P198" s="70"/>
      <c r="Q198" s="70"/>
      <c r="R198" s="70"/>
      <c r="S198" s="70"/>
      <c r="T198" s="70"/>
      <c r="X198" s="70"/>
      <c r="Y198" s="70"/>
      <c r="Z198" s="70"/>
      <c r="AC198" s="70"/>
      <c r="AD198" s="70"/>
      <c r="AE198" s="70"/>
      <c r="AG198" s="70"/>
      <c r="AH198" s="41"/>
      <c r="AI198" s="41"/>
      <c r="AJ198" s="70"/>
      <c r="AK198" s="70"/>
      <c r="AM198" s="204"/>
      <c r="AN198" s="70"/>
      <c r="AP198" s="70"/>
      <c r="AQ198" s="70"/>
      <c r="AR198" s="70"/>
      <c r="AS198" s="70"/>
      <c r="AT198" s="70"/>
      <c r="AU198" s="70"/>
      <c r="AV198" s="157"/>
      <c r="AW198" s="157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</row>
    <row r="199" spans="3:59" s="166" customFormat="1" ht="30" customHeight="1" x14ac:dyDescent="0.25">
      <c r="C199" s="70"/>
      <c r="D199" s="70"/>
      <c r="E199" s="70"/>
      <c r="G199" s="70"/>
      <c r="H199" s="55"/>
      <c r="I199" s="67"/>
      <c r="J199" s="68"/>
      <c r="K199" s="68"/>
      <c r="L199" s="70"/>
      <c r="M199" s="70"/>
      <c r="N199" s="70"/>
      <c r="O199" s="70"/>
      <c r="P199" s="70"/>
      <c r="Q199" s="70"/>
      <c r="R199" s="70"/>
      <c r="S199" s="70"/>
      <c r="T199" s="70"/>
      <c r="X199" s="70"/>
      <c r="Y199" s="70"/>
      <c r="Z199" s="70"/>
      <c r="AC199" s="70"/>
      <c r="AD199" s="70"/>
      <c r="AE199" s="70"/>
      <c r="AG199" s="70"/>
      <c r="AH199" s="41"/>
      <c r="AI199" s="41"/>
      <c r="AJ199" s="70"/>
      <c r="AK199" s="70"/>
      <c r="AM199" s="204"/>
      <c r="AN199" s="70"/>
      <c r="AP199" s="70"/>
      <c r="AQ199" s="70"/>
      <c r="AR199" s="70"/>
      <c r="AS199" s="70"/>
      <c r="AT199" s="70"/>
      <c r="AU199" s="70"/>
      <c r="AV199" s="157"/>
      <c r="AW199" s="157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</row>
    <row r="200" spans="3:59" s="166" customFormat="1" ht="30" customHeight="1" x14ac:dyDescent="0.25">
      <c r="C200" s="70"/>
      <c r="D200" s="70"/>
      <c r="E200" s="70"/>
      <c r="G200" s="70"/>
      <c r="H200" s="55"/>
      <c r="I200" s="67"/>
      <c r="J200" s="68"/>
      <c r="K200" s="68"/>
      <c r="L200" s="70"/>
      <c r="M200" s="70"/>
      <c r="N200" s="70"/>
      <c r="O200" s="70"/>
      <c r="P200" s="70"/>
      <c r="Q200" s="70"/>
      <c r="R200" s="70"/>
      <c r="S200" s="70"/>
      <c r="T200" s="70"/>
      <c r="X200" s="70"/>
      <c r="Y200" s="70"/>
      <c r="Z200" s="70"/>
      <c r="AC200" s="70"/>
      <c r="AD200" s="70"/>
      <c r="AE200" s="70"/>
      <c r="AG200" s="70"/>
      <c r="AH200" s="41"/>
      <c r="AI200" s="41"/>
      <c r="AJ200" s="70"/>
      <c r="AK200" s="70"/>
      <c r="AM200" s="204"/>
      <c r="AN200" s="70"/>
      <c r="AP200" s="70"/>
      <c r="AQ200" s="70"/>
      <c r="AR200" s="70"/>
      <c r="AS200" s="70"/>
      <c r="AT200" s="70"/>
      <c r="AU200" s="70"/>
      <c r="AV200" s="157"/>
      <c r="AW200" s="157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</row>
    <row r="201" spans="3:59" s="166" customFormat="1" ht="30" customHeight="1" x14ac:dyDescent="0.25">
      <c r="C201" s="70"/>
      <c r="D201" s="70"/>
      <c r="E201" s="70"/>
      <c r="G201" s="70"/>
      <c r="H201" s="55"/>
      <c r="I201" s="67"/>
      <c r="J201" s="68"/>
      <c r="K201" s="68"/>
      <c r="L201" s="70"/>
      <c r="M201" s="70"/>
      <c r="N201" s="70"/>
      <c r="O201" s="70"/>
      <c r="P201" s="70"/>
      <c r="Q201" s="70"/>
      <c r="R201" s="70"/>
      <c r="S201" s="70"/>
      <c r="T201" s="70"/>
      <c r="X201" s="70"/>
      <c r="Y201" s="70"/>
      <c r="Z201" s="70"/>
      <c r="AC201" s="70"/>
      <c r="AD201" s="70"/>
      <c r="AE201" s="70"/>
      <c r="AG201" s="70"/>
      <c r="AH201" s="41"/>
      <c r="AI201" s="41"/>
      <c r="AJ201" s="70"/>
      <c r="AK201" s="70"/>
      <c r="AM201" s="204"/>
      <c r="AN201" s="70"/>
      <c r="AP201" s="70"/>
      <c r="AQ201" s="70"/>
      <c r="AR201" s="70"/>
      <c r="AS201" s="70"/>
      <c r="AT201" s="70"/>
      <c r="AU201" s="70"/>
      <c r="AV201" s="157"/>
      <c r="AW201" s="157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</row>
    <row r="202" spans="3:59" s="166" customFormat="1" ht="30" customHeight="1" x14ac:dyDescent="0.25">
      <c r="C202" s="70"/>
      <c r="D202" s="70"/>
      <c r="E202" s="70"/>
      <c r="G202" s="70"/>
      <c r="H202" s="55"/>
      <c r="I202" s="67"/>
      <c r="J202" s="68"/>
      <c r="K202" s="68"/>
      <c r="L202" s="70"/>
      <c r="M202" s="70"/>
      <c r="N202" s="70"/>
      <c r="O202" s="70"/>
      <c r="P202" s="70"/>
      <c r="Q202" s="70"/>
      <c r="R202" s="70"/>
      <c r="S202" s="70"/>
      <c r="T202" s="70"/>
      <c r="X202" s="70"/>
      <c r="Y202" s="70"/>
      <c r="Z202" s="70"/>
      <c r="AC202" s="70"/>
      <c r="AD202" s="70"/>
      <c r="AE202" s="70"/>
      <c r="AG202" s="70"/>
      <c r="AH202" s="41"/>
      <c r="AI202" s="41"/>
      <c r="AJ202" s="70"/>
      <c r="AK202" s="70"/>
      <c r="AM202" s="204"/>
      <c r="AN202" s="70"/>
      <c r="AP202" s="70"/>
      <c r="AQ202" s="70"/>
      <c r="AR202" s="70"/>
      <c r="AS202" s="70"/>
      <c r="AT202" s="70"/>
      <c r="AU202" s="70"/>
      <c r="AV202" s="157"/>
      <c r="AW202" s="157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</row>
    <row r="203" spans="3:59" s="166" customFormat="1" ht="30" customHeight="1" x14ac:dyDescent="0.25">
      <c r="C203" s="70"/>
      <c r="D203" s="70"/>
      <c r="E203" s="70"/>
      <c r="G203" s="70"/>
      <c r="H203" s="55"/>
      <c r="I203" s="67"/>
      <c r="J203" s="68"/>
      <c r="K203" s="68"/>
      <c r="L203" s="70"/>
      <c r="M203" s="70"/>
      <c r="N203" s="70"/>
      <c r="O203" s="70"/>
      <c r="P203" s="70"/>
      <c r="Q203" s="70"/>
      <c r="R203" s="70"/>
      <c r="S203" s="70"/>
      <c r="T203" s="70"/>
      <c r="X203" s="70"/>
      <c r="Y203" s="70"/>
      <c r="Z203" s="70"/>
      <c r="AC203" s="70"/>
      <c r="AD203" s="70"/>
      <c r="AE203" s="70"/>
      <c r="AG203" s="70"/>
      <c r="AH203" s="41"/>
      <c r="AI203" s="41"/>
      <c r="AJ203" s="70"/>
      <c r="AK203" s="70"/>
      <c r="AM203" s="204"/>
      <c r="AN203" s="70"/>
      <c r="AP203" s="70"/>
      <c r="AQ203" s="70"/>
      <c r="AR203" s="70"/>
      <c r="AS203" s="70"/>
      <c r="AT203" s="70"/>
      <c r="AU203" s="70"/>
      <c r="AV203" s="157"/>
      <c r="AW203" s="157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</row>
    <row r="204" spans="3:59" s="166" customFormat="1" ht="30" customHeight="1" x14ac:dyDescent="0.25">
      <c r="C204" s="70"/>
      <c r="D204" s="70"/>
      <c r="E204" s="70"/>
      <c r="G204" s="70"/>
      <c r="H204" s="55"/>
      <c r="I204" s="67"/>
      <c r="J204" s="68"/>
      <c r="K204" s="68"/>
      <c r="L204" s="70"/>
      <c r="M204" s="70"/>
      <c r="N204" s="70"/>
      <c r="O204" s="70"/>
      <c r="P204" s="70"/>
      <c r="Q204" s="70"/>
      <c r="R204" s="70"/>
      <c r="S204" s="70"/>
      <c r="T204" s="70"/>
      <c r="X204" s="70"/>
      <c r="Y204" s="70"/>
      <c r="Z204" s="70"/>
      <c r="AC204" s="70"/>
      <c r="AD204" s="70"/>
      <c r="AE204" s="70"/>
      <c r="AG204" s="70"/>
      <c r="AH204" s="41"/>
      <c r="AI204" s="41"/>
      <c r="AJ204" s="70"/>
      <c r="AK204" s="70"/>
      <c r="AM204" s="204"/>
      <c r="AN204" s="70"/>
      <c r="AP204" s="70"/>
      <c r="AQ204" s="70"/>
      <c r="AR204" s="70"/>
      <c r="AS204" s="70"/>
      <c r="AT204" s="70"/>
      <c r="AU204" s="70"/>
      <c r="AV204" s="157"/>
      <c r="AW204" s="157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</row>
    <row r="205" spans="3:59" s="166" customFormat="1" ht="30" customHeight="1" x14ac:dyDescent="0.25">
      <c r="C205" s="70"/>
      <c r="D205" s="70"/>
      <c r="E205" s="70"/>
      <c r="G205" s="70"/>
      <c r="H205" s="55"/>
      <c r="I205" s="67"/>
      <c r="J205" s="68"/>
      <c r="K205" s="68"/>
      <c r="L205" s="70"/>
      <c r="M205" s="70"/>
      <c r="N205" s="70"/>
      <c r="O205" s="70"/>
      <c r="P205" s="70"/>
      <c r="Q205" s="70"/>
      <c r="R205" s="70"/>
      <c r="S205" s="70"/>
      <c r="T205" s="70"/>
      <c r="X205" s="70"/>
      <c r="Y205" s="70"/>
      <c r="Z205" s="70"/>
      <c r="AC205" s="70"/>
      <c r="AD205" s="70"/>
      <c r="AE205" s="70"/>
      <c r="AG205" s="70"/>
      <c r="AH205" s="41"/>
      <c r="AI205" s="41"/>
      <c r="AJ205" s="70"/>
      <c r="AK205" s="70"/>
      <c r="AM205" s="204"/>
      <c r="AN205" s="70"/>
      <c r="AP205" s="70"/>
      <c r="AQ205" s="70"/>
      <c r="AR205" s="70"/>
      <c r="AS205" s="70"/>
      <c r="AT205" s="70"/>
      <c r="AU205" s="70"/>
      <c r="AV205" s="157"/>
      <c r="AW205" s="157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</row>
    <row r="206" spans="3:59" s="166" customFormat="1" ht="30" customHeight="1" x14ac:dyDescent="0.25">
      <c r="C206" s="70"/>
      <c r="D206" s="70"/>
      <c r="E206" s="70"/>
      <c r="G206" s="70"/>
      <c r="H206" s="55"/>
      <c r="I206" s="67"/>
      <c r="J206" s="68"/>
      <c r="K206" s="68"/>
      <c r="L206" s="70"/>
      <c r="M206" s="70"/>
      <c r="N206" s="70"/>
      <c r="O206" s="70"/>
      <c r="P206" s="70"/>
      <c r="Q206" s="70"/>
      <c r="R206" s="70"/>
      <c r="S206" s="70"/>
      <c r="T206" s="70"/>
      <c r="X206" s="70"/>
      <c r="Y206" s="70"/>
      <c r="Z206" s="70"/>
      <c r="AC206" s="70"/>
      <c r="AD206" s="70"/>
      <c r="AE206" s="70"/>
      <c r="AG206" s="70"/>
      <c r="AH206" s="41"/>
      <c r="AI206" s="41"/>
      <c r="AJ206" s="70"/>
      <c r="AK206" s="70"/>
      <c r="AM206" s="204"/>
      <c r="AN206" s="70"/>
      <c r="AP206" s="70"/>
      <c r="AQ206" s="70"/>
      <c r="AR206" s="70"/>
      <c r="AS206" s="70"/>
      <c r="AT206" s="70"/>
      <c r="AU206" s="70"/>
      <c r="AV206" s="157"/>
      <c r="AW206" s="157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</row>
    <row r="207" spans="3:59" s="166" customFormat="1" ht="30" customHeight="1" x14ac:dyDescent="0.25">
      <c r="C207" s="70"/>
      <c r="D207" s="70"/>
      <c r="E207" s="70"/>
      <c r="G207" s="70"/>
      <c r="H207" s="55"/>
      <c r="I207" s="67"/>
      <c r="J207" s="68"/>
      <c r="K207" s="68"/>
      <c r="L207" s="70"/>
      <c r="M207" s="70"/>
      <c r="N207" s="70"/>
      <c r="O207" s="70"/>
      <c r="P207" s="70"/>
      <c r="Q207" s="70"/>
      <c r="R207" s="70"/>
      <c r="S207" s="70"/>
      <c r="T207" s="70"/>
      <c r="X207" s="70"/>
      <c r="Y207" s="70"/>
      <c r="Z207" s="70"/>
      <c r="AC207" s="70"/>
      <c r="AD207" s="70"/>
      <c r="AE207" s="70"/>
      <c r="AG207" s="70"/>
      <c r="AH207" s="41"/>
      <c r="AI207" s="41"/>
      <c r="AJ207" s="70"/>
      <c r="AK207" s="70"/>
      <c r="AM207" s="204"/>
      <c r="AN207" s="70"/>
      <c r="AP207" s="70"/>
      <c r="AQ207" s="70"/>
      <c r="AR207" s="70"/>
      <c r="AS207" s="70"/>
      <c r="AT207" s="70"/>
      <c r="AU207" s="70"/>
      <c r="AV207" s="157"/>
      <c r="AW207" s="157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</row>
    <row r="208" spans="3:59" s="166" customFormat="1" ht="30" customHeight="1" x14ac:dyDescent="0.25">
      <c r="C208" s="70"/>
      <c r="D208" s="70"/>
      <c r="E208" s="70"/>
      <c r="G208" s="70"/>
      <c r="H208" s="55"/>
      <c r="I208" s="67"/>
      <c r="J208" s="68"/>
      <c r="K208" s="68"/>
      <c r="L208" s="70"/>
      <c r="M208" s="70"/>
      <c r="N208" s="70"/>
      <c r="O208" s="70"/>
      <c r="P208" s="70"/>
      <c r="Q208" s="70"/>
      <c r="R208" s="70"/>
      <c r="S208" s="70"/>
      <c r="T208" s="70"/>
      <c r="X208" s="70"/>
      <c r="Y208" s="70"/>
      <c r="Z208" s="70"/>
      <c r="AC208" s="70"/>
      <c r="AD208" s="70"/>
      <c r="AE208" s="70"/>
      <c r="AG208" s="70"/>
      <c r="AH208" s="41"/>
      <c r="AI208" s="41"/>
      <c r="AJ208" s="70"/>
      <c r="AK208" s="70"/>
      <c r="AM208" s="204"/>
      <c r="AN208" s="70"/>
      <c r="AP208" s="70"/>
      <c r="AQ208" s="70"/>
      <c r="AR208" s="70"/>
      <c r="AS208" s="70"/>
      <c r="AT208" s="70"/>
      <c r="AU208" s="70"/>
      <c r="AV208" s="157"/>
      <c r="AW208" s="157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</row>
    <row r="209" spans="3:59" s="166" customFormat="1" ht="30" customHeight="1" x14ac:dyDescent="0.25">
      <c r="C209" s="70"/>
      <c r="D209" s="70"/>
      <c r="E209" s="70"/>
      <c r="G209" s="70"/>
      <c r="H209" s="55"/>
      <c r="I209" s="67"/>
      <c r="J209" s="68"/>
      <c r="K209" s="68"/>
      <c r="L209" s="70"/>
      <c r="M209" s="70"/>
      <c r="N209" s="70"/>
      <c r="O209" s="70"/>
      <c r="P209" s="70"/>
      <c r="Q209" s="70"/>
      <c r="R209" s="70"/>
      <c r="S209" s="70"/>
      <c r="T209" s="70"/>
      <c r="X209" s="70"/>
      <c r="Y209" s="70"/>
      <c r="Z209" s="70"/>
      <c r="AC209" s="70"/>
      <c r="AD209" s="70"/>
      <c r="AE209" s="70"/>
      <c r="AG209" s="70"/>
      <c r="AH209" s="41"/>
      <c r="AI209" s="41"/>
      <c r="AJ209" s="70"/>
      <c r="AK209" s="70"/>
      <c r="AM209" s="204"/>
      <c r="AN209" s="70"/>
      <c r="AP209" s="70"/>
      <c r="AQ209" s="70"/>
      <c r="AR209" s="70"/>
      <c r="AS209" s="70"/>
      <c r="AT209" s="70"/>
      <c r="AU209" s="70"/>
      <c r="AV209" s="157"/>
      <c r="AW209" s="157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</row>
    <row r="210" spans="3:59" s="166" customFormat="1" ht="30" customHeight="1" x14ac:dyDescent="0.25">
      <c r="C210" s="70"/>
      <c r="D210" s="70"/>
      <c r="E210" s="70"/>
      <c r="G210" s="70"/>
      <c r="H210" s="55"/>
      <c r="I210" s="67"/>
      <c r="J210" s="68"/>
      <c r="K210" s="68"/>
      <c r="L210" s="70"/>
      <c r="M210" s="70"/>
      <c r="N210" s="70"/>
      <c r="O210" s="70"/>
      <c r="P210" s="70"/>
      <c r="Q210" s="70"/>
      <c r="R210" s="70"/>
      <c r="S210" s="70"/>
      <c r="T210" s="70"/>
      <c r="X210" s="70"/>
      <c r="Y210" s="70"/>
      <c r="Z210" s="70"/>
      <c r="AC210" s="70"/>
      <c r="AD210" s="70"/>
      <c r="AE210" s="70"/>
      <c r="AG210" s="70"/>
      <c r="AH210" s="41"/>
      <c r="AI210" s="41"/>
      <c r="AJ210" s="70"/>
      <c r="AK210" s="70"/>
      <c r="AM210" s="204"/>
      <c r="AN210" s="70"/>
      <c r="AP210" s="70"/>
      <c r="AQ210" s="70"/>
      <c r="AR210" s="70"/>
      <c r="AS210" s="70"/>
      <c r="AT210" s="70"/>
      <c r="AU210" s="70"/>
      <c r="AV210" s="157"/>
      <c r="AW210" s="157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</row>
    <row r="211" spans="3:59" s="166" customFormat="1" ht="30" customHeight="1" x14ac:dyDescent="0.25">
      <c r="C211" s="70"/>
      <c r="D211" s="70"/>
      <c r="E211" s="70"/>
      <c r="G211" s="70"/>
      <c r="H211" s="55"/>
      <c r="I211" s="67"/>
      <c r="J211" s="68"/>
      <c r="K211" s="68"/>
      <c r="L211" s="70"/>
      <c r="M211" s="70"/>
      <c r="N211" s="70"/>
      <c r="O211" s="70"/>
      <c r="P211" s="70"/>
      <c r="Q211" s="70"/>
      <c r="R211" s="70"/>
      <c r="S211" s="70"/>
      <c r="T211" s="70"/>
      <c r="X211" s="70"/>
      <c r="Y211" s="70"/>
      <c r="Z211" s="70"/>
      <c r="AC211" s="70"/>
      <c r="AD211" s="70"/>
      <c r="AE211" s="70"/>
      <c r="AG211" s="70"/>
      <c r="AH211" s="41"/>
      <c r="AI211" s="41"/>
      <c r="AJ211" s="70"/>
      <c r="AK211" s="70"/>
      <c r="AM211" s="204"/>
      <c r="AN211" s="70"/>
      <c r="AP211" s="70"/>
      <c r="AQ211" s="70"/>
      <c r="AR211" s="70"/>
      <c r="AS211" s="70"/>
      <c r="AT211" s="70"/>
      <c r="AU211" s="70"/>
      <c r="AV211" s="157"/>
      <c r="AW211" s="157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</row>
    <row r="212" spans="3:59" s="166" customFormat="1" ht="30" customHeight="1" x14ac:dyDescent="0.25">
      <c r="C212" s="70"/>
      <c r="D212" s="70"/>
      <c r="E212" s="70"/>
      <c r="G212" s="70"/>
      <c r="H212" s="55"/>
      <c r="I212" s="67"/>
      <c r="J212" s="68"/>
      <c r="K212" s="68"/>
      <c r="L212" s="70"/>
      <c r="M212" s="70"/>
      <c r="N212" s="70"/>
      <c r="O212" s="70"/>
      <c r="P212" s="70"/>
      <c r="Q212" s="70"/>
      <c r="R212" s="70"/>
      <c r="S212" s="70"/>
      <c r="T212" s="70"/>
      <c r="X212" s="70"/>
      <c r="Y212" s="70"/>
      <c r="Z212" s="70"/>
      <c r="AC212" s="70"/>
      <c r="AD212" s="70"/>
      <c r="AE212" s="70"/>
      <c r="AG212" s="70"/>
      <c r="AH212" s="41"/>
      <c r="AI212" s="41"/>
      <c r="AJ212" s="70"/>
      <c r="AK212" s="70"/>
      <c r="AM212" s="204"/>
      <c r="AN212" s="70"/>
      <c r="AP212" s="70"/>
      <c r="AQ212" s="70"/>
      <c r="AR212" s="70"/>
      <c r="AS212" s="70"/>
      <c r="AT212" s="70"/>
      <c r="AU212" s="70"/>
      <c r="AV212" s="157"/>
      <c r="AW212" s="157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</row>
    <row r="213" spans="3:59" s="166" customFormat="1" ht="30" customHeight="1" x14ac:dyDescent="0.25">
      <c r="C213" s="70"/>
      <c r="D213" s="70"/>
      <c r="E213" s="70"/>
      <c r="G213" s="70"/>
      <c r="H213" s="55"/>
      <c r="I213" s="67"/>
      <c r="J213" s="68"/>
      <c r="K213" s="68"/>
      <c r="L213" s="70"/>
      <c r="M213" s="70"/>
      <c r="N213" s="70"/>
      <c r="O213" s="70"/>
      <c r="P213" s="70"/>
      <c r="Q213" s="70"/>
      <c r="R213" s="70"/>
      <c r="S213" s="70"/>
      <c r="T213" s="70"/>
      <c r="X213" s="70"/>
      <c r="Y213" s="70"/>
      <c r="Z213" s="70"/>
      <c r="AC213" s="70"/>
      <c r="AD213" s="70"/>
      <c r="AE213" s="70"/>
      <c r="AG213" s="70"/>
      <c r="AH213" s="41"/>
      <c r="AI213" s="41"/>
      <c r="AJ213" s="70"/>
      <c r="AK213" s="70"/>
      <c r="AM213" s="204"/>
      <c r="AN213" s="70"/>
      <c r="AP213" s="70"/>
      <c r="AQ213" s="70"/>
      <c r="AR213" s="70"/>
      <c r="AS213" s="70"/>
      <c r="AT213" s="70"/>
      <c r="AU213" s="70"/>
      <c r="AV213" s="157"/>
      <c r="AW213" s="157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</row>
    <row r="214" spans="3:59" s="166" customFormat="1" ht="30" customHeight="1" x14ac:dyDescent="0.25">
      <c r="C214" s="70"/>
      <c r="D214" s="70"/>
      <c r="E214" s="70"/>
      <c r="G214" s="70"/>
      <c r="H214" s="55"/>
      <c r="I214" s="67"/>
      <c r="J214" s="68"/>
      <c r="K214" s="68"/>
      <c r="L214" s="70"/>
      <c r="M214" s="70"/>
      <c r="N214" s="70"/>
      <c r="O214" s="70"/>
      <c r="P214" s="70"/>
      <c r="Q214" s="70"/>
      <c r="R214" s="70"/>
      <c r="S214" s="70"/>
      <c r="T214" s="70"/>
      <c r="X214" s="70"/>
      <c r="Y214" s="70"/>
      <c r="Z214" s="70"/>
      <c r="AC214" s="70"/>
      <c r="AD214" s="70"/>
      <c r="AE214" s="70"/>
      <c r="AG214" s="70"/>
      <c r="AH214" s="41"/>
      <c r="AI214" s="41"/>
      <c r="AJ214" s="70"/>
      <c r="AK214" s="70"/>
      <c r="AM214" s="204"/>
      <c r="AN214" s="70"/>
      <c r="AP214" s="70"/>
      <c r="AQ214" s="70"/>
      <c r="AR214" s="70"/>
      <c r="AS214" s="70"/>
      <c r="AT214" s="70"/>
      <c r="AU214" s="70"/>
      <c r="AV214" s="157"/>
      <c r="AW214" s="157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</row>
    <row r="215" spans="3:59" s="166" customFormat="1" ht="30" customHeight="1" x14ac:dyDescent="0.25">
      <c r="C215" s="70"/>
      <c r="D215" s="70"/>
      <c r="E215" s="70"/>
      <c r="G215" s="70"/>
      <c r="H215" s="55"/>
      <c r="I215" s="67"/>
      <c r="J215" s="68"/>
      <c r="K215" s="68"/>
      <c r="L215" s="70"/>
      <c r="M215" s="70"/>
      <c r="N215" s="70"/>
      <c r="O215" s="70"/>
      <c r="P215" s="70"/>
      <c r="Q215" s="70"/>
      <c r="R215" s="70"/>
      <c r="S215" s="70"/>
      <c r="T215" s="70"/>
      <c r="X215" s="70"/>
      <c r="Y215" s="70"/>
      <c r="Z215" s="70"/>
      <c r="AC215" s="70"/>
      <c r="AD215" s="70"/>
      <c r="AE215" s="70"/>
      <c r="AG215" s="70"/>
      <c r="AH215" s="41"/>
      <c r="AI215" s="41"/>
      <c r="AJ215" s="70"/>
      <c r="AK215" s="70"/>
      <c r="AM215" s="204"/>
      <c r="AN215" s="70"/>
      <c r="AP215" s="70"/>
      <c r="AQ215" s="70"/>
      <c r="AR215" s="70"/>
      <c r="AS215" s="70"/>
      <c r="AT215" s="70"/>
      <c r="AU215" s="70"/>
      <c r="AV215" s="157"/>
      <c r="AW215" s="157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</row>
    <row r="216" spans="3:59" s="166" customFormat="1" ht="30" customHeight="1" x14ac:dyDescent="0.25">
      <c r="C216" s="70"/>
      <c r="D216" s="70"/>
      <c r="E216" s="70"/>
      <c r="G216" s="70"/>
      <c r="H216" s="55"/>
      <c r="I216" s="67"/>
      <c r="J216" s="68"/>
      <c r="K216" s="68"/>
      <c r="L216" s="70"/>
      <c r="M216" s="70"/>
      <c r="N216" s="70"/>
      <c r="O216" s="70"/>
      <c r="P216" s="70"/>
      <c r="Q216" s="70"/>
      <c r="R216" s="70"/>
      <c r="S216" s="70"/>
      <c r="T216" s="70"/>
      <c r="X216" s="70"/>
      <c r="Y216" s="70"/>
      <c r="Z216" s="70"/>
      <c r="AC216" s="70"/>
      <c r="AD216" s="70"/>
      <c r="AE216" s="70"/>
      <c r="AG216" s="70"/>
      <c r="AH216" s="41"/>
      <c r="AI216" s="41"/>
      <c r="AJ216" s="70"/>
      <c r="AK216" s="70"/>
      <c r="AM216" s="204"/>
      <c r="AN216" s="70"/>
      <c r="AP216" s="70"/>
      <c r="AQ216" s="70"/>
      <c r="AR216" s="70"/>
      <c r="AS216" s="70"/>
      <c r="AT216" s="70"/>
      <c r="AU216" s="70"/>
      <c r="AV216" s="157"/>
      <c r="AW216" s="157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</row>
    <row r="217" spans="3:59" s="166" customFormat="1" ht="30" customHeight="1" x14ac:dyDescent="0.25">
      <c r="C217" s="70"/>
      <c r="D217" s="70"/>
      <c r="E217" s="70"/>
      <c r="G217" s="70"/>
      <c r="H217" s="55"/>
      <c r="I217" s="67"/>
      <c r="J217" s="68"/>
      <c r="K217" s="68"/>
      <c r="L217" s="70"/>
      <c r="M217" s="70"/>
      <c r="N217" s="70"/>
      <c r="O217" s="70"/>
      <c r="P217" s="70"/>
      <c r="Q217" s="70"/>
      <c r="R217" s="70"/>
      <c r="S217" s="70"/>
      <c r="T217" s="70"/>
      <c r="X217" s="70"/>
      <c r="Y217" s="70"/>
      <c r="Z217" s="70"/>
      <c r="AC217" s="70"/>
      <c r="AD217" s="70"/>
      <c r="AE217" s="70"/>
      <c r="AG217" s="70"/>
      <c r="AH217" s="41"/>
      <c r="AI217" s="41"/>
      <c r="AJ217" s="70"/>
      <c r="AK217" s="70"/>
      <c r="AM217" s="204"/>
      <c r="AN217" s="70"/>
      <c r="AP217" s="70"/>
      <c r="AQ217" s="70"/>
      <c r="AR217" s="70"/>
      <c r="AS217" s="70"/>
      <c r="AT217" s="70"/>
      <c r="AU217" s="70"/>
      <c r="AV217" s="157"/>
      <c r="AW217" s="157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</row>
    <row r="218" spans="3:59" s="166" customFormat="1" ht="30" customHeight="1" x14ac:dyDescent="0.25">
      <c r="C218" s="70"/>
      <c r="D218" s="70"/>
      <c r="E218" s="70"/>
      <c r="G218" s="70"/>
      <c r="H218" s="55"/>
      <c r="I218" s="67"/>
      <c r="J218" s="68"/>
      <c r="K218" s="68"/>
      <c r="L218" s="70"/>
      <c r="M218" s="70"/>
      <c r="N218" s="70"/>
      <c r="O218" s="70"/>
      <c r="P218" s="70"/>
      <c r="Q218" s="70"/>
      <c r="R218" s="70"/>
      <c r="S218" s="70"/>
      <c r="T218" s="70"/>
      <c r="X218" s="70"/>
      <c r="Y218" s="70"/>
      <c r="Z218" s="70"/>
      <c r="AC218" s="70"/>
      <c r="AD218" s="70"/>
      <c r="AE218" s="70"/>
      <c r="AG218" s="70"/>
      <c r="AH218" s="41"/>
      <c r="AI218" s="41"/>
      <c r="AJ218" s="70"/>
      <c r="AK218" s="70"/>
      <c r="AM218" s="204"/>
      <c r="AN218" s="70"/>
      <c r="AP218" s="70"/>
      <c r="AQ218" s="70"/>
      <c r="AR218" s="70"/>
      <c r="AS218" s="70"/>
      <c r="AT218" s="70"/>
      <c r="AU218" s="70"/>
      <c r="AV218" s="157"/>
      <c r="AW218" s="157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</row>
    <row r="219" spans="3:59" s="166" customFormat="1" ht="30" customHeight="1" x14ac:dyDescent="0.25">
      <c r="C219" s="70"/>
      <c r="D219" s="70"/>
      <c r="E219" s="70"/>
      <c r="G219" s="70"/>
      <c r="H219" s="55"/>
      <c r="I219" s="67"/>
      <c r="J219" s="68"/>
      <c r="K219" s="68"/>
      <c r="L219" s="70"/>
      <c r="M219" s="70"/>
      <c r="N219" s="70"/>
      <c r="O219" s="70"/>
      <c r="P219" s="70"/>
      <c r="Q219" s="70"/>
      <c r="R219" s="70"/>
      <c r="S219" s="70"/>
      <c r="T219" s="70"/>
      <c r="X219" s="70"/>
      <c r="Y219" s="70"/>
      <c r="Z219" s="70"/>
      <c r="AC219" s="70"/>
      <c r="AD219" s="70"/>
      <c r="AE219" s="70"/>
      <c r="AG219" s="70"/>
      <c r="AH219" s="41"/>
      <c r="AI219" s="41"/>
      <c r="AJ219" s="70"/>
      <c r="AK219" s="70"/>
      <c r="AM219" s="204"/>
      <c r="AN219" s="70"/>
      <c r="AP219" s="70"/>
      <c r="AQ219" s="70"/>
      <c r="AR219" s="70"/>
      <c r="AS219" s="70"/>
      <c r="AT219" s="70"/>
      <c r="AU219" s="70"/>
      <c r="AV219" s="157"/>
      <c r="AW219" s="157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</row>
    <row r="220" spans="3:59" s="166" customFormat="1" ht="30" customHeight="1" x14ac:dyDescent="0.25">
      <c r="C220" s="70"/>
      <c r="D220" s="70"/>
      <c r="E220" s="70"/>
      <c r="G220" s="70"/>
      <c r="H220" s="55"/>
      <c r="I220" s="67"/>
      <c r="J220" s="68"/>
      <c r="K220" s="68"/>
      <c r="L220" s="70"/>
      <c r="M220" s="70"/>
      <c r="N220" s="70"/>
      <c r="O220" s="70"/>
      <c r="P220" s="70"/>
      <c r="Q220" s="70"/>
      <c r="R220" s="70"/>
      <c r="S220" s="70"/>
      <c r="T220" s="70"/>
      <c r="X220" s="70"/>
      <c r="Y220" s="70"/>
      <c r="Z220" s="70"/>
      <c r="AC220" s="70"/>
      <c r="AD220" s="70"/>
      <c r="AE220" s="70"/>
      <c r="AG220" s="70"/>
      <c r="AH220" s="41"/>
      <c r="AI220" s="41"/>
      <c r="AJ220" s="70"/>
      <c r="AK220" s="70"/>
      <c r="AM220" s="204"/>
      <c r="AN220" s="70"/>
      <c r="AP220" s="70"/>
      <c r="AQ220" s="70"/>
      <c r="AR220" s="70"/>
      <c r="AS220" s="70"/>
      <c r="AT220" s="70"/>
      <c r="AU220" s="70"/>
      <c r="AV220" s="157"/>
      <c r="AW220" s="157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</row>
    <row r="221" spans="3:59" s="166" customFormat="1" ht="30" customHeight="1" x14ac:dyDescent="0.25">
      <c r="C221" s="70"/>
      <c r="D221" s="70"/>
      <c r="E221" s="70"/>
      <c r="G221" s="70"/>
      <c r="H221" s="55"/>
      <c r="I221" s="67"/>
      <c r="J221" s="68"/>
      <c r="K221" s="68"/>
      <c r="L221" s="70"/>
      <c r="M221" s="70"/>
      <c r="N221" s="70"/>
      <c r="O221" s="70"/>
      <c r="P221" s="70"/>
      <c r="Q221" s="70"/>
      <c r="R221" s="70"/>
      <c r="S221" s="70"/>
      <c r="T221" s="70"/>
      <c r="X221" s="70"/>
      <c r="Y221" s="70"/>
      <c r="Z221" s="70"/>
      <c r="AC221" s="70"/>
      <c r="AD221" s="70"/>
      <c r="AE221" s="70"/>
      <c r="AG221" s="70"/>
      <c r="AH221" s="41"/>
      <c r="AI221" s="41"/>
      <c r="AJ221" s="70"/>
      <c r="AK221" s="70"/>
      <c r="AM221" s="204"/>
      <c r="AN221" s="70"/>
      <c r="AP221" s="70"/>
      <c r="AQ221" s="70"/>
      <c r="AR221" s="70"/>
      <c r="AS221" s="70"/>
      <c r="AT221" s="70"/>
      <c r="AU221" s="70"/>
      <c r="AV221" s="157"/>
      <c r="AW221" s="157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</row>
    <row r="222" spans="3:59" s="166" customFormat="1" ht="30" customHeight="1" x14ac:dyDescent="0.25">
      <c r="C222" s="70"/>
      <c r="D222" s="70"/>
      <c r="E222" s="70"/>
      <c r="G222" s="70"/>
      <c r="H222" s="55"/>
      <c r="I222" s="67"/>
      <c r="J222" s="68"/>
      <c r="K222" s="68"/>
      <c r="L222" s="70"/>
      <c r="M222" s="70"/>
      <c r="N222" s="70"/>
      <c r="O222" s="70"/>
      <c r="P222" s="70"/>
      <c r="Q222" s="70"/>
      <c r="R222" s="70"/>
      <c r="S222" s="70"/>
      <c r="T222" s="70"/>
      <c r="X222" s="70"/>
      <c r="Y222" s="70"/>
      <c r="Z222" s="70"/>
      <c r="AC222" s="70"/>
      <c r="AD222" s="70"/>
      <c r="AE222" s="70"/>
      <c r="AG222" s="70"/>
      <c r="AH222" s="41"/>
      <c r="AI222" s="41"/>
      <c r="AJ222" s="70"/>
      <c r="AK222" s="70"/>
      <c r="AM222" s="204"/>
      <c r="AN222" s="70"/>
      <c r="AP222" s="70"/>
      <c r="AQ222" s="70"/>
      <c r="AR222" s="70"/>
      <c r="AS222" s="70"/>
      <c r="AT222" s="70"/>
      <c r="AU222" s="70"/>
      <c r="AV222" s="157"/>
      <c r="AW222" s="157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</row>
    <row r="223" spans="3:59" s="166" customFormat="1" ht="30" customHeight="1" x14ac:dyDescent="0.25">
      <c r="C223" s="70"/>
      <c r="D223" s="70"/>
      <c r="E223" s="70"/>
      <c r="G223" s="70"/>
      <c r="H223" s="55"/>
      <c r="I223" s="67"/>
      <c r="J223" s="68"/>
      <c r="K223" s="68"/>
      <c r="L223" s="70"/>
      <c r="M223" s="70"/>
      <c r="N223" s="70"/>
      <c r="O223" s="70"/>
      <c r="P223" s="70"/>
      <c r="Q223" s="70"/>
      <c r="R223" s="70"/>
      <c r="S223" s="70"/>
      <c r="T223" s="70"/>
      <c r="X223" s="70"/>
      <c r="Y223" s="70"/>
      <c r="Z223" s="70"/>
      <c r="AC223" s="70"/>
      <c r="AD223" s="70"/>
      <c r="AE223" s="70"/>
      <c r="AG223" s="70"/>
      <c r="AH223" s="41"/>
      <c r="AI223" s="41"/>
      <c r="AJ223" s="70"/>
      <c r="AK223" s="70"/>
      <c r="AM223" s="204"/>
      <c r="AN223" s="70"/>
      <c r="AP223" s="70"/>
      <c r="AQ223" s="70"/>
      <c r="AR223" s="70"/>
      <c r="AS223" s="70"/>
      <c r="AT223" s="70"/>
      <c r="AU223" s="70"/>
      <c r="AV223" s="157"/>
      <c r="AW223" s="157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</row>
    <row r="224" spans="3:59" s="166" customFormat="1" ht="30" customHeight="1" x14ac:dyDescent="0.25">
      <c r="C224" s="70"/>
      <c r="D224" s="70"/>
      <c r="E224" s="70"/>
      <c r="G224" s="70"/>
      <c r="H224" s="55"/>
      <c r="I224" s="67"/>
      <c r="J224" s="68"/>
      <c r="K224" s="68"/>
      <c r="L224" s="70"/>
      <c r="M224" s="70"/>
      <c r="N224" s="70"/>
      <c r="O224" s="70"/>
      <c r="P224" s="70"/>
      <c r="Q224" s="70"/>
      <c r="R224" s="70"/>
      <c r="S224" s="70"/>
      <c r="T224" s="70"/>
      <c r="X224" s="70"/>
      <c r="Y224" s="70"/>
      <c r="Z224" s="70"/>
      <c r="AC224" s="70"/>
      <c r="AD224" s="70"/>
      <c r="AE224" s="70"/>
      <c r="AG224" s="70"/>
      <c r="AH224" s="41"/>
      <c r="AI224" s="41"/>
      <c r="AJ224" s="70"/>
      <c r="AK224" s="70"/>
      <c r="AM224" s="204"/>
      <c r="AN224" s="70"/>
      <c r="AP224" s="70"/>
      <c r="AQ224" s="70"/>
      <c r="AR224" s="70"/>
      <c r="AS224" s="70"/>
      <c r="AT224" s="70"/>
      <c r="AU224" s="70"/>
      <c r="AV224" s="157"/>
      <c r="AW224" s="157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</row>
    <row r="225" spans="3:59" s="166" customFormat="1" ht="30" customHeight="1" x14ac:dyDescent="0.25">
      <c r="C225" s="70"/>
      <c r="D225" s="70"/>
      <c r="E225" s="70"/>
      <c r="G225" s="70"/>
      <c r="H225" s="55"/>
      <c r="I225" s="67"/>
      <c r="J225" s="68"/>
      <c r="K225" s="68"/>
      <c r="L225" s="70"/>
      <c r="M225" s="70"/>
      <c r="N225" s="70"/>
      <c r="O225" s="70"/>
      <c r="P225" s="70"/>
      <c r="Q225" s="70"/>
      <c r="R225" s="70"/>
      <c r="S225" s="70"/>
      <c r="T225" s="70"/>
      <c r="X225" s="70"/>
      <c r="Y225" s="70"/>
      <c r="Z225" s="70"/>
      <c r="AC225" s="70"/>
      <c r="AD225" s="70"/>
      <c r="AE225" s="70"/>
      <c r="AG225" s="70"/>
      <c r="AH225" s="41"/>
      <c r="AI225" s="41"/>
      <c r="AJ225" s="70"/>
      <c r="AK225" s="70"/>
      <c r="AM225" s="204"/>
      <c r="AN225" s="70"/>
      <c r="AP225" s="70"/>
      <c r="AQ225" s="70"/>
      <c r="AR225" s="70"/>
      <c r="AS225" s="70"/>
      <c r="AT225" s="70"/>
      <c r="AU225" s="70"/>
      <c r="AV225" s="157"/>
      <c r="AW225" s="157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</row>
    <row r="226" spans="3:59" s="166" customFormat="1" ht="30" customHeight="1" x14ac:dyDescent="0.25">
      <c r="C226" s="70"/>
      <c r="D226" s="70"/>
      <c r="E226" s="70"/>
      <c r="G226" s="70"/>
      <c r="H226" s="55"/>
      <c r="I226" s="67"/>
      <c r="J226" s="68"/>
      <c r="K226" s="68"/>
      <c r="L226" s="70"/>
      <c r="M226" s="70"/>
      <c r="N226" s="70"/>
      <c r="O226" s="70"/>
      <c r="P226" s="70"/>
      <c r="Q226" s="70"/>
      <c r="R226" s="70"/>
      <c r="S226" s="70"/>
      <c r="T226" s="70"/>
      <c r="X226" s="70"/>
      <c r="Y226" s="70"/>
      <c r="Z226" s="70"/>
      <c r="AC226" s="70"/>
      <c r="AD226" s="70"/>
      <c r="AE226" s="70"/>
      <c r="AG226" s="70"/>
      <c r="AH226" s="41"/>
      <c r="AI226" s="41"/>
      <c r="AJ226" s="70"/>
      <c r="AK226" s="70"/>
      <c r="AM226" s="204"/>
      <c r="AN226" s="70"/>
      <c r="AP226" s="70"/>
      <c r="AQ226" s="70"/>
      <c r="AR226" s="70"/>
      <c r="AS226" s="70"/>
      <c r="AT226" s="70"/>
      <c r="AU226" s="70"/>
      <c r="AV226" s="157"/>
      <c r="AW226" s="157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</row>
    <row r="227" spans="3:59" s="166" customFormat="1" ht="30" customHeight="1" x14ac:dyDescent="0.25">
      <c r="C227" s="70"/>
      <c r="D227" s="70"/>
      <c r="E227" s="70"/>
      <c r="G227" s="70"/>
      <c r="H227" s="55"/>
      <c r="I227" s="67"/>
      <c r="J227" s="68"/>
      <c r="K227" s="68"/>
      <c r="L227" s="70"/>
      <c r="M227" s="70"/>
      <c r="N227" s="70"/>
      <c r="O227" s="70"/>
      <c r="P227" s="70"/>
      <c r="Q227" s="70"/>
      <c r="R227" s="70"/>
      <c r="S227" s="70"/>
      <c r="T227" s="70"/>
      <c r="X227" s="70"/>
      <c r="Y227" s="70"/>
      <c r="Z227" s="70"/>
      <c r="AC227" s="70"/>
      <c r="AD227" s="70"/>
      <c r="AE227" s="70"/>
      <c r="AG227" s="70"/>
      <c r="AH227" s="41"/>
      <c r="AI227" s="41"/>
      <c r="AJ227" s="70"/>
      <c r="AK227" s="70"/>
      <c r="AM227" s="204"/>
      <c r="AN227" s="70"/>
      <c r="AP227" s="70"/>
      <c r="AQ227" s="70"/>
      <c r="AR227" s="70"/>
      <c r="AS227" s="70"/>
      <c r="AT227" s="70"/>
      <c r="AU227" s="70"/>
      <c r="AV227" s="157"/>
      <c r="AW227" s="157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</row>
    <row r="228" spans="3:59" s="166" customFormat="1" ht="30" customHeight="1" x14ac:dyDescent="0.25">
      <c r="C228" s="70"/>
      <c r="D228" s="70"/>
      <c r="E228" s="70"/>
      <c r="G228" s="70"/>
      <c r="H228" s="55"/>
      <c r="I228" s="67"/>
      <c r="J228" s="68"/>
      <c r="K228" s="68"/>
      <c r="L228" s="70"/>
      <c r="M228" s="70"/>
      <c r="N228" s="70"/>
      <c r="O228" s="70"/>
      <c r="P228" s="70"/>
      <c r="Q228" s="70"/>
      <c r="R228" s="70"/>
      <c r="S228" s="70"/>
      <c r="T228" s="70"/>
      <c r="X228" s="70"/>
      <c r="Y228" s="70"/>
      <c r="Z228" s="70"/>
      <c r="AC228" s="70"/>
      <c r="AD228" s="70"/>
      <c r="AE228" s="70"/>
      <c r="AG228" s="70"/>
      <c r="AH228" s="41"/>
      <c r="AI228" s="41"/>
      <c r="AJ228" s="70"/>
      <c r="AK228" s="70"/>
      <c r="AM228" s="204"/>
      <c r="AN228" s="70"/>
      <c r="AP228" s="70"/>
      <c r="AQ228" s="70"/>
      <c r="AR228" s="70"/>
      <c r="AS228" s="70"/>
      <c r="AT228" s="70"/>
      <c r="AU228" s="70"/>
      <c r="AV228" s="157"/>
      <c r="AW228" s="157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</row>
    <row r="229" spans="3:59" s="166" customFormat="1" ht="30" customHeight="1" x14ac:dyDescent="0.25">
      <c r="C229" s="70"/>
      <c r="D229" s="70"/>
      <c r="E229" s="70"/>
      <c r="G229" s="70"/>
      <c r="H229" s="55"/>
      <c r="I229" s="67"/>
      <c r="J229" s="68"/>
      <c r="K229" s="68"/>
      <c r="L229" s="70"/>
      <c r="M229" s="70"/>
      <c r="N229" s="70"/>
      <c r="O229" s="70"/>
      <c r="P229" s="70"/>
      <c r="Q229" s="70"/>
      <c r="R229" s="70"/>
      <c r="S229" s="70"/>
      <c r="T229" s="70"/>
      <c r="X229" s="70"/>
      <c r="Y229" s="70"/>
      <c r="Z229" s="70"/>
      <c r="AC229" s="70"/>
      <c r="AD229" s="70"/>
      <c r="AE229" s="70"/>
      <c r="AG229" s="70"/>
      <c r="AH229" s="41"/>
      <c r="AI229" s="41"/>
      <c r="AJ229" s="70"/>
      <c r="AK229" s="70"/>
      <c r="AM229" s="204"/>
      <c r="AN229" s="70"/>
      <c r="AP229" s="70"/>
      <c r="AQ229" s="70"/>
      <c r="AR229" s="70"/>
      <c r="AS229" s="70"/>
      <c r="AT229" s="70"/>
      <c r="AU229" s="70"/>
      <c r="AV229" s="157"/>
      <c r="AW229" s="157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</row>
    <row r="230" spans="3:59" s="166" customFormat="1" ht="30" customHeight="1" x14ac:dyDescent="0.25">
      <c r="C230" s="70"/>
      <c r="D230" s="70"/>
      <c r="E230" s="70"/>
      <c r="G230" s="70"/>
      <c r="H230" s="55"/>
      <c r="I230" s="67"/>
      <c r="J230" s="68"/>
      <c r="K230" s="68"/>
      <c r="L230" s="70"/>
      <c r="M230" s="70"/>
      <c r="N230" s="70"/>
      <c r="O230" s="70"/>
      <c r="P230" s="70"/>
      <c r="Q230" s="70"/>
      <c r="R230" s="70"/>
      <c r="S230" s="70"/>
      <c r="T230" s="70"/>
      <c r="X230" s="70"/>
      <c r="Y230" s="70"/>
      <c r="Z230" s="70"/>
      <c r="AC230" s="70"/>
      <c r="AD230" s="70"/>
      <c r="AE230" s="70"/>
      <c r="AG230" s="70"/>
      <c r="AH230" s="41"/>
      <c r="AI230" s="41"/>
      <c r="AJ230" s="70"/>
      <c r="AK230" s="70"/>
      <c r="AM230" s="204"/>
      <c r="AN230" s="70"/>
      <c r="AP230" s="70"/>
      <c r="AQ230" s="70"/>
      <c r="AR230" s="70"/>
      <c r="AS230" s="70"/>
      <c r="AT230" s="70"/>
      <c r="AU230" s="70"/>
      <c r="AV230" s="157"/>
      <c r="AW230" s="157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</row>
    <row r="231" spans="3:59" s="166" customFormat="1" ht="30" customHeight="1" x14ac:dyDescent="0.25">
      <c r="C231" s="70"/>
      <c r="D231" s="70"/>
      <c r="E231" s="70"/>
      <c r="G231" s="70"/>
      <c r="H231" s="55"/>
      <c r="I231" s="67"/>
      <c r="J231" s="68"/>
      <c r="K231" s="68"/>
      <c r="L231" s="70"/>
      <c r="M231" s="70"/>
      <c r="N231" s="70"/>
      <c r="O231" s="70"/>
      <c r="P231" s="70"/>
      <c r="Q231" s="70"/>
      <c r="R231" s="70"/>
      <c r="S231" s="70"/>
      <c r="T231" s="70"/>
      <c r="X231" s="70"/>
      <c r="Y231" s="70"/>
      <c r="Z231" s="70"/>
      <c r="AC231" s="70"/>
      <c r="AD231" s="70"/>
      <c r="AE231" s="70"/>
      <c r="AG231" s="70"/>
      <c r="AH231" s="41"/>
      <c r="AI231" s="41"/>
      <c r="AJ231" s="70"/>
      <c r="AK231" s="70"/>
      <c r="AM231" s="204"/>
      <c r="AN231" s="70"/>
      <c r="AP231" s="70"/>
      <c r="AQ231" s="70"/>
      <c r="AR231" s="70"/>
      <c r="AS231" s="70"/>
      <c r="AT231" s="70"/>
      <c r="AU231" s="70"/>
      <c r="AV231" s="157"/>
      <c r="AW231" s="157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</row>
    <row r="232" spans="3:59" s="166" customFormat="1" ht="30" customHeight="1" x14ac:dyDescent="0.25">
      <c r="C232" s="70"/>
      <c r="D232" s="70"/>
      <c r="E232" s="70"/>
      <c r="G232" s="70"/>
      <c r="H232" s="55"/>
      <c r="I232" s="67"/>
      <c r="J232" s="68"/>
      <c r="K232" s="68"/>
      <c r="L232" s="70"/>
      <c r="M232" s="70"/>
      <c r="N232" s="70"/>
      <c r="O232" s="70"/>
      <c r="P232" s="70"/>
      <c r="Q232" s="70"/>
      <c r="R232" s="70"/>
      <c r="S232" s="70"/>
      <c r="T232" s="70"/>
      <c r="X232" s="70"/>
      <c r="Y232" s="70"/>
      <c r="Z232" s="70"/>
      <c r="AC232" s="70"/>
      <c r="AD232" s="70"/>
      <c r="AE232" s="70"/>
      <c r="AG232" s="70"/>
      <c r="AH232" s="41"/>
      <c r="AI232" s="41"/>
      <c r="AJ232" s="70"/>
      <c r="AK232" s="70"/>
      <c r="AM232" s="204"/>
      <c r="AN232" s="70"/>
      <c r="AP232" s="70"/>
      <c r="AQ232" s="70"/>
      <c r="AR232" s="70"/>
      <c r="AS232" s="70"/>
      <c r="AT232" s="70"/>
      <c r="AU232" s="70"/>
      <c r="AV232" s="157"/>
      <c r="AW232" s="157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</row>
    <row r="233" spans="3:59" s="166" customFormat="1" ht="30" customHeight="1" x14ac:dyDescent="0.25">
      <c r="C233" s="70"/>
      <c r="D233" s="70"/>
      <c r="E233" s="70"/>
      <c r="G233" s="70"/>
      <c r="H233" s="55"/>
      <c r="I233" s="67"/>
      <c r="J233" s="68"/>
      <c r="K233" s="68"/>
      <c r="L233" s="70"/>
      <c r="M233" s="70"/>
      <c r="N233" s="70"/>
      <c r="O233" s="70"/>
      <c r="P233" s="70"/>
      <c r="Q233" s="70"/>
      <c r="R233" s="70"/>
      <c r="S233" s="70"/>
      <c r="T233" s="70"/>
      <c r="X233" s="70"/>
      <c r="Y233" s="70"/>
      <c r="Z233" s="70"/>
      <c r="AC233" s="70"/>
      <c r="AD233" s="70"/>
      <c r="AE233" s="70"/>
      <c r="AG233" s="70"/>
      <c r="AH233" s="41"/>
      <c r="AI233" s="41"/>
      <c r="AJ233" s="70"/>
      <c r="AK233" s="70"/>
      <c r="AM233" s="204"/>
      <c r="AN233" s="70"/>
      <c r="AP233" s="70"/>
      <c r="AQ233" s="70"/>
      <c r="AR233" s="70"/>
      <c r="AS233" s="70"/>
      <c r="AT233" s="70"/>
      <c r="AU233" s="70"/>
      <c r="AV233" s="157"/>
      <c r="AW233" s="157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</row>
    <row r="234" spans="3:59" s="166" customFormat="1" ht="30" customHeight="1" x14ac:dyDescent="0.25">
      <c r="C234" s="70"/>
      <c r="D234" s="70"/>
      <c r="E234" s="70"/>
      <c r="G234" s="70"/>
      <c r="H234" s="55"/>
      <c r="I234" s="67"/>
      <c r="J234" s="68"/>
      <c r="K234" s="68"/>
      <c r="L234" s="70"/>
      <c r="M234" s="70"/>
      <c r="N234" s="70"/>
      <c r="O234" s="70"/>
      <c r="P234" s="70"/>
      <c r="Q234" s="70"/>
      <c r="R234" s="70"/>
      <c r="S234" s="70"/>
      <c r="T234" s="70"/>
      <c r="X234" s="70"/>
      <c r="Y234" s="70"/>
      <c r="Z234" s="70"/>
      <c r="AC234" s="70"/>
      <c r="AD234" s="70"/>
      <c r="AE234" s="70"/>
      <c r="AG234" s="70"/>
      <c r="AH234" s="41"/>
      <c r="AI234" s="41"/>
      <c r="AJ234" s="70"/>
      <c r="AK234" s="70"/>
      <c r="AM234" s="204"/>
      <c r="AN234" s="70"/>
      <c r="AP234" s="70"/>
      <c r="AQ234" s="70"/>
      <c r="AR234" s="70"/>
      <c r="AS234" s="70"/>
      <c r="AT234" s="70"/>
      <c r="AU234" s="70"/>
      <c r="AV234" s="157"/>
      <c r="AW234" s="157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</row>
    <row r="235" spans="3:59" s="166" customFormat="1" ht="30" customHeight="1" x14ac:dyDescent="0.25">
      <c r="C235" s="70"/>
      <c r="D235" s="70"/>
      <c r="E235" s="70"/>
      <c r="G235" s="70"/>
      <c r="H235" s="55"/>
      <c r="I235" s="67"/>
      <c r="J235" s="68"/>
      <c r="K235" s="68"/>
      <c r="L235" s="70"/>
      <c r="M235" s="70"/>
      <c r="N235" s="70"/>
      <c r="O235" s="70"/>
      <c r="P235" s="70"/>
      <c r="Q235" s="70"/>
      <c r="R235" s="70"/>
      <c r="S235" s="70"/>
      <c r="T235" s="70"/>
      <c r="X235" s="70"/>
      <c r="Y235" s="70"/>
      <c r="Z235" s="70"/>
      <c r="AC235" s="70"/>
      <c r="AD235" s="70"/>
      <c r="AE235" s="70"/>
      <c r="AG235" s="70"/>
      <c r="AH235" s="41"/>
      <c r="AI235" s="41"/>
      <c r="AJ235" s="70"/>
      <c r="AK235" s="70"/>
      <c r="AM235" s="204"/>
      <c r="AN235" s="70"/>
      <c r="AP235" s="70"/>
      <c r="AQ235" s="70"/>
      <c r="AR235" s="70"/>
      <c r="AS235" s="70"/>
      <c r="AT235" s="70"/>
      <c r="AU235" s="70"/>
      <c r="AV235" s="157"/>
      <c r="AW235" s="157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</row>
    <row r="236" spans="3:59" s="166" customFormat="1" ht="30" customHeight="1" x14ac:dyDescent="0.25">
      <c r="C236" s="70"/>
      <c r="D236" s="70"/>
      <c r="E236" s="70"/>
      <c r="G236" s="70"/>
      <c r="H236" s="55"/>
      <c r="I236" s="67"/>
      <c r="J236" s="68"/>
      <c r="K236" s="68"/>
      <c r="L236" s="70"/>
      <c r="M236" s="70"/>
      <c r="N236" s="70"/>
      <c r="O236" s="70"/>
      <c r="P236" s="70"/>
      <c r="Q236" s="70"/>
      <c r="R236" s="70"/>
      <c r="S236" s="70"/>
      <c r="T236" s="70"/>
      <c r="X236" s="70"/>
      <c r="Y236" s="70"/>
      <c r="Z236" s="70"/>
      <c r="AC236" s="70"/>
      <c r="AD236" s="70"/>
      <c r="AE236" s="70"/>
      <c r="AG236" s="70"/>
      <c r="AH236" s="41"/>
      <c r="AI236" s="41"/>
      <c r="AJ236" s="70"/>
      <c r="AK236" s="70"/>
      <c r="AM236" s="204"/>
      <c r="AN236" s="70"/>
      <c r="AP236" s="70"/>
      <c r="AQ236" s="70"/>
      <c r="AR236" s="70"/>
      <c r="AS236" s="70"/>
      <c r="AT236" s="70"/>
      <c r="AU236" s="70"/>
      <c r="AV236" s="157"/>
      <c r="AW236" s="157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</row>
    <row r="237" spans="3:59" s="166" customFormat="1" ht="30" customHeight="1" x14ac:dyDescent="0.25">
      <c r="C237" s="70"/>
      <c r="D237" s="70"/>
      <c r="E237" s="70"/>
      <c r="G237" s="70"/>
      <c r="H237" s="55"/>
      <c r="I237" s="67"/>
      <c r="J237" s="68"/>
      <c r="K237" s="68"/>
      <c r="L237" s="70"/>
      <c r="M237" s="70"/>
      <c r="N237" s="70"/>
      <c r="O237" s="70"/>
      <c r="P237" s="70"/>
      <c r="Q237" s="70"/>
      <c r="R237" s="70"/>
      <c r="S237" s="70"/>
      <c r="T237" s="70"/>
      <c r="X237" s="70"/>
      <c r="Y237" s="70"/>
      <c r="Z237" s="70"/>
      <c r="AC237" s="70"/>
      <c r="AD237" s="70"/>
      <c r="AE237" s="70"/>
      <c r="AG237" s="70"/>
      <c r="AH237" s="41"/>
      <c r="AI237" s="41"/>
      <c r="AJ237" s="70"/>
      <c r="AK237" s="70"/>
      <c r="AM237" s="204"/>
      <c r="AN237" s="70"/>
      <c r="AP237" s="70"/>
      <c r="AQ237" s="70"/>
      <c r="AR237" s="70"/>
      <c r="AS237" s="70"/>
      <c r="AT237" s="70"/>
      <c r="AU237" s="70"/>
      <c r="AV237" s="157"/>
      <c r="AW237" s="157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</row>
    <row r="238" spans="3:59" s="166" customFormat="1" ht="30" customHeight="1" x14ac:dyDescent="0.25">
      <c r="C238" s="70"/>
      <c r="D238" s="70"/>
      <c r="E238" s="70"/>
      <c r="G238" s="70"/>
      <c r="H238" s="55"/>
      <c r="I238" s="67"/>
      <c r="J238" s="68"/>
      <c r="K238" s="68"/>
      <c r="L238" s="70"/>
      <c r="M238" s="70"/>
      <c r="N238" s="70"/>
      <c r="O238" s="70"/>
      <c r="P238" s="70"/>
      <c r="Q238" s="70"/>
      <c r="R238" s="70"/>
      <c r="S238" s="70"/>
      <c r="T238" s="70"/>
      <c r="X238" s="70"/>
      <c r="Y238" s="70"/>
      <c r="Z238" s="70"/>
      <c r="AC238" s="70"/>
      <c r="AD238" s="70"/>
      <c r="AE238" s="70"/>
      <c r="AG238" s="70"/>
      <c r="AH238" s="41"/>
      <c r="AI238" s="41"/>
      <c r="AJ238" s="70"/>
      <c r="AK238" s="70"/>
      <c r="AM238" s="204"/>
      <c r="AN238" s="70"/>
      <c r="AP238" s="70"/>
      <c r="AQ238" s="70"/>
      <c r="AR238" s="70"/>
      <c r="AS238" s="70"/>
      <c r="AT238" s="70"/>
      <c r="AU238" s="70"/>
      <c r="AV238" s="157"/>
      <c r="AW238" s="157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</row>
    <row r="239" spans="3:59" s="166" customFormat="1" ht="30" customHeight="1" x14ac:dyDescent="0.25">
      <c r="C239" s="70"/>
      <c r="D239" s="70"/>
      <c r="E239" s="70"/>
      <c r="G239" s="70"/>
      <c r="H239" s="55"/>
      <c r="I239" s="67"/>
      <c r="J239" s="68"/>
      <c r="K239" s="68"/>
      <c r="L239" s="70"/>
      <c r="M239" s="70"/>
      <c r="N239" s="70"/>
      <c r="O239" s="70"/>
      <c r="P239" s="70"/>
      <c r="Q239" s="70"/>
      <c r="R239" s="70"/>
      <c r="S239" s="70"/>
      <c r="T239" s="70"/>
      <c r="X239" s="70"/>
      <c r="Y239" s="70"/>
      <c r="Z239" s="70"/>
      <c r="AC239" s="70"/>
      <c r="AD239" s="70"/>
      <c r="AE239" s="70"/>
      <c r="AG239" s="70"/>
      <c r="AH239" s="41"/>
      <c r="AI239" s="41"/>
      <c r="AJ239" s="70"/>
      <c r="AK239" s="70"/>
      <c r="AM239" s="70"/>
      <c r="AN239" s="70"/>
      <c r="AP239" s="70"/>
      <c r="AQ239" s="70"/>
      <c r="AR239" s="70"/>
      <c r="AS239" s="70"/>
      <c r="AT239" s="70"/>
      <c r="AU239" s="70"/>
      <c r="AV239" s="157"/>
      <c r="AW239" s="157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</row>
    <row r="240" spans="3:59" s="166" customFormat="1" ht="30" customHeight="1" x14ac:dyDescent="0.25">
      <c r="C240" s="70"/>
      <c r="D240" s="70"/>
      <c r="E240" s="70"/>
      <c r="G240" s="70"/>
      <c r="H240" s="55"/>
      <c r="I240" s="67"/>
      <c r="J240" s="68"/>
      <c r="K240" s="68"/>
      <c r="L240" s="70"/>
      <c r="M240" s="70"/>
      <c r="N240" s="70"/>
      <c r="O240" s="70"/>
      <c r="P240" s="70"/>
      <c r="Q240" s="70"/>
      <c r="R240" s="70"/>
      <c r="S240" s="70"/>
      <c r="T240" s="70"/>
      <c r="X240" s="70"/>
      <c r="Y240" s="70"/>
      <c r="Z240" s="70"/>
      <c r="AC240" s="70"/>
      <c r="AD240" s="70"/>
      <c r="AE240" s="70"/>
      <c r="AG240" s="70"/>
      <c r="AH240" s="41"/>
      <c r="AI240" s="41"/>
      <c r="AJ240" s="70"/>
      <c r="AK240" s="70"/>
      <c r="AM240" s="70"/>
      <c r="AN240" s="70"/>
      <c r="AP240" s="70"/>
      <c r="AQ240" s="70"/>
      <c r="AR240" s="70"/>
      <c r="AS240" s="70"/>
      <c r="AT240" s="70"/>
      <c r="AU240" s="70"/>
      <c r="AV240" s="157"/>
      <c r="AW240" s="157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</row>
    <row r="241" spans="3:59" s="166" customFormat="1" ht="30" customHeight="1" x14ac:dyDescent="0.25">
      <c r="C241" s="70"/>
      <c r="D241" s="70"/>
      <c r="E241" s="70"/>
      <c r="G241" s="70"/>
      <c r="H241" s="55"/>
      <c r="I241" s="67"/>
      <c r="J241" s="68"/>
      <c r="K241" s="68"/>
      <c r="L241" s="70"/>
      <c r="M241" s="70"/>
      <c r="N241" s="70"/>
      <c r="O241" s="70"/>
      <c r="P241" s="70"/>
      <c r="Q241" s="70"/>
      <c r="R241" s="70"/>
      <c r="S241" s="70"/>
      <c r="T241" s="70"/>
      <c r="X241" s="70"/>
      <c r="Y241" s="70"/>
      <c r="Z241" s="70"/>
      <c r="AC241" s="70"/>
      <c r="AD241" s="70"/>
      <c r="AE241" s="70"/>
      <c r="AG241" s="70"/>
      <c r="AH241" s="41"/>
      <c r="AI241" s="41"/>
      <c r="AJ241" s="70"/>
      <c r="AK241" s="70"/>
      <c r="AM241" s="70"/>
      <c r="AN241" s="70"/>
      <c r="AP241" s="70"/>
      <c r="AQ241" s="70"/>
      <c r="AR241" s="70"/>
      <c r="AS241" s="70"/>
      <c r="AT241" s="70"/>
      <c r="AU241" s="70"/>
      <c r="AV241" s="157"/>
      <c r="AW241" s="157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</row>
    <row r="242" spans="3:59" s="166" customFormat="1" ht="30" customHeight="1" x14ac:dyDescent="0.25">
      <c r="C242" s="70"/>
      <c r="D242" s="70"/>
      <c r="E242" s="70"/>
      <c r="G242" s="70"/>
      <c r="H242" s="55"/>
      <c r="I242" s="67"/>
      <c r="J242" s="68"/>
      <c r="K242" s="68"/>
      <c r="L242" s="70"/>
      <c r="M242" s="70"/>
      <c r="N242" s="70"/>
      <c r="O242" s="70"/>
      <c r="P242" s="70"/>
      <c r="Q242" s="70"/>
      <c r="R242" s="70"/>
      <c r="S242" s="70"/>
      <c r="T242" s="70"/>
      <c r="X242" s="70"/>
      <c r="Y242" s="70"/>
      <c r="Z242" s="70"/>
      <c r="AC242" s="70"/>
      <c r="AD242" s="70"/>
      <c r="AE242" s="70"/>
      <c r="AG242" s="70"/>
      <c r="AH242" s="41"/>
      <c r="AI242" s="41"/>
      <c r="AJ242" s="70"/>
      <c r="AK242" s="70"/>
      <c r="AM242" s="70"/>
      <c r="AN242" s="70"/>
      <c r="AP242" s="70"/>
      <c r="AQ242" s="70"/>
      <c r="AR242" s="70"/>
      <c r="AS242" s="70"/>
      <c r="AT242" s="70"/>
      <c r="AU242" s="70"/>
      <c r="AV242" s="157"/>
      <c r="AW242" s="157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</row>
    <row r="243" spans="3:59" s="166" customFormat="1" ht="30" customHeight="1" x14ac:dyDescent="0.25">
      <c r="C243" s="70"/>
      <c r="D243" s="70"/>
      <c r="E243" s="70"/>
      <c r="G243" s="70"/>
      <c r="H243" s="55"/>
      <c r="I243" s="67"/>
      <c r="J243" s="68"/>
      <c r="K243" s="68"/>
      <c r="L243" s="70"/>
      <c r="M243" s="70"/>
      <c r="N243" s="70"/>
      <c r="O243" s="70"/>
      <c r="P243" s="70"/>
      <c r="Q243" s="70"/>
      <c r="R243" s="70"/>
      <c r="S243" s="70"/>
      <c r="T243" s="70"/>
      <c r="X243" s="70"/>
      <c r="Y243" s="70"/>
      <c r="Z243" s="70"/>
      <c r="AC243" s="70"/>
      <c r="AD243" s="70"/>
      <c r="AE243" s="70"/>
      <c r="AG243" s="70"/>
      <c r="AH243" s="41"/>
      <c r="AI243" s="41"/>
      <c r="AJ243" s="70"/>
      <c r="AK243" s="70"/>
      <c r="AM243" s="70"/>
      <c r="AN243" s="70"/>
      <c r="AP243" s="70"/>
      <c r="AQ243" s="70"/>
      <c r="AR243" s="70"/>
      <c r="AS243" s="70"/>
      <c r="AT243" s="70"/>
      <c r="AU243" s="70"/>
      <c r="AV243" s="157"/>
      <c r="AW243" s="157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</row>
    <row r="244" spans="3:59" s="166" customFormat="1" ht="30" customHeight="1" x14ac:dyDescent="0.25">
      <c r="C244" s="70"/>
      <c r="D244" s="70"/>
      <c r="E244" s="70"/>
      <c r="G244" s="70"/>
      <c r="H244" s="55"/>
      <c r="I244" s="67"/>
      <c r="J244" s="68"/>
      <c r="K244" s="68"/>
      <c r="L244" s="70"/>
      <c r="M244" s="70"/>
      <c r="N244" s="70"/>
      <c r="O244" s="70"/>
      <c r="P244" s="70"/>
      <c r="Q244" s="70"/>
      <c r="R244" s="70"/>
      <c r="S244" s="70"/>
      <c r="T244" s="70"/>
      <c r="X244" s="70"/>
      <c r="Y244" s="70"/>
      <c r="Z244" s="70"/>
      <c r="AC244" s="70"/>
      <c r="AD244" s="70"/>
      <c r="AE244" s="70"/>
      <c r="AG244" s="70"/>
      <c r="AH244" s="41"/>
      <c r="AI244" s="41"/>
      <c r="AJ244" s="70"/>
      <c r="AK244" s="70"/>
      <c r="AM244" s="70"/>
      <c r="AN244" s="70"/>
      <c r="AP244" s="70"/>
      <c r="AQ244" s="70"/>
      <c r="AR244" s="70"/>
      <c r="AS244" s="70"/>
      <c r="AT244" s="70"/>
      <c r="AU244" s="70"/>
      <c r="AV244" s="157"/>
      <c r="AW244" s="157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</row>
    <row r="245" spans="3:59" s="166" customFormat="1" ht="30" customHeight="1" x14ac:dyDescent="0.25">
      <c r="C245" s="70"/>
      <c r="D245" s="70"/>
      <c r="E245" s="70"/>
      <c r="G245" s="70"/>
      <c r="H245" s="55"/>
      <c r="I245" s="67"/>
      <c r="J245" s="68"/>
      <c r="K245" s="68"/>
      <c r="L245" s="70"/>
      <c r="M245" s="70"/>
      <c r="N245" s="70"/>
      <c r="O245" s="70"/>
      <c r="P245" s="70"/>
      <c r="Q245" s="70"/>
      <c r="R245" s="70"/>
      <c r="S245" s="70"/>
      <c r="T245" s="70"/>
      <c r="X245" s="70"/>
      <c r="Y245" s="70"/>
      <c r="Z245" s="70"/>
      <c r="AC245" s="70"/>
      <c r="AD245" s="70"/>
      <c r="AE245" s="70"/>
      <c r="AG245" s="70"/>
      <c r="AH245" s="41"/>
      <c r="AI245" s="41"/>
      <c r="AJ245" s="70"/>
      <c r="AK245" s="70"/>
      <c r="AM245" s="70"/>
      <c r="AN245" s="70"/>
      <c r="AP245" s="70"/>
      <c r="AQ245" s="70"/>
      <c r="AR245" s="70"/>
      <c r="AS245" s="70"/>
      <c r="AT245" s="70"/>
      <c r="AU245" s="70"/>
      <c r="AV245" s="157"/>
      <c r="AW245" s="157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</row>
    <row r="246" spans="3:59" s="166" customFormat="1" ht="30" customHeight="1" x14ac:dyDescent="0.25">
      <c r="C246" s="70"/>
      <c r="D246" s="70"/>
      <c r="E246" s="70"/>
      <c r="G246" s="70"/>
      <c r="H246" s="55"/>
      <c r="I246" s="67"/>
      <c r="J246" s="68"/>
      <c r="K246" s="68"/>
      <c r="L246" s="70"/>
      <c r="M246" s="70"/>
      <c r="N246" s="70"/>
      <c r="O246" s="70"/>
      <c r="P246" s="70"/>
      <c r="Q246" s="70"/>
      <c r="R246" s="70"/>
      <c r="S246" s="70"/>
      <c r="T246" s="70"/>
      <c r="X246" s="70"/>
      <c r="Y246" s="70"/>
      <c r="Z246" s="70"/>
      <c r="AC246" s="70"/>
      <c r="AD246" s="70"/>
      <c r="AE246" s="70"/>
      <c r="AG246" s="70"/>
      <c r="AH246" s="41"/>
      <c r="AI246" s="41"/>
      <c r="AJ246" s="70"/>
      <c r="AK246" s="70"/>
      <c r="AM246" s="70"/>
      <c r="AN246" s="70"/>
      <c r="AP246" s="70"/>
      <c r="AQ246" s="70"/>
      <c r="AR246" s="70"/>
      <c r="AS246" s="70"/>
      <c r="AT246" s="70"/>
      <c r="AU246" s="70"/>
      <c r="AV246" s="157"/>
      <c r="AW246" s="157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</row>
    <row r="247" spans="3:59" s="166" customFormat="1" ht="30" customHeight="1" x14ac:dyDescent="0.25">
      <c r="C247" s="70"/>
      <c r="D247" s="70"/>
      <c r="E247" s="70"/>
      <c r="G247" s="70"/>
      <c r="H247" s="55"/>
      <c r="I247" s="67"/>
      <c r="J247" s="68"/>
      <c r="K247" s="68"/>
      <c r="L247" s="70"/>
      <c r="M247" s="70"/>
      <c r="N247" s="70"/>
      <c r="O247" s="70"/>
      <c r="P247" s="70"/>
      <c r="Q247" s="70"/>
      <c r="R247" s="70"/>
      <c r="S247" s="70"/>
      <c r="T247" s="70"/>
      <c r="X247" s="70"/>
      <c r="Y247" s="70"/>
      <c r="Z247" s="70"/>
      <c r="AC247" s="70"/>
      <c r="AD247" s="70"/>
      <c r="AE247" s="70"/>
      <c r="AG247" s="70"/>
      <c r="AH247" s="41"/>
      <c r="AI247" s="41"/>
      <c r="AJ247" s="70"/>
      <c r="AK247" s="70"/>
      <c r="AM247" s="70"/>
      <c r="AN247" s="70"/>
      <c r="AP247" s="70"/>
      <c r="AQ247" s="70"/>
      <c r="AR247" s="70"/>
      <c r="AS247" s="70"/>
      <c r="AT247" s="70"/>
      <c r="AU247" s="70"/>
      <c r="AV247" s="157"/>
      <c r="AW247" s="157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</row>
    <row r="248" spans="3:59" s="166" customFormat="1" ht="30" customHeight="1" x14ac:dyDescent="0.25">
      <c r="C248" s="70"/>
      <c r="D248" s="70"/>
      <c r="E248" s="70"/>
      <c r="G248" s="70"/>
      <c r="H248" s="55"/>
      <c r="I248" s="67"/>
      <c r="J248" s="68"/>
      <c r="K248" s="68"/>
      <c r="L248" s="70"/>
      <c r="M248" s="70"/>
      <c r="N248" s="70"/>
      <c r="O248" s="70"/>
      <c r="P248" s="70"/>
      <c r="Q248" s="70"/>
      <c r="R248" s="70"/>
      <c r="S248" s="70"/>
      <c r="T248" s="70"/>
      <c r="X248" s="70"/>
      <c r="Y248" s="70"/>
      <c r="Z248" s="70"/>
      <c r="AC248" s="70"/>
      <c r="AD248" s="70"/>
      <c r="AE248" s="70"/>
      <c r="AG248" s="70"/>
      <c r="AH248" s="41"/>
      <c r="AI248" s="41"/>
      <c r="AJ248" s="70"/>
      <c r="AK248" s="70"/>
      <c r="AM248" s="70"/>
      <c r="AN248" s="70"/>
      <c r="AP248" s="70"/>
      <c r="AQ248" s="70"/>
      <c r="AR248" s="70"/>
      <c r="AS248" s="70"/>
      <c r="AT248" s="70"/>
      <c r="AU248" s="70"/>
      <c r="AV248" s="157"/>
      <c r="AW248" s="157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</row>
    <row r="249" spans="3:59" s="166" customFormat="1" ht="30" customHeight="1" x14ac:dyDescent="0.25">
      <c r="C249" s="70"/>
      <c r="D249" s="70"/>
      <c r="E249" s="70"/>
      <c r="G249" s="70"/>
      <c r="H249" s="55"/>
      <c r="I249" s="67"/>
      <c r="J249" s="68"/>
      <c r="K249" s="68"/>
      <c r="L249" s="70"/>
      <c r="M249" s="70"/>
      <c r="N249" s="70"/>
      <c r="O249" s="70"/>
      <c r="P249" s="70"/>
      <c r="Q249" s="70"/>
      <c r="R249" s="70"/>
      <c r="S249" s="70"/>
      <c r="T249" s="70"/>
      <c r="X249" s="70"/>
      <c r="Y249" s="70"/>
      <c r="Z249" s="70"/>
      <c r="AC249" s="70"/>
      <c r="AD249" s="70"/>
      <c r="AE249" s="70"/>
      <c r="AG249" s="70"/>
      <c r="AH249" s="41"/>
      <c r="AI249" s="41"/>
      <c r="AJ249" s="70"/>
      <c r="AK249" s="70"/>
      <c r="AM249" s="70"/>
      <c r="AN249" s="70"/>
      <c r="AP249" s="70"/>
      <c r="AQ249" s="70"/>
      <c r="AR249" s="70"/>
      <c r="AS249" s="70"/>
      <c r="AT249" s="70"/>
      <c r="AU249" s="70"/>
      <c r="AV249" s="157"/>
      <c r="AW249" s="157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</row>
    <row r="250" spans="3:59" s="166" customFormat="1" ht="30" customHeight="1" x14ac:dyDescent="0.25">
      <c r="C250" s="70"/>
      <c r="D250" s="70"/>
      <c r="E250" s="70"/>
      <c r="G250" s="70"/>
      <c r="H250" s="55"/>
      <c r="I250" s="67"/>
      <c r="J250" s="68"/>
      <c r="K250" s="68"/>
      <c r="L250" s="70"/>
      <c r="M250" s="70"/>
      <c r="N250" s="70"/>
      <c r="O250" s="70"/>
      <c r="P250" s="70"/>
      <c r="Q250" s="70"/>
      <c r="R250" s="70"/>
      <c r="S250" s="70"/>
      <c r="T250" s="70"/>
      <c r="X250" s="70"/>
      <c r="Y250" s="70"/>
      <c r="Z250" s="70"/>
      <c r="AC250" s="70"/>
      <c r="AD250" s="70"/>
      <c r="AE250" s="70"/>
      <c r="AG250" s="70"/>
      <c r="AH250" s="41"/>
      <c r="AI250" s="41"/>
      <c r="AJ250" s="70"/>
      <c r="AK250" s="70"/>
      <c r="AM250" s="70"/>
      <c r="AN250" s="70"/>
      <c r="AP250" s="70"/>
      <c r="AQ250" s="70"/>
      <c r="AR250" s="70"/>
      <c r="AS250" s="70"/>
      <c r="AT250" s="70"/>
      <c r="AU250" s="70"/>
      <c r="AV250" s="157"/>
      <c r="AW250" s="157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</row>
    <row r="251" spans="3:59" s="166" customFormat="1" ht="30" customHeight="1" x14ac:dyDescent="0.25">
      <c r="C251" s="70"/>
      <c r="D251" s="70"/>
      <c r="E251" s="70"/>
      <c r="G251" s="70"/>
      <c r="H251" s="55"/>
      <c r="I251" s="67"/>
      <c r="J251" s="68"/>
      <c r="K251" s="68"/>
      <c r="L251" s="70"/>
      <c r="M251" s="70"/>
      <c r="N251" s="70"/>
      <c r="O251" s="70"/>
      <c r="P251" s="70"/>
      <c r="Q251" s="70"/>
      <c r="R251" s="70"/>
      <c r="S251" s="70"/>
      <c r="T251" s="70"/>
      <c r="X251" s="70"/>
      <c r="Y251" s="70"/>
      <c r="Z251" s="70"/>
      <c r="AC251" s="70"/>
      <c r="AD251" s="70"/>
      <c r="AE251" s="70"/>
      <c r="AG251" s="70"/>
      <c r="AH251" s="41"/>
      <c r="AI251" s="41"/>
      <c r="AJ251" s="70"/>
      <c r="AK251" s="70"/>
      <c r="AM251" s="70"/>
      <c r="AN251" s="70"/>
      <c r="AP251" s="70"/>
      <c r="AQ251" s="70"/>
      <c r="AR251" s="70"/>
      <c r="AS251" s="70"/>
      <c r="AT251" s="70"/>
      <c r="AU251" s="70"/>
      <c r="AV251" s="157"/>
      <c r="AW251" s="157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</row>
    <row r="252" spans="3:59" s="166" customFormat="1" ht="30" customHeight="1" x14ac:dyDescent="0.25">
      <c r="C252" s="70"/>
      <c r="D252" s="70"/>
      <c r="E252" s="70"/>
      <c r="G252" s="70"/>
      <c r="H252" s="55"/>
      <c r="I252" s="67"/>
      <c r="J252" s="68"/>
      <c r="K252" s="68"/>
      <c r="L252" s="70"/>
      <c r="M252" s="70"/>
      <c r="N252" s="70"/>
      <c r="O252" s="70"/>
      <c r="P252" s="70"/>
      <c r="Q252" s="70"/>
      <c r="R252" s="70"/>
      <c r="S252" s="70"/>
      <c r="T252" s="70"/>
      <c r="X252" s="70"/>
      <c r="Y252" s="70"/>
      <c r="Z252" s="70"/>
      <c r="AC252" s="70"/>
      <c r="AD252" s="70"/>
      <c r="AE252" s="70"/>
      <c r="AG252" s="70"/>
      <c r="AH252" s="41"/>
      <c r="AI252" s="41"/>
      <c r="AJ252" s="70"/>
      <c r="AK252" s="70"/>
      <c r="AM252" s="70"/>
      <c r="AN252" s="70"/>
      <c r="AP252" s="70"/>
      <c r="AQ252" s="70"/>
      <c r="AR252" s="70"/>
      <c r="AS252" s="70"/>
      <c r="AT252" s="70"/>
      <c r="AU252" s="70"/>
      <c r="AV252" s="157"/>
      <c r="AW252" s="157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</row>
    <row r="253" spans="3:59" s="166" customFormat="1" ht="30" customHeight="1" x14ac:dyDescent="0.25">
      <c r="C253" s="70"/>
      <c r="D253" s="70"/>
      <c r="E253" s="70"/>
      <c r="G253" s="70"/>
      <c r="H253" s="55"/>
      <c r="I253" s="67"/>
      <c r="J253" s="68"/>
      <c r="K253" s="68"/>
      <c r="L253" s="70"/>
      <c r="M253" s="70"/>
      <c r="N253" s="70"/>
      <c r="O253" s="70"/>
      <c r="P253" s="70"/>
      <c r="Q253" s="70"/>
      <c r="R253" s="70"/>
      <c r="S253" s="70"/>
      <c r="T253" s="70"/>
      <c r="X253" s="70"/>
      <c r="Y253" s="70"/>
      <c r="Z253" s="70"/>
      <c r="AC253" s="70"/>
      <c r="AD253" s="70"/>
      <c r="AE253" s="70"/>
      <c r="AG253" s="70"/>
      <c r="AH253" s="41"/>
      <c r="AI253" s="41"/>
      <c r="AJ253" s="70"/>
      <c r="AK253" s="70"/>
      <c r="AM253" s="70"/>
      <c r="AN253" s="70"/>
      <c r="AP253" s="70"/>
      <c r="AQ253" s="70"/>
      <c r="AR253" s="70"/>
      <c r="AS253" s="70"/>
      <c r="AT253" s="70"/>
      <c r="AU253" s="70"/>
      <c r="AV253" s="157"/>
      <c r="AW253" s="157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</row>
    <row r="254" spans="3:59" s="166" customFormat="1" ht="30" customHeight="1" x14ac:dyDescent="0.25">
      <c r="C254" s="70"/>
      <c r="D254" s="70"/>
      <c r="E254" s="70"/>
      <c r="G254" s="70"/>
      <c r="H254" s="55"/>
      <c r="I254" s="67"/>
      <c r="J254" s="68"/>
      <c r="K254" s="68"/>
      <c r="L254" s="70"/>
      <c r="M254" s="70"/>
      <c r="N254" s="70"/>
      <c r="O254" s="70"/>
      <c r="P254" s="70"/>
      <c r="Q254" s="70"/>
      <c r="R254" s="70"/>
      <c r="S254" s="70"/>
      <c r="T254" s="70"/>
      <c r="X254" s="70"/>
      <c r="Y254" s="70"/>
      <c r="Z254" s="70"/>
      <c r="AC254" s="70"/>
      <c r="AD254" s="70"/>
      <c r="AE254" s="70"/>
      <c r="AG254" s="70"/>
      <c r="AH254" s="41"/>
      <c r="AI254" s="41"/>
      <c r="AJ254" s="70"/>
      <c r="AK254" s="70"/>
      <c r="AM254" s="70"/>
      <c r="AN254" s="70"/>
      <c r="AP254" s="70"/>
      <c r="AQ254" s="70"/>
      <c r="AR254" s="70"/>
      <c r="AS254" s="70"/>
      <c r="AT254" s="70"/>
      <c r="AU254" s="70"/>
      <c r="AV254" s="157"/>
      <c r="AW254" s="157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</row>
    <row r="255" spans="3:59" s="166" customFormat="1" ht="30" customHeight="1" x14ac:dyDescent="0.25">
      <c r="C255" s="70"/>
      <c r="D255" s="70"/>
      <c r="E255" s="70"/>
      <c r="G255" s="70"/>
      <c r="H255" s="55"/>
      <c r="I255" s="67"/>
      <c r="J255" s="68"/>
      <c r="K255" s="68"/>
      <c r="L255" s="70"/>
      <c r="M255" s="70"/>
      <c r="N255" s="70"/>
      <c r="O255" s="70"/>
      <c r="P255" s="70"/>
      <c r="Q255" s="70"/>
      <c r="R255" s="70"/>
      <c r="S255" s="70"/>
      <c r="T255" s="70"/>
      <c r="X255" s="70"/>
      <c r="Y255" s="70"/>
      <c r="Z255" s="70"/>
      <c r="AC255" s="70"/>
      <c r="AD255" s="70"/>
      <c r="AE255" s="70"/>
      <c r="AG255" s="70"/>
      <c r="AH255" s="41"/>
      <c r="AI255" s="41"/>
      <c r="AJ255" s="70"/>
      <c r="AK255" s="70"/>
      <c r="AM255" s="70"/>
      <c r="AN255" s="70"/>
      <c r="AP255" s="70"/>
      <c r="AQ255" s="70"/>
      <c r="AR255" s="70"/>
      <c r="AS255" s="70"/>
      <c r="AT255" s="70"/>
      <c r="AU255" s="70"/>
      <c r="AV255" s="157"/>
      <c r="AW255" s="157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</row>
    <row r="256" spans="3:59" s="166" customFormat="1" ht="30" customHeight="1" x14ac:dyDescent="0.25">
      <c r="C256" s="70"/>
      <c r="D256" s="70"/>
      <c r="E256" s="70"/>
      <c r="G256" s="70"/>
      <c r="H256" s="55"/>
      <c r="I256" s="67"/>
      <c r="J256" s="68"/>
      <c r="K256" s="68"/>
      <c r="L256" s="70"/>
      <c r="M256" s="70"/>
      <c r="N256" s="70"/>
      <c r="O256" s="70"/>
      <c r="P256" s="70"/>
      <c r="Q256" s="70"/>
      <c r="R256" s="70"/>
      <c r="S256" s="70"/>
      <c r="T256" s="70"/>
      <c r="X256" s="70"/>
      <c r="Y256" s="70"/>
      <c r="Z256" s="70"/>
      <c r="AC256" s="70"/>
      <c r="AD256" s="70"/>
      <c r="AE256" s="70"/>
      <c r="AG256" s="70"/>
      <c r="AH256" s="41"/>
      <c r="AI256" s="41"/>
      <c r="AJ256" s="70"/>
      <c r="AK256" s="70"/>
      <c r="AM256" s="70"/>
      <c r="AN256" s="70"/>
      <c r="AP256" s="70"/>
      <c r="AQ256" s="70"/>
      <c r="AR256" s="70"/>
      <c r="AS256" s="70"/>
      <c r="AT256" s="70"/>
      <c r="AU256" s="70"/>
      <c r="AV256" s="157"/>
      <c r="AW256" s="157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</row>
    <row r="257" spans="3:59" s="166" customFormat="1" ht="30" customHeight="1" x14ac:dyDescent="0.25">
      <c r="C257" s="70"/>
      <c r="D257" s="70"/>
      <c r="E257" s="70"/>
      <c r="G257" s="70"/>
      <c r="H257" s="55"/>
      <c r="I257" s="67"/>
      <c r="J257" s="68"/>
      <c r="K257" s="68"/>
      <c r="L257" s="70"/>
      <c r="M257" s="70"/>
      <c r="N257" s="70"/>
      <c r="O257" s="70"/>
      <c r="P257" s="70"/>
      <c r="Q257" s="70"/>
      <c r="R257" s="70"/>
      <c r="S257" s="70"/>
      <c r="T257" s="70"/>
      <c r="X257" s="70"/>
      <c r="Y257" s="70"/>
      <c r="Z257" s="70"/>
      <c r="AC257" s="70"/>
      <c r="AD257" s="70"/>
      <c r="AE257" s="70"/>
      <c r="AG257" s="70"/>
      <c r="AH257" s="41"/>
      <c r="AI257" s="41"/>
      <c r="AJ257" s="70"/>
      <c r="AK257" s="70"/>
      <c r="AM257" s="70"/>
      <c r="AN257" s="70"/>
      <c r="AP257" s="70"/>
      <c r="AQ257" s="70"/>
      <c r="AR257" s="70"/>
      <c r="AS257" s="70"/>
      <c r="AT257" s="70"/>
      <c r="AU257" s="70"/>
      <c r="AV257" s="157"/>
      <c r="AW257" s="157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</row>
    <row r="258" spans="3:59" s="166" customFormat="1" ht="30" customHeight="1" x14ac:dyDescent="0.25">
      <c r="C258" s="70"/>
      <c r="D258" s="70"/>
      <c r="E258" s="70"/>
      <c r="G258" s="70"/>
      <c r="H258" s="55"/>
      <c r="I258" s="67"/>
      <c r="J258" s="68"/>
      <c r="K258" s="68"/>
      <c r="L258" s="70"/>
      <c r="M258" s="70"/>
      <c r="N258" s="70"/>
      <c r="O258" s="70"/>
      <c r="P258" s="70"/>
      <c r="Q258" s="70"/>
      <c r="R258" s="70"/>
      <c r="S258" s="70"/>
      <c r="T258" s="70"/>
      <c r="X258" s="70"/>
      <c r="Y258" s="70"/>
      <c r="Z258" s="70"/>
      <c r="AC258" s="70"/>
      <c r="AD258" s="70"/>
      <c r="AE258" s="70"/>
      <c r="AG258" s="70"/>
      <c r="AH258" s="41"/>
      <c r="AI258" s="41"/>
      <c r="AJ258" s="70"/>
      <c r="AK258" s="70"/>
      <c r="AM258" s="70"/>
      <c r="AN258" s="70"/>
      <c r="AP258" s="70"/>
      <c r="AQ258" s="70"/>
      <c r="AR258" s="70"/>
      <c r="AS258" s="70"/>
      <c r="AT258" s="70"/>
      <c r="AU258" s="70"/>
      <c r="AV258" s="157"/>
      <c r="AW258" s="157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</row>
    <row r="259" spans="3:59" s="166" customFormat="1" ht="30" customHeight="1" x14ac:dyDescent="0.25">
      <c r="C259" s="70"/>
      <c r="D259" s="70"/>
      <c r="E259" s="70"/>
      <c r="G259" s="70"/>
      <c r="H259" s="55"/>
      <c r="I259" s="67"/>
      <c r="J259" s="68"/>
      <c r="K259" s="68"/>
      <c r="L259" s="70"/>
      <c r="M259" s="70"/>
      <c r="N259" s="70"/>
      <c r="O259" s="70"/>
      <c r="P259" s="70"/>
      <c r="Q259" s="70"/>
      <c r="R259" s="70"/>
      <c r="S259" s="70"/>
      <c r="T259" s="70"/>
      <c r="X259" s="70"/>
      <c r="Y259" s="70"/>
      <c r="Z259" s="70"/>
      <c r="AC259" s="70"/>
      <c r="AD259" s="70"/>
      <c r="AE259" s="70"/>
      <c r="AG259" s="70"/>
      <c r="AH259" s="41"/>
      <c r="AI259" s="41"/>
      <c r="AJ259" s="70"/>
      <c r="AK259" s="70"/>
      <c r="AM259" s="70"/>
      <c r="AN259" s="70"/>
      <c r="AP259" s="70"/>
      <c r="AQ259" s="70"/>
      <c r="AR259" s="70"/>
      <c r="AS259" s="70"/>
      <c r="AT259" s="70"/>
      <c r="AU259" s="70"/>
      <c r="AV259" s="157"/>
      <c r="AW259" s="157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</row>
    <row r="260" spans="3:59" s="166" customFormat="1" ht="30" customHeight="1" x14ac:dyDescent="0.25">
      <c r="C260" s="70"/>
      <c r="D260" s="70"/>
      <c r="E260" s="70"/>
      <c r="G260" s="70"/>
      <c r="H260" s="55"/>
      <c r="I260" s="67"/>
      <c r="J260" s="68"/>
      <c r="K260" s="68"/>
      <c r="L260" s="70"/>
      <c r="M260" s="70"/>
      <c r="N260" s="70"/>
      <c r="O260" s="70"/>
      <c r="P260" s="70"/>
      <c r="Q260" s="70"/>
      <c r="R260" s="70"/>
      <c r="S260" s="70"/>
      <c r="T260" s="70"/>
      <c r="X260" s="70"/>
      <c r="Y260" s="70"/>
      <c r="Z260" s="70"/>
      <c r="AC260" s="70"/>
      <c r="AD260" s="70"/>
      <c r="AE260" s="70"/>
      <c r="AG260" s="70"/>
      <c r="AH260" s="41"/>
      <c r="AI260" s="41"/>
      <c r="AJ260" s="70"/>
      <c r="AK260" s="70"/>
      <c r="AM260" s="70"/>
      <c r="AN260" s="70"/>
      <c r="AP260" s="70"/>
      <c r="AQ260" s="70"/>
      <c r="AR260" s="70"/>
      <c r="AS260" s="70"/>
      <c r="AT260" s="70"/>
      <c r="AU260" s="70"/>
      <c r="AV260" s="157"/>
      <c r="AW260" s="157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</row>
    <row r="261" spans="3:59" s="166" customFormat="1" ht="30" customHeight="1" x14ac:dyDescent="0.25">
      <c r="C261" s="70"/>
      <c r="D261" s="70"/>
      <c r="E261" s="70"/>
      <c r="G261" s="70"/>
      <c r="H261" s="55"/>
      <c r="I261" s="67"/>
      <c r="J261" s="68"/>
      <c r="K261" s="68"/>
      <c r="L261" s="70"/>
      <c r="M261" s="70"/>
      <c r="N261" s="70"/>
      <c r="O261" s="70"/>
      <c r="P261" s="70"/>
      <c r="Q261" s="70"/>
      <c r="R261" s="70"/>
      <c r="S261" s="70"/>
      <c r="T261" s="70"/>
      <c r="X261" s="70"/>
      <c r="Y261" s="70"/>
      <c r="Z261" s="70"/>
      <c r="AC261" s="70"/>
      <c r="AD261" s="70"/>
      <c r="AE261" s="70"/>
      <c r="AG261" s="70"/>
      <c r="AH261" s="41"/>
      <c r="AI261" s="41"/>
      <c r="AJ261" s="70"/>
      <c r="AK261" s="70"/>
      <c r="AM261" s="70"/>
      <c r="AN261" s="70"/>
      <c r="AP261" s="70"/>
      <c r="AQ261" s="70"/>
      <c r="AR261" s="70"/>
      <c r="AS261" s="70"/>
      <c r="AT261" s="70"/>
      <c r="AU261" s="70"/>
      <c r="AV261" s="157"/>
      <c r="AW261" s="157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</row>
    <row r="262" spans="3:59" s="166" customFormat="1" ht="30" customHeight="1" x14ac:dyDescent="0.25">
      <c r="C262" s="70"/>
      <c r="D262" s="70"/>
      <c r="E262" s="70"/>
      <c r="G262" s="70"/>
      <c r="H262" s="55"/>
      <c r="I262" s="67"/>
      <c r="J262" s="68"/>
      <c r="K262" s="68"/>
      <c r="L262" s="70"/>
      <c r="M262" s="70"/>
      <c r="N262" s="70"/>
      <c r="O262" s="70"/>
      <c r="P262" s="70"/>
      <c r="Q262" s="70"/>
      <c r="R262" s="70"/>
      <c r="S262" s="70"/>
      <c r="T262" s="70"/>
      <c r="X262" s="70"/>
      <c r="Y262" s="70"/>
      <c r="Z262" s="70"/>
      <c r="AC262" s="70"/>
      <c r="AD262" s="70"/>
      <c r="AE262" s="70"/>
      <c r="AG262" s="70"/>
      <c r="AH262" s="41"/>
      <c r="AI262" s="41"/>
      <c r="AJ262" s="70"/>
      <c r="AK262" s="70"/>
      <c r="AM262" s="70"/>
      <c r="AN262" s="70"/>
      <c r="AP262" s="70"/>
      <c r="AQ262" s="70"/>
      <c r="AR262" s="70"/>
      <c r="AS262" s="70"/>
      <c r="AT262" s="70"/>
      <c r="AU262" s="70"/>
      <c r="AV262" s="157"/>
      <c r="AW262" s="157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</row>
    <row r="263" spans="3:59" s="166" customFormat="1" ht="30" customHeight="1" x14ac:dyDescent="0.25">
      <c r="C263" s="70"/>
      <c r="D263" s="70"/>
      <c r="E263" s="70"/>
      <c r="G263" s="70"/>
      <c r="H263" s="55"/>
      <c r="I263" s="67"/>
      <c r="J263" s="68"/>
      <c r="K263" s="68"/>
      <c r="L263" s="70"/>
      <c r="M263" s="70"/>
      <c r="N263" s="70"/>
      <c r="O263" s="70"/>
      <c r="P263" s="70"/>
      <c r="Q263" s="70"/>
      <c r="R263" s="70"/>
      <c r="S263" s="70"/>
      <c r="T263" s="70"/>
      <c r="X263" s="70"/>
      <c r="Y263" s="70"/>
      <c r="Z263" s="70"/>
      <c r="AC263" s="70"/>
      <c r="AD263" s="70"/>
      <c r="AE263" s="70"/>
      <c r="AG263" s="70"/>
      <c r="AH263" s="41"/>
      <c r="AI263" s="41"/>
      <c r="AJ263" s="70"/>
      <c r="AK263" s="70"/>
      <c r="AM263" s="70"/>
      <c r="AN263" s="70"/>
      <c r="AP263" s="70"/>
      <c r="AQ263" s="70"/>
      <c r="AR263" s="70"/>
      <c r="AS263" s="70"/>
      <c r="AT263" s="70"/>
      <c r="AU263" s="70"/>
      <c r="AV263" s="157"/>
      <c r="AW263" s="157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</row>
    <row r="264" spans="3:59" s="166" customFormat="1" ht="30" customHeight="1" x14ac:dyDescent="0.25">
      <c r="C264" s="70"/>
      <c r="D264" s="70"/>
      <c r="E264" s="70"/>
      <c r="G264" s="70"/>
      <c r="H264" s="55"/>
      <c r="I264" s="67"/>
      <c r="J264" s="68"/>
      <c r="K264" s="68"/>
      <c r="L264" s="70"/>
      <c r="M264" s="70"/>
      <c r="N264" s="70"/>
      <c r="O264" s="70"/>
      <c r="P264" s="70"/>
      <c r="Q264" s="70"/>
      <c r="R264" s="70"/>
      <c r="S264" s="70"/>
      <c r="T264" s="70"/>
      <c r="X264" s="70"/>
      <c r="Y264" s="70"/>
      <c r="Z264" s="70"/>
      <c r="AC264" s="70"/>
      <c r="AD264" s="70"/>
      <c r="AE264" s="70"/>
      <c r="AG264" s="70"/>
      <c r="AH264" s="41"/>
      <c r="AI264" s="41"/>
      <c r="AJ264" s="70"/>
      <c r="AK264" s="70"/>
      <c r="AM264" s="70"/>
      <c r="AN264" s="70"/>
      <c r="AP264" s="70"/>
      <c r="AQ264" s="70"/>
      <c r="AR264" s="70"/>
      <c r="AS264" s="70"/>
      <c r="AT264" s="70"/>
      <c r="AU264" s="70"/>
      <c r="AV264" s="157"/>
      <c r="AW264" s="157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</row>
    <row r="265" spans="3:59" s="166" customFormat="1" ht="30" customHeight="1" x14ac:dyDescent="0.25">
      <c r="C265" s="70"/>
      <c r="D265" s="70"/>
      <c r="E265" s="70"/>
      <c r="G265" s="70"/>
      <c r="H265" s="55"/>
      <c r="I265" s="67"/>
      <c r="J265" s="68"/>
      <c r="K265" s="68"/>
      <c r="L265" s="70"/>
      <c r="M265" s="70"/>
      <c r="N265" s="70"/>
      <c r="O265" s="70"/>
      <c r="P265" s="70"/>
      <c r="Q265" s="70"/>
      <c r="R265" s="70"/>
      <c r="S265" s="70"/>
      <c r="T265" s="70"/>
      <c r="X265" s="70"/>
      <c r="Y265" s="70"/>
      <c r="Z265" s="70"/>
      <c r="AC265" s="70"/>
      <c r="AD265" s="70"/>
      <c r="AE265" s="70"/>
      <c r="AG265" s="70"/>
      <c r="AH265" s="41"/>
      <c r="AI265" s="41"/>
      <c r="AJ265" s="70"/>
      <c r="AK265" s="70"/>
      <c r="AM265" s="70"/>
      <c r="AN265" s="70"/>
      <c r="AP265" s="70"/>
      <c r="AQ265" s="70"/>
      <c r="AR265" s="70"/>
      <c r="AS265" s="70"/>
      <c r="AT265" s="70"/>
      <c r="AU265" s="70"/>
      <c r="AV265" s="157"/>
      <c r="AW265" s="157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</row>
    <row r="266" spans="3:59" s="166" customFormat="1" ht="30" customHeight="1" x14ac:dyDescent="0.25">
      <c r="C266" s="70"/>
      <c r="D266" s="70"/>
      <c r="E266" s="70"/>
      <c r="G266" s="70"/>
      <c r="H266" s="55"/>
      <c r="I266" s="67"/>
      <c r="J266" s="68"/>
      <c r="K266" s="68"/>
      <c r="L266" s="70"/>
      <c r="M266" s="70"/>
      <c r="N266" s="70"/>
      <c r="O266" s="70"/>
      <c r="P266" s="70"/>
      <c r="Q266" s="70"/>
      <c r="R266" s="70"/>
      <c r="S266" s="70"/>
      <c r="T266" s="70"/>
      <c r="X266" s="70"/>
      <c r="Y266" s="70"/>
      <c r="Z266" s="70"/>
      <c r="AC266" s="70"/>
      <c r="AD266" s="70"/>
      <c r="AE266" s="70"/>
      <c r="AG266" s="70"/>
      <c r="AH266" s="41"/>
      <c r="AI266" s="41"/>
      <c r="AJ266" s="70"/>
      <c r="AK266" s="70"/>
      <c r="AM266" s="70"/>
      <c r="AN266" s="70"/>
      <c r="AP266" s="70"/>
      <c r="AQ266" s="70"/>
      <c r="AR266" s="70"/>
      <c r="AS266" s="70"/>
      <c r="AT266" s="70"/>
      <c r="AU266" s="70"/>
      <c r="AV266" s="157"/>
      <c r="AW266" s="157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</row>
    <row r="267" spans="3:59" s="166" customFormat="1" ht="30" customHeight="1" x14ac:dyDescent="0.25">
      <c r="C267" s="70"/>
      <c r="D267" s="70"/>
      <c r="E267" s="70"/>
      <c r="G267" s="70"/>
      <c r="H267" s="55"/>
      <c r="I267" s="67"/>
      <c r="J267" s="68"/>
      <c r="K267" s="68"/>
      <c r="L267" s="70"/>
      <c r="M267" s="70"/>
      <c r="N267" s="70"/>
      <c r="O267" s="70"/>
      <c r="P267" s="70"/>
      <c r="Q267" s="70"/>
      <c r="R267" s="70"/>
      <c r="S267" s="70"/>
      <c r="T267" s="70"/>
      <c r="X267" s="70"/>
      <c r="Y267" s="70"/>
      <c r="Z267" s="70"/>
      <c r="AC267" s="70"/>
      <c r="AD267" s="70"/>
      <c r="AE267" s="70"/>
      <c r="AG267" s="70"/>
      <c r="AH267" s="41"/>
      <c r="AI267" s="41"/>
      <c r="AJ267" s="70"/>
      <c r="AK267" s="70"/>
      <c r="AM267" s="70"/>
      <c r="AN267" s="70"/>
      <c r="AP267" s="70"/>
      <c r="AQ267" s="70"/>
      <c r="AR267" s="70"/>
      <c r="AS267" s="70"/>
      <c r="AT267" s="70"/>
      <c r="AU267" s="70"/>
      <c r="AV267" s="157"/>
      <c r="AW267" s="157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</row>
    <row r="268" spans="3:59" s="166" customFormat="1" ht="30" customHeight="1" x14ac:dyDescent="0.25">
      <c r="C268" s="70"/>
      <c r="D268" s="70"/>
      <c r="E268" s="70"/>
      <c r="G268" s="70"/>
      <c r="H268" s="55"/>
      <c r="I268" s="67"/>
      <c r="J268" s="68"/>
      <c r="K268" s="68"/>
      <c r="L268" s="70"/>
      <c r="M268" s="70"/>
      <c r="N268" s="70"/>
      <c r="O268" s="70"/>
      <c r="P268" s="70"/>
      <c r="Q268" s="70"/>
      <c r="R268" s="70"/>
      <c r="S268" s="70"/>
      <c r="T268" s="70"/>
      <c r="X268" s="70"/>
      <c r="Y268" s="70"/>
      <c r="Z268" s="70"/>
      <c r="AC268" s="70"/>
      <c r="AD268" s="70"/>
      <c r="AE268" s="70"/>
      <c r="AG268" s="70"/>
      <c r="AH268" s="41"/>
      <c r="AI268" s="41"/>
      <c r="AJ268" s="70"/>
      <c r="AK268" s="70"/>
      <c r="AM268" s="70"/>
      <c r="AN268" s="70"/>
      <c r="AP268" s="70"/>
      <c r="AQ268" s="70"/>
      <c r="AR268" s="70"/>
      <c r="AS268" s="70"/>
      <c r="AT268" s="70"/>
      <c r="AU268" s="70"/>
      <c r="AV268" s="157"/>
      <c r="AW268" s="157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</row>
    <row r="269" spans="3:59" s="166" customFormat="1" ht="30" customHeight="1" x14ac:dyDescent="0.25">
      <c r="C269" s="70"/>
      <c r="D269" s="70"/>
      <c r="E269" s="70"/>
      <c r="G269" s="70"/>
      <c r="H269" s="55"/>
      <c r="I269" s="67"/>
      <c r="J269" s="68"/>
      <c r="K269" s="68"/>
      <c r="L269" s="70"/>
      <c r="M269" s="70"/>
      <c r="N269" s="70"/>
      <c r="O269" s="70"/>
      <c r="P269" s="70"/>
      <c r="Q269" s="70"/>
      <c r="R269" s="70"/>
      <c r="S269" s="70"/>
      <c r="T269" s="70"/>
      <c r="X269" s="70"/>
      <c r="Y269" s="70"/>
      <c r="Z269" s="70"/>
      <c r="AC269" s="70"/>
      <c r="AD269" s="70"/>
      <c r="AE269" s="70"/>
      <c r="AG269" s="70"/>
      <c r="AH269" s="41"/>
      <c r="AI269" s="41"/>
      <c r="AJ269" s="70"/>
      <c r="AK269" s="70"/>
      <c r="AM269" s="70"/>
      <c r="AN269" s="70"/>
      <c r="AP269" s="70"/>
      <c r="AQ269" s="70"/>
      <c r="AR269" s="70"/>
      <c r="AS269" s="70"/>
      <c r="AT269" s="70"/>
      <c r="AU269" s="70"/>
      <c r="AV269" s="157"/>
      <c r="AW269" s="157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</row>
    <row r="270" spans="3:59" s="166" customFormat="1" ht="30" customHeight="1" x14ac:dyDescent="0.25">
      <c r="C270" s="70"/>
      <c r="D270" s="70"/>
      <c r="E270" s="70"/>
      <c r="G270" s="70"/>
      <c r="H270" s="55"/>
      <c r="I270" s="67"/>
      <c r="J270" s="68"/>
      <c r="K270" s="68"/>
      <c r="L270" s="70"/>
      <c r="M270" s="70"/>
      <c r="N270" s="70"/>
      <c r="O270" s="70"/>
      <c r="P270" s="70"/>
      <c r="Q270" s="70"/>
      <c r="R270" s="70"/>
      <c r="S270" s="70"/>
      <c r="T270" s="70"/>
      <c r="X270" s="70"/>
      <c r="Y270" s="70"/>
      <c r="Z270" s="70"/>
      <c r="AC270" s="70"/>
      <c r="AD270" s="70"/>
      <c r="AE270" s="70"/>
      <c r="AG270" s="70"/>
      <c r="AH270" s="41"/>
      <c r="AI270" s="41"/>
      <c r="AJ270" s="70"/>
      <c r="AK270" s="70"/>
      <c r="AM270" s="70"/>
      <c r="AN270" s="70"/>
      <c r="AP270" s="70"/>
      <c r="AQ270" s="70"/>
      <c r="AR270" s="70"/>
      <c r="AS270" s="70"/>
      <c r="AT270" s="70"/>
      <c r="AU270" s="70"/>
      <c r="AV270" s="157"/>
      <c r="AW270" s="157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</row>
    <row r="271" spans="3:59" s="166" customFormat="1" ht="30" customHeight="1" x14ac:dyDescent="0.25">
      <c r="C271" s="70"/>
      <c r="D271" s="70"/>
      <c r="E271" s="70"/>
      <c r="G271" s="70"/>
      <c r="H271" s="55"/>
      <c r="I271" s="67"/>
      <c r="J271" s="68"/>
      <c r="K271" s="68"/>
      <c r="L271" s="70"/>
      <c r="M271" s="70"/>
      <c r="N271" s="70"/>
      <c r="O271" s="70"/>
      <c r="P271" s="70"/>
      <c r="Q271" s="70"/>
      <c r="R271" s="70"/>
      <c r="S271" s="70"/>
      <c r="T271" s="70"/>
      <c r="X271" s="70"/>
      <c r="Y271" s="70"/>
      <c r="Z271" s="70"/>
      <c r="AC271" s="70"/>
      <c r="AD271" s="70"/>
      <c r="AE271" s="70"/>
      <c r="AG271" s="70"/>
      <c r="AH271" s="41"/>
      <c r="AI271" s="41"/>
      <c r="AJ271" s="70"/>
      <c r="AK271" s="70"/>
      <c r="AM271" s="70"/>
      <c r="AN271" s="70"/>
      <c r="AP271" s="70"/>
      <c r="AQ271" s="70"/>
      <c r="AR271" s="70"/>
      <c r="AS271" s="70"/>
      <c r="AT271" s="70"/>
      <c r="AU271" s="70"/>
      <c r="AV271" s="157"/>
      <c r="AW271" s="157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</row>
    <row r="272" spans="3:59" s="166" customFormat="1" ht="30" customHeight="1" x14ac:dyDescent="0.25">
      <c r="C272" s="70"/>
      <c r="D272" s="70"/>
      <c r="E272" s="70"/>
      <c r="G272" s="70"/>
      <c r="H272" s="55"/>
      <c r="I272" s="67"/>
      <c r="J272" s="68"/>
      <c r="K272" s="68"/>
      <c r="L272" s="70"/>
      <c r="M272" s="70"/>
      <c r="N272" s="70"/>
      <c r="O272" s="70"/>
      <c r="P272" s="70"/>
      <c r="Q272" s="70"/>
      <c r="R272" s="70"/>
      <c r="S272" s="70"/>
      <c r="T272" s="70"/>
      <c r="X272" s="70"/>
      <c r="Y272" s="70"/>
      <c r="Z272" s="70"/>
      <c r="AC272" s="70"/>
      <c r="AD272" s="70"/>
      <c r="AE272" s="70"/>
      <c r="AG272" s="70"/>
      <c r="AH272" s="41"/>
      <c r="AI272" s="41"/>
      <c r="AJ272" s="70"/>
      <c r="AK272" s="70"/>
      <c r="AM272" s="70"/>
      <c r="AN272" s="70"/>
      <c r="AP272" s="70"/>
      <c r="AQ272" s="70"/>
      <c r="AR272" s="70"/>
      <c r="AS272" s="70"/>
      <c r="AT272" s="70"/>
      <c r="AU272" s="70"/>
      <c r="AV272" s="157"/>
      <c r="AW272" s="157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</row>
    <row r="273" spans="3:59" s="166" customFormat="1" ht="30" customHeight="1" x14ac:dyDescent="0.25">
      <c r="C273" s="70"/>
      <c r="D273" s="70"/>
      <c r="E273" s="70"/>
      <c r="G273" s="70"/>
      <c r="H273" s="55"/>
      <c r="I273" s="67"/>
      <c r="J273" s="68"/>
      <c r="K273" s="68"/>
      <c r="L273" s="70"/>
      <c r="M273" s="70"/>
      <c r="N273" s="70"/>
      <c r="O273" s="70"/>
      <c r="P273" s="70"/>
      <c r="Q273" s="70"/>
      <c r="R273" s="70"/>
      <c r="S273" s="70"/>
      <c r="T273" s="70"/>
      <c r="X273" s="70"/>
      <c r="Y273" s="70"/>
      <c r="Z273" s="70"/>
      <c r="AC273" s="70"/>
      <c r="AD273" s="70"/>
      <c r="AE273" s="70"/>
      <c r="AG273" s="70"/>
      <c r="AH273" s="41"/>
      <c r="AI273" s="41"/>
      <c r="AJ273" s="70"/>
      <c r="AK273" s="70"/>
      <c r="AM273" s="70"/>
      <c r="AN273" s="70"/>
      <c r="AP273" s="70"/>
      <c r="AQ273" s="70"/>
      <c r="AR273" s="70"/>
      <c r="AS273" s="70"/>
      <c r="AT273" s="70"/>
      <c r="AU273" s="70"/>
      <c r="AV273" s="157"/>
      <c r="AW273" s="157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</row>
    <row r="274" spans="3:59" s="166" customFormat="1" ht="30" customHeight="1" x14ac:dyDescent="0.25">
      <c r="C274" s="70"/>
      <c r="D274" s="70"/>
      <c r="E274" s="70"/>
      <c r="G274" s="70"/>
      <c r="H274" s="55"/>
      <c r="I274" s="67"/>
      <c r="J274" s="68"/>
      <c r="K274" s="68"/>
      <c r="L274" s="70"/>
      <c r="M274" s="70"/>
      <c r="N274" s="70"/>
      <c r="O274" s="70"/>
      <c r="P274" s="70"/>
      <c r="Q274" s="70"/>
      <c r="R274" s="70"/>
      <c r="S274" s="70"/>
      <c r="T274" s="70"/>
      <c r="X274" s="70"/>
      <c r="Y274" s="70"/>
      <c r="Z274" s="70"/>
      <c r="AC274" s="70"/>
      <c r="AD274" s="70"/>
      <c r="AE274" s="70"/>
      <c r="AG274" s="70"/>
      <c r="AH274" s="41"/>
      <c r="AI274" s="41"/>
      <c r="AJ274" s="70"/>
      <c r="AK274" s="70"/>
      <c r="AM274" s="70"/>
      <c r="AN274" s="70"/>
      <c r="AP274" s="70"/>
      <c r="AQ274" s="70"/>
      <c r="AR274" s="70"/>
      <c r="AS274" s="70"/>
      <c r="AT274" s="70"/>
      <c r="AU274" s="70"/>
      <c r="AV274" s="157"/>
      <c r="AW274" s="157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</row>
    <row r="275" spans="3:59" s="166" customFormat="1" ht="30" customHeight="1" x14ac:dyDescent="0.25">
      <c r="C275" s="70"/>
      <c r="D275" s="70"/>
      <c r="E275" s="70"/>
      <c r="G275" s="70"/>
      <c r="H275" s="55"/>
      <c r="I275" s="67"/>
      <c r="J275" s="68"/>
      <c r="K275" s="68"/>
      <c r="L275" s="70"/>
      <c r="M275" s="70"/>
      <c r="N275" s="70"/>
      <c r="O275" s="70"/>
      <c r="P275" s="70"/>
      <c r="Q275" s="70"/>
      <c r="R275" s="70"/>
      <c r="S275" s="70"/>
      <c r="T275" s="70"/>
      <c r="X275" s="70"/>
      <c r="Y275" s="70"/>
      <c r="Z275" s="70"/>
      <c r="AC275" s="70"/>
      <c r="AD275" s="70"/>
      <c r="AE275" s="70"/>
      <c r="AG275" s="70"/>
      <c r="AH275" s="41"/>
      <c r="AI275" s="41"/>
      <c r="AJ275" s="70"/>
      <c r="AK275" s="70"/>
      <c r="AM275" s="70"/>
      <c r="AN275" s="70"/>
      <c r="AP275" s="70"/>
      <c r="AQ275" s="70"/>
      <c r="AR275" s="70"/>
      <c r="AS275" s="70"/>
      <c r="AT275" s="70"/>
      <c r="AU275" s="70"/>
      <c r="AV275" s="157"/>
      <c r="AW275" s="157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</row>
    <row r="276" spans="3:59" s="166" customFormat="1" ht="30" customHeight="1" x14ac:dyDescent="0.25">
      <c r="C276" s="70"/>
      <c r="D276" s="70"/>
      <c r="E276" s="70"/>
      <c r="G276" s="70"/>
      <c r="H276" s="55"/>
      <c r="I276" s="67"/>
      <c r="J276" s="68"/>
      <c r="K276" s="68"/>
      <c r="L276" s="70"/>
      <c r="M276" s="70"/>
      <c r="N276" s="70"/>
      <c r="O276" s="70"/>
      <c r="P276" s="70"/>
      <c r="Q276" s="70"/>
      <c r="R276" s="70"/>
      <c r="S276" s="70"/>
      <c r="T276" s="70"/>
      <c r="X276" s="70"/>
      <c r="Y276" s="70"/>
      <c r="Z276" s="70"/>
      <c r="AC276" s="70"/>
      <c r="AD276" s="70"/>
      <c r="AE276" s="70"/>
      <c r="AG276" s="70"/>
      <c r="AH276" s="41"/>
      <c r="AI276" s="41"/>
      <c r="AJ276" s="70"/>
      <c r="AK276" s="70"/>
      <c r="AM276" s="70"/>
      <c r="AN276" s="70"/>
      <c r="AP276" s="70"/>
      <c r="AQ276" s="70"/>
      <c r="AR276" s="70"/>
      <c r="AS276" s="70"/>
      <c r="AT276" s="70"/>
      <c r="AU276" s="70"/>
      <c r="AV276" s="157"/>
      <c r="AW276" s="157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</row>
    <row r="277" spans="3:59" s="166" customFormat="1" ht="30" customHeight="1" x14ac:dyDescent="0.25">
      <c r="C277" s="70"/>
      <c r="D277" s="70"/>
      <c r="E277" s="70"/>
      <c r="G277" s="70"/>
      <c r="H277" s="55"/>
      <c r="I277" s="67"/>
      <c r="J277" s="68"/>
      <c r="K277" s="68"/>
      <c r="L277" s="70"/>
      <c r="M277" s="70"/>
      <c r="N277" s="70"/>
      <c r="O277" s="70"/>
      <c r="P277" s="70"/>
      <c r="Q277" s="70"/>
      <c r="R277" s="70"/>
      <c r="S277" s="70"/>
      <c r="T277" s="70"/>
      <c r="X277" s="70"/>
      <c r="Y277" s="70"/>
      <c r="Z277" s="70"/>
      <c r="AC277" s="70"/>
      <c r="AD277" s="70"/>
      <c r="AE277" s="70"/>
      <c r="AG277" s="70"/>
      <c r="AH277" s="41"/>
      <c r="AI277" s="41"/>
      <c r="AJ277" s="70"/>
      <c r="AK277" s="70"/>
      <c r="AM277" s="70"/>
      <c r="AN277" s="70"/>
      <c r="AP277" s="70"/>
      <c r="AQ277" s="70"/>
      <c r="AR277" s="70"/>
      <c r="AS277" s="70"/>
      <c r="AT277" s="70"/>
      <c r="AU277" s="70"/>
      <c r="AV277" s="157"/>
      <c r="AW277" s="157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</row>
    <row r="278" spans="3:59" s="166" customFormat="1" ht="30" customHeight="1" x14ac:dyDescent="0.25">
      <c r="C278" s="70"/>
      <c r="D278" s="70"/>
      <c r="E278" s="70"/>
      <c r="G278" s="70"/>
      <c r="H278" s="55"/>
      <c r="I278" s="67"/>
      <c r="J278" s="68"/>
      <c r="K278" s="68"/>
      <c r="L278" s="70"/>
      <c r="M278" s="70"/>
      <c r="N278" s="70"/>
      <c r="O278" s="70"/>
      <c r="P278" s="70"/>
      <c r="Q278" s="70"/>
      <c r="R278" s="70"/>
      <c r="S278" s="70"/>
      <c r="T278" s="70"/>
      <c r="X278" s="70"/>
      <c r="Y278" s="70"/>
      <c r="Z278" s="70"/>
      <c r="AC278" s="70"/>
      <c r="AD278" s="70"/>
      <c r="AE278" s="70"/>
      <c r="AG278" s="70"/>
      <c r="AH278" s="41"/>
      <c r="AI278" s="41"/>
      <c r="AJ278" s="70"/>
      <c r="AK278" s="70"/>
      <c r="AM278" s="70"/>
      <c r="AN278" s="70"/>
      <c r="AP278" s="70"/>
      <c r="AQ278" s="70"/>
      <c r="AR278" s="70"/>
      <c r="AS278" s="70"/>
      <c r="AT278" s="70"/>
      <c r="AU278" s="70"/>
      <c r="AV278" s="157"/>
      <c r="AW278" s="157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</row>
    <row r="279" spans="3:59" s="166" customFormat="1" ht="30" customHeight="1" x14ac:dyDescent="0.25">
      <c r="C279" s="70"/>
      <c r="D279" s="70"/>
      <c r="E279" s="70"/>
      <c r="G279" s="70"/>
      <c r="H279" s="55"/>
      <c r="I279" s="67"/>
      <c r="J279" s="68"/>
      <c r="K279" s="68"/>
      <c r="L279" s="70"/>
      <c r="M279" s="70"/>
      <c r="N279" s="70"/>
      <c r="O279" s="70"/>
      <c r="P279" s="70"/>
      <c r="Q279" s="70"/>
      <c r="R279" s="70"/>
      <c r="S279" s="70"/>
      <c r="T279" s="70"/>
      <c r="X279" s="70"/>
      <c r="Y279" s="70"/>
      <c r="Z279" s="70"/>
      <c r="AC279" s="70"/>
      <c r="AD279" s="70"/>
      <c r="AE279" s="70"/>
      <c r="AG279" s="70"/>
      <c r="AH279" s="41"/>
      <c r="AI279" s="41"/>
      <c r="AJ279" s="70"/>
      <c r="AK279" s="70"/>
      <c r="AM279" s="70"/>
      <c r="AN279" s="70"/>
      <c r="AP279" s="70"/>
      <c r="AQ279" s="70"/>
      <c r="AR279" s="70"/>
      <c r="AS279" s="70"/>
      <c r="AT279" s="70"/>
      <c r="AU279" s="70"/>
      <c r="AV279" s="157"/>
      <c r="AW279" s="157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</row>
    <row r="280" spans="3:59" s="166" customFormat="1" ht="30" customHeight="1" x14ac:dyDescent="0.25">
      <c r="C280" s="70"/>
      <c r="D280" s="70"/>
      <c r="E280" s="70"/>
      <c r="G280" s="70"/>
      <c r="H280" s="55"/>
      <c r="I280" s="67"/>
      <c r="J280" s="68"/>
      <c r="K280" s="68"/>
      <c r="L280" s="70"/>
      <c r="M280" s="70"/>
      <c r="N280" s="70"/>
      <c r="O280" s="70"/>
      <c r="P280" s="70"/>
      <c r="Q280" s="70"/>
      <c r="R280" s="70"/>
      <c r="S280" s="70"/>
      <c r="T280" s="70"/>
      <c r="X280" s="70"/>
      <c r="Y280" s="70"/>
      <c r="Z280" s="70"/>
      <c r="AC280" s="70"/>
      <c r="AD280" s="70"/>
      <c r="AE280" s="70"/>
      <c r="AG280" s="70"/>
      <c r="AH280" s="41"/>
      <c r="AI280" s="41"/>
      <c r="AJ280" s="70"/>
      <c r="AK280" s="70"/>
      <c r="AM280" s="70"/>
      <c r="AN280" s="70"/>
      <c r="AP280" s="70"/>
      <c r="AQ280" s="70"/>
      <c r="AR280" s="70"/>
      <c r="AS280" s="70"/>
      <c r="AT280" s="70"/>
      <c r="AU280" s="70"/>
      <c r="AV280" s="157"/>
      <c r="AW280" s="157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</row>
    <row r="281" spans="3:59" s="166" customFormat="1" ht="30" customHeight="1" x14ac:dyDescent="0.25">
      <c r="C281" s="70"/>
      <c r="D281" s="70"/>
      <c r="E281" s="70"/>
      <c r="G281" s="70"/>
      <c r="H281" s="55"/>
      <c r="I281" s="67"/>
      <c r="J281" s="68"/>
      <c r="K281" s="68"/>
      <c r="L281" s="70"/>
      <c r="M281" s="70"/>
      <c r="N281" s="70"/>
      <c r="O281" s="70"/>
      <c r="P281" s="70"/>
      <c r="Q281" s="70"/>
      <c r="R281" s="70"/>
      <c r="S281" s="70"/>
      <c r="T281" s="70"/>
      <c r="X281" s="70"/>
      <c r="Y281" s="70"/>
      <c r="Z281" s="70"/>
      <c r="AC281" s="70"/>
      <c r="AD281" s="70"/>
      <c r="AE281" s="70"/>
      <c r="AG281" s="70"/>
      <c r="AH281" s="41"/>
      <c r="AI281" s="41"/>
      <c r="AJ281" s="70"/>
      <c r="AK281" s="70"/>
      <c r="AM281" s="70"/>
      <c r="AN281" s="70"/>
      <c r="AP281" s="70"/>
      <c r="AQ281" s="70"/>
      <c r="AR281" s="70"/>
      <c r="AS281" s="70"/>
      <c r="AT281" s="70"/>
      <c r="AU281" s="70"/>
      <c r="AV281" s="157"/>
      <c r="AW281" s="157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</row>
    <row r="282" spans="3:59" s="166" customFormat="1" ht="30" customHeight="1" x14ac:dyDescent="0.25">
      <c r="C282" s="70"/>
      <c r="D282" s="70"/>
      <c r="E282" s="70"/>
      <c r="G282" s="70"/>
      <c r="H282" s="55"/>
      <c r="I282" s="67"/>
      <c r="J282" s="68"/>
      <c r="K282" s="68"/>
      <c r="L282" s="70"/>
      <c r="M282" s="70"/>
      <c r="N282" s="70"/>
      <c r="O282" s="70"/>
      <c r="P282" s="70"/>
      <c r="Q282" s="70"/>
      <c r="R282" s="70"/>
      <c r="S282" s="70"/>
      <c r="T282" s="70"/>
      <c r="X282" s="70"/>
      <c r="Y282" s="70"/>
      <c r="Z282" s="70"/>
      <c r="AC282" s="70"/>
      <c r="AD282" s="70"/>
      <c r="AE282" s="70"/>
      <c r="AG282" s="70"/>
      <c r="AH282" s="41"/>
      <c r="AI282" s="41"/>
      <c r="AJ282" s="70"/>
      <c r="AK282" s="70"/>
      <c r="AM282" s="70"/>
      <c r="AN282" s="70"/>
      <c r="AP282" s="70"/>
      <c r="AQ282" s="70"/>
      <c r="AR282" s="70"/>
      <c r="AS282" s="70"/>
      <c r="AT282" s="70"/>
      <c r="AU282" s="70"/>
      <c r="AV282" s="157"/>
      <c r="AW282" s="157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</row>
    <row r="283" spans="3:59" s="166" customFormat="1" ht="30" customHeight="1" x14ac:dyDescent="0.25">
      <c r="C283" s="70"/>
      <c r="D283" s="70"/>
      <c r="E283" s="70"/>
      <c r="G283" s="70"/>
      <c r="H283" s="55"/>
      <c r="I283" s="67"/>
      <c r="J283" s="68"/>
      <c r="K283" s="68"/>
      <c r="L283" s="70"/>
      <c r="M283" s="70"/>
      <c r="N283" s="70"/>
      <c r="O283" s="70"/>
      <c r="P283" s="70"/>
      <c r="Q283" s="70"/>
      <c r="R283" s="70"/>
      <c r="S283" s="70"/>
      <c r="T283" s="70"/>
      <c r="X283" s="70"/>
      <c r="Y283" s="70"/>
      <c r="Z283" s="70"/>
      <c r="AC283" s="70"/>
      <c r="AD283" s="70"/>
      <c r="AE283" s="70"/>
      <c r="AG283" s="70"/>
      <c r="AH283" s="41"/>
      <c r="AI283" s="41"/>
      <c r="AJ283" s="70"/>
      <c r="AK283" s="70"/>
      <c r="AM283" s="70"/>
      <c r="AN283" s="70"/>
      <c r="AP283" s="70"/>
      <c r="AQ283" s="70"/>
      <c r="AR283" s="70"/>
      <c r="AS283" s="70"/>
      <c r="AT283" s="70"/>
      <c r="AU283" s="70"/>
      <c r="AV283" s="157"/>
      <c r="AW283" s="157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</row>
    <row r="284" spans="3:59" s="166" customFormat="1" ht="30" customHeight="1" x14ac:dyDescent="0.25">
      <c r="C284" s="70"/>
      <c r="D284" s="70"/>
      <c r="E284" s="70"/>
      <c r="G284" s="70"/>
      <c r="H284" s="55"/>
      <c r="I284" s="67"/>
      <c r="J284" s="68"/>
      <c r="K284" s="68"/>
      <c r="L284" s="70"/>
      <c r="M284" s="70"/>
      <c r="N284" s="70"/>
      <c r="O284" s="70"/>
      <c r="P284" s="70"/>
      <c r="Q284" s="70"/>
      <c r="R284" s="70"/>
      <c r="S284" s="70"/>
      <c r="T284" s="70"/>
      <c r="X284" s="70"/>
      <c r="Y284" s="70"/>
      <c r="Z284" s="70"/>
      <c r="AC284" s="70"/>
      <c r="AD284" s="70"/>
      <c r="AE284" s="70"/>
      <c r="AG284" s="70"/>
      <c r="AH284" s="41"/>
      <c r="AI284" s="41"/>
      <c r="AJ284" s="70"/>
      <c r="AK284" s="70"/>
      <c r="AM284" s="70"/>
      <c r="AN284" s="70"/>
      <c r="AP284" s="70"/>
      <c r="AQ284" s="70"/>
      <c r="AR284" s="70"/>
      <c r="AS284" s="70"/>
      <c r="AT284" s="70"/>
      <c r="AU284" s="70"/>
      <c r="AV284" s="157"/>
      <c r="AW284" s="157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</row>
    <row r="285" spans="3:59" s="166" customFormat="1" ht="30" customHeight="1" x14ac:dyDescent="0.25">
      <c r="C285" s="70"/>
      <c r="D285" s="70"/>
      <c r="E285" s="70"/>
      <c r="G285" s="70"/>
      <c r="H285" s="55"/>
      <c r="I285" s="67"/>
      <c r="J285" s="68"/>
      <c r="K285" s="68"/>
      <c r="L285" s="70"/>
      <c r="M285" s="70"/>
      <c r="N285" s="70"/>
      <c r="O285" s="70"/>
      <c r="P285" s="70"/>
      <c r="Q285" s="70"/>
      <c r="R285" s="70"/>
      <c r="S285" s="70"/>
      <c r="T285" s="70"/>
      <c r="X285" s="70"/>
      <c r="Y285" s="70"/>
      <c r="Z285" s="70"/>
      <c r="AC285" s="70"/>
      <c r="AD285" s="70"/>
      <c r="AE285" s="70"/>
      <c r="AG285" s="70"/>
      <c r="AH285" s="41"/>
      <c r="AI285" s="41"/>
      <c r="AJ285" s="70"/>
      <c r="AK285" s="70"/>
      <c r="AM285" s="70"/>
      <c r="AN285" s="70"/>
      <c r="AP285" s="70"/>
      <c r="AQ285" s="70"/>
      <c r="AR285" s="70"/>
      <c r="AS285" s="70"/>
      <c r="AT285" s="70"/>
      <c r="AU285" s="70"/>
      <c r="AV285" s="157"/>
      <c r="AW285" s="157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</row>
    <row r="286" spans="3:59" s="166" customFormat="1" ht="30" customHeight="1" x14ac:dyDescent="0.25">
      <c r="C286" s="70"/>
      <c r="D286" s="70"/>
      <c r="E286" s="70"/>
      <c r="G286" s="70"/>
      <c r="H286" s="55"/>
      <c r="I286" s="67"/>
      <c r="J286" s="68"/>
      <c r="K286" s="68"/>
      <c r="L286" s="70"/>
      <c r="M286" s="70"/>
      <c r="N286" s="70"/>
      <c r="O286" s="70"/>
      <c r="P286" s="70"/>
      <c r="Q286" s="70"/>
      <c r="R286" s="70"/>
      <c r="S286" s="70"/>
      <c r="T286" s="70"/>
      <c r="X286" s="70"/>
      <c r="Y286" s="70"/>
      <c r="Z286" s="70"/>
      <c r="AC286" s="70"/>
      <c r="AD286" s="70"/>
      <c r="AE286" s="70"/>
      <c r="AG286" s="70"/>
      <c r="AH286" s="41"/>
      <c r="AI286" s="41"/>
      <c r="AJ286" s="70"/>
      <c r="AK286" s="70"/>
      <c r="AM286" s="70"/>
      <c r="AN286" s="70"/>
      <c r="AP286" s="70"/>
      <c r="AQ286" s="70"/>
      <c r="AR286" s="70"/>
      <c r="AS286" s="70"/>
      <c r="AT286" s="70"/>
      <c r="AU286" s="70"/>
      <c r="AV286" s="157"/>
      <c r="AW286" s="157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</row>
    <row r="287" spans="3:59" s="166" customFormat="1" ht="30" customHeight="1" x14ac:dyDescent="0.25">
      <c r="C287" s="70"/>
      <c r="D287" s="70"/>
      <c r="E287" s="70"/>
      <c r="G287" s="70"/>
      <c r="H287" s="55"/>
      <c r="I287" s="67"/>
      <c r="J287" s="68"/>
      <c r="K287" s="68"/>
      <c r="L287" s="70"/>
      <c r="M287" s="70"/>
      <c r="N287" s="70"/>
      <c r="O287" s="70"/>
      <c r="P287" s="70"/>
      <c r="Q287" s="70"/>
      <c r="R287" s="70"/>
      <c r="S287" s="70"/>
      <c r="T287" s="70"/>
      <c r="X287" s="70"/>
      <c r="Y287" s="70"/>
      <c r="Z287" s="70"/>
      <c r="AC287" s="70"/>
      <c r="AD287" s="70"/>
      <c r="AE287" s="70"/>
      <c r="AG287" s="70"/>
      <c r="AH287" s="41"/>
      <c r="AI287" s="41"/>
      <c r="AJ287" s="70"/>
      <c r="AK287" s="70"/>
      <c r="AM287" s="70"/>
      <c r="AN287" s="70"/>
      <c r="AP287" s="70"/>
      <c r="AQ287" s="70"/>
      <c r="AR287" s="70"/>
      <c r="AS287" s="70"/>
      <c r="AT287" s="70"/>
      <c r="AU287" s="70"/>
      <c r="AV287" s="157"/>
      <c r="AW287" s="157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</row>
    <row r="288" spans="3:59" s="166" customFormat="1" ht="30" customHeight="1" x14ac:dyDescent="0.25">
      <c r="C288" s="70"/>
      <c r="D288" s="70"/>
      <c r="E288" s="70"/>
      <c r="G288" s="70"/>
      <c r="H288" s="55"/>
      <c r="I288" s="67"/>
      <c r="J288" s="68"/>
      <c r="K288" s="68"/>
      <c r="L288" s="70"/>
      <c r="M288" s="70"/>
      <c r="N288" s="70"/>
      <c r="O288" s="70"/>
      <c r="P288" s="70"/>
      <c r="Q288" s="70"/>
      <c r="R288" s="70"/>
      <c r="S288" s="70"/>
      <c r="T288" s="70"/>
      <c r="X288" s="70"/>
      <c r="Y288" s="70"/>
      <c r="Z288" s="70"/>
      <c r="AC288" s="70"/>
      <c r="AD288" s="70"/>
      <c r="AE288" s="70"/>
      <c r="AG288" s="70"/>
      <c r="AH288" s="41"/>
      <c r="AI288" s="41"/>
      <c r="AJ288" s="70"/>
      <c r="AK288" s="70"/>
      <c r="AM288" s="70"/>
      <c r="AN288" s="70"/>
      <c r="AP288" s="70"/>
      <c r="AQ288" s="70"/>
      <c r="AR288" s="70"/>
      <c r="AS288" s="70"/>
      <c r="AT288" s="70"/>
      <c r="AU288" s="70"/>
      <c r="AV288" s="157"/>
      <c r="AW288" s="157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</row>
    <row r="289" spans="3:59" s="166" customFormat="1" ht="30" customHeight="1" x14ac:dyDescent="0.25">
      <c r="C289" s="70"/>
      <c r="D289" s="70"/>
      <c r="E289" s="70"/>
      <c r="G289" s="70"/>
      <c r="H289" s="55"/>
      <c r="I289" s="67"/>
      <c r="J289" s="68"/>
      <c r="K289" s="68"/>
      <c r="L289" s="70"/>
      <c r="M289" s="70"/>
      <c r="N289" s="70"/>
      <c r="O289" s="70"/>
      <c r="P289" s="70"/>
      <c r="Q289" s="70"/>
      <c r="R289" s="70"/>
      <c r="S289" s="70"/>
      <c r="T289" s="70"/>
      <c r="X289" s="70"/>
      <c r="Y289" s="70"/>
      <c r="Z289" s="70"/>
      <c r="AC289" s="70"/>
      <c r="AD289" s="70"/>
      <c r="AE289" s="70"/>
      <c r="AG289" s="70"/>
      <c r="AH289" s="41"/>
      <c r="AI289" s="41"/>
      <c r="AJ289" s="70"/>
      <c r="AK289" s="70"/>
      <c r="AM289" s="70"/>
      <c r="AN289" s="70"/>
      <c r="AP289" s="70"/>
      <c r="AQ289" s="70"/>
      <c r="AR289" s="70"/>
      <c r="AS289" s="70"/>
      <c r="AT289" s="70"/>
      <c r="AU289" s="70"/>
      <c r="AV289" s="157"/>
      <c r="AW289" s="157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</row>
    <row r="290" spans="3:59" s="166" customFormat="1" ht="30" customHeight="1" x14ac:dyDescent="0.25">
      <c r="C290" s="70"/>
      <c r="D290" s="70"/>
      <c r="E290" s="70"/>
      <c r="G290" s="70"/>
      <c r="H290" s="55"/>
      <c r="I290" s="67"/>
      <c r="J290" s="68"/>
      <c r="K290" s="68"/>
      <c r="L290" s="70"/>
      <c r="M290" s="70"/>
      <c r="N290" s="70"/>
      <c r="O290" s="70"/>
      <c r="P290" s="70"/>
      <c r="Q290" s="70"/>
      <c r="R290" s="70"/>
      <c r="S290" s="70"/>
      <c r="T290" s="70"/>
      <c r="X290" s="70"/>
      <c r="Y290" s="70"/>
      <c r="Z290" s="70"/>
      <c r="AC290" s="70"/>
      <c r="AD290" s="70"/>
      <c r="AE290" s="70"/>
      <c r="AG290" s="70"/>
      <c r="AH290" s="41"/>
      <c r="AI290" s="41"/>
      <c r="AJ290" s="70"/>
      <c r="AK290" s="70"/>
      <c r="AM290" s="70"/>
      <c r="AN290" s="70"/>
      <c r="AP290" s="70"/>
      <c r="AQ290" s="70"/>
      <c r="AR290" s="70"/>
      <c r="AS290" s="70"/>
      <c r="AT290" s="70"/>
      <c r="AU290" s="70"/>
      <c r="AV290" s="157"/>
      <c r="AW290" s="157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</row>
    <row r="291" spans="3:59" s="166" customFormat="1" ht="30" customHeight="1" x14ac:dyDescent="0.25">
      <c r="C291" s="70"/>
      <c r="D291" s="70"/>
      <c r="E291" s="70"/>
      <c r="G291" s="70"/>
      <c r="H291" s="55"/>
      <c r="I291" s="67"/>
      <c r="J291" s="68"/>
      <c r="K291" s="68"/>
      <c r="L291" s="70"/>
      <c r="M291" s="70"/>
      <c r="N291" s="70"/>
      <c r="O291" s="70"/>
      <c r="P291" s="70"/>
      <c r="Q291" s="70"/>
      <c r="R291" s="70"/>
      <c r="S291" s="70"/>
      <c r="T291" s="70"/>
      <c r="X291" s="70"/>
      <c r="Y291" s="70"/>
      <c r="Z291" s="70"/>
      <c r="AC291" s="70"/>
      <c r="AD291" s="70"/>
      <c r="AE291" s="70"/>
      <c r="AG291" s="70"/>
      <c r="AH291" s="41"/>
      <c r="AI291" s="41"/>
      <c r="AJ291" s="70"/>
      <c r="AK291" s="70"/>
      <c r="AM291" s="70"/>
      <c r="AN291" s="70"/>
      <c r="AP291" s="70"/>
      <c r="AQ291" s="70"/>
      <c r="AR291" s="70"/>
      <c r="AS291" s="70"/>
      <c r="AT291" s="70"/>
      <c r="AU291" s="70"/>
      <c r="AV291" s="157"/>
      <c r="AW291" s="157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</row>
    <row r="292" spans="3:59" s="166" customFormat="1" ht="30" customHeight="1" x14ac:dyDescent="0.25">
      <c r="C292" s="70"/>
      <c r="D292" s="70"/>
      <c r="E292" s="70"/>
      <c r="G292" s="70"/>
      <c r="H292" s="55"/>
      <c r="I292" s="67"/>
      <c r="J292" s="68"/>
      <c r="K292" s="68"/>
      <c r="L292" s="70"/>
      <c r="M292" s="70"/>
      <c r="N292" s="70"/>
      <c r="O292" s="70"/>
      <c r="P292" s="70"/>
      <c r="Q292" s="70"/>
      <c r="R292" s="70"/>
      <c r="S292" s="70"/>
      <c r="T292" s="70"/>
      <c r="X292" s="70"/>
      <c r="Y292" s="70"/>
      <c r="Z292" s="70"/>
      <c r="AC292" s="70"/>
      <c r="AD292" s="70"/>
      <c r="AE292" s="70"/>
      <c r="AG292" s="70"/>
      <c r="AH292" s="41"/>
      <c r="AI292" s="41"/>
      <c r="AJ292" s="70"/>
      <c r="AK292" s="70"/>
      <c r="AM292" s="70"/>
      <c r="AN292" s="70"/>
      <c r="AP292" s="70"/>
      <c r="AQ292" s="70"/>
      <c r="AR292" s="70"/>
      <c r="AS292" s="70"/>
      <c r="AT292" s="70"/>
      <c r="AU292" s="70"/>
      <c r="AV292" s="157"/>
      <c r="AW292" s="157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</row>
    <row r="293" spans="3:59" s="166" customFormat="1" ht="30" customHeight="1" x14ac:dyDescent="0.25">
      <c r="C293" s="70"/>
      <c r="D293" s="70"/>
      <c r="E293" s="70"/>
      <c r="G293" s="70"/>
      <c r="H293" s="55"/>
      <c r="I293" s="67"/>
      <c r="J293" s="68"/>
      <c r="K293" s="68"/>
      <c r="L293" s="70"/>
      <c r="M293" s="70"/>
      <c r="N293" s="70"/>
      <c r="O293" s="70"/>
      <c r="P293" s="70"/>
      <c r="Q293" s="70"/>
      <c r="R293" s="70"/>
      <c r="S293" s="70"/>
      <c r="T293" s="70"/>
      <c r="X293" s="70"/>
      <c r="Y293" s="70"/>
      <c r="Z293" s="70"/>
      <c r="AC293" s="70"/>
      <c r="AD293" s="70"/>
      <c r="AE293" s="70"/>
      <c r="AG293" s="70"/>
      <c r="AH293" s="41"/>
      <c r="AI293" s="41"/>
      <c r="AJ293" s="70"/>
      <c r="AK293" s="70"/>
      <c r="AM293" s="70"/>
      <c r="AN293" s="70"/>
      <c r="AP293" s="70"/>
      <c r="AQ293" s="70"/>
      <c r="AR293" s="70"/>
      <c r="AS293" s="70"/>
      <c r="AT293" s="70"/>
      <c r="AU293" s="70"/>
      <c r="AV293" s="157"/>
      <c r="AW293" s="157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</row>
    <row r="294" spans="3:59" s="166" customFormat="1" ht="30" customHeight="1" x14ac:dyDescent="0.25">
      <c r="C294" s="70"/>
      <c r="D294" s="70"/>
      <c r="E294" s="70"/>
      <c r="G294" s="70"/>
      <c r="H294" s="55"/>
      <c r="I294" s="67"/>
      <c r="J294" s="68"/>
      <c r="K294" s="68"/>
      <c r="L294" s="70"/>
      <c r="M294" s="70"/>
      <c r="N294" s="70"/>
      <c r="O294" s="70"/>
      <c r="P294" s="70"/>
      <c r="Q294" s="70"/>
      <c r="R294" s="70"/>
      <c r="S294" s="70"/>
      <c r="T294" s="70"/>
      <c r="X294" s="70"/>
      <c r="Y294" s="70"/>
      <c r="Z294" s="70"/>
      <c r="AC294" s="70"/>
      <c r="AD294" s="70"/>
      <c r="AE294" s="70"/>
      <c r="AG294" s="70"/>
      <c r="AH294" s="41"/>
      <c r="AI294" s="41"/>
      <c r="AJ294" s="70"/>
      <c r="AK294" s="70"/>
      <c r="AM294" s="70"/>
      <c r="AN294" s="70"/>
      <c r="AP294" s="70"/>
      <c r="AQ294" s="70"/>
      <c r="AR294" s="70"/>
      <c r="AS294" s="70"/>
      <c r="AT294" s="70"/>
      <c r="AU294" s="70"/>
      <c r="AV294" s="157"/>
      <c r="AW294" s="157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</row>
    <row r="295" spans="3:59" s="166" customFormat="1" ht="30" customHeight="1" x14ac:dyDescent="0.25">
      <c r="C295" s="70"/>
      <c r="D295" s="70"/>
      <c r="E295" s="70"/>
      <c r="G295" s="70"/>
      <c r="H295" s="55"/>
      <c r="I295" s="67"/>
      <c r="J295" s="68"/>
      <c r="K295" s="68"/>
      <c r="L295" s="70"/>
      <c r="M295" s="70"/>
      <c r="N295" s="70"/>
      <c r="O295" s="70"/>
      <c r="P295" s="70"/>
      <c r="Q295" s="70"/>
      <c r="R295" s="70"/>
      <c r="S295" s="70"/>
      <c r="T295" s="70"/>
      <c r="X295" s="70"/>
      <c r="Y295" s="70"/>
      <c r="Z295" s="70"/>
      <c r="AC295" s="70"/>
      <c r="AD295" s="70"/>
      <c r="AE295" s="70"/>
      <c r="AG295" s="70"/>
      <c r="AH295" s="41"/>
      <c r="AI295" s="41"/>
      <c r="AJ295" s="70"/>
      <c r="AK295" s="70"/>
      <c r="AM295" s="70"/>
      <c r="AN295" s="70"/>
      <c r="AP295" s="70"/>
      <c r="AQ295" s="70"/>
      <c r="AR295" s="70"/>
      <c r="AS295" s="70"/>
      <c r="AT295" s="70"/>
      <c r="AU295" s="70"/>
      <c r="AV295" s="157"/>
      <c r="AW295" s="157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</row>
    <row r="296" spans="3:59" s="166" customFormat="1" ht="30" customHeight="1" x14ac:dyDescent="0.25">
      <c r="C296" s="70"/>
      <c r="D296" s="70"/>
      <c r="E296" s="70"/>
      <c r="G296" s="70"/>
      <c r="H296" s="55"/>
      <c r="I296" s="67"/>
      <c r="J296" s="68"/>
      <c r="K296" s="68"/>
      <c r="L296" s="70"/>
      <c r="M296" s="70"/>
      <c r="N296" s="70"/>
      <c r="O296" s="70"/>
      <c r="P296" s="70"/>
      <c r="Q296" s="70"/>
      <c r="R296" s="70"/>
      <c r="S296" s="70"/>
      <c r="T296" s="70"/>
      <c r="X296" s="70"/>
      <c r="Y296" s="70"/>
      <c r="Z296" s="70"/>
      <c r="AC296" s="70"/>
      <c r="AD296" s="70"/>
      <c r="AE296" s="70"/>
      <c r="AG296" s="70"/>
      <c r="AH296" s="41"/>
      <c r="AI296" s="41"/>
      <c r="AJ296" s="70"/>
      <c r="AK296" s="70"/>
      <c r="AM296" s="70"/>
      <c r="AN296" s="70"/>
      <c r="AP296" s="70"/>
      <c r="AQ296" s="70"/>
      <c r="AR296" s="70"/>
      <c r="AS296" s="70"/>
      <c r="AT296" s="70"/>
      <c r="AU296" s="70"/>
      <c r="AV296" s="157"/>
      <c r="AW296" s="157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</row>
    <row r="297" spans="3:59" s="166" customFormat="1" ht="30" customHeight="1" x14ac:dyDescent="0.25">
      <c r="C297" s="70"/>
      <c r="D297" s="70"/>
      <c r="E297" s="70"/>
      <c r="G297" s="70"/>
      <c r="H297" s="55"/>
      <c r="I297" s="67"/>
      <c r="J297" s="68"/>
      <c r="K297" s="68"/>
      <c r="L297" s="70"/>
      <c r="M297" s="70"/>
      <c r="N297" s="70"/>
      <c r="O297" s="70"/>
      <c r="P297" s="70"/>
      <c r="Q297" s="70"/>
      <c r="R297" s="70"/>
      <c r="S297" s="70"/>
      <c r="T297" s="70"/>
      <c r="X297" s="70"/>
      <c r="Y297" s="70"/>
      <c r="Z297" s="70"/>
      <c r="AC297" s="70"/>
      <c r="AD297" s="70"/>
      <c r="AE297" s="70"/>
      <c r="AG297" s="70"/>
      <c r="AH297" s="41"/>
      <c r="AI297" s="41"/>
      <c r="AJ297" s="70"/>
      <c r="AK297" s="70"/>
      <c r="AM297" s="70"/>
      <c r="AN297" s="70"/>
      <c r="AP297" s="70"/>
      <c r="AQ297" s="70"/>
      <c r="AR297" s="70"/>
      <c r="AS297" s="70"/>
      <c r="AT297" s="70"/>
      <c r="AU297" s="70"/>
      <c r="AV297" s="157"/>
      <c r="AW297" s="157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</row>
    <row r="298" spans="3:59" s="166" customFormat="1" ht="30" customHeight="1" x14ac:dyDescent="0.25">
      <c r="C298" s="70"/>
      <c r="D298" s="70"/>
      <c r="E298" s="70"/>
      <c r="G298" s="70"/>
      <c r="H298" s="55"/>
      <c r="I298" s="67"/>
      <c r="J298" s="68"/>
      <c r="K298" s="68"/>
      <c r="L298" s="70"/>
      <c r="M298" s="70"/>
      <c r="N298" s="70"/>
      <c r="O298" s="70"/>
      <c r="P298" s="70"/>
      <c r="Q298" s="70"/>
      <c r="R298" s="70"/>
      <c r="S298" s="70"/>
      <c r="T298" s="70"/>
      <c r="X298" s="70"/>
      <c r="Y298" s="70"/>
      <c r="Z298" s="70"/>
      <c r="AC298" s="70"/>
      <c r="AD298" s="70"/>
      <c r="AE298" s="70"/>
      <c r="AG298" s="70"/>
      <c r="AH298" s="41"/>
      <c r="AI298" s="41"/>
      <c r="AJ298" s="70"/>
      <c r="AK298" s="70"/>
      <c r="AM298" s="70"/>
      <c r="AN298" s="70"/>
      <c r="AP298" s="70"/>
      <c r="AQ298" s="70"/>
      <c r="AR298" s="70"/>
      <c r="AS298" s="70"/>
      <c r="AT298" s="70"/>
      <c r="AU298" s="70"/>
      <c r="AV298" s="157"/>
      <c r="AW298" s="157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</row>
    <row r="299" spans="3:59" s="166" customFormat="1" ht="30" customHeight="1" x14ac:dyDescent="0.25">
      <c r="C299" s="70"/>
      <c r="D299" s="70"/>
      <c r="E299" s="70"/>
      <c r="G299" s="70"/>
      <c r="H299" s="55"/>
      <c r="I299" s="67"/>
      <c r="J299" s="68"/>
      <c r="K299" s="68"/>
      <c r="L299" s="70"/>
      <c r="M299" s="70"/>
      <c r="N299" s="70"/>
      <c r="O299" s="70"/>
      <c r="P299" s="70"/>
      <c r="Q299" s="70"/>
      <c r="R299" s="70"/>
      <c r="S299" s="70"/>
      <c r="T299" s="70"/>
      <c r="X299" s="70"/>
      <c r="Y299" s="70"/>
      <c r="Z299" s="70"/>
      <c r="AC299" s="70"/>
      <c r="AD299" s="70"/>
      <c r="AE299" s="70"/>
      <c r="AG299" s="70"/>
      <c r="AH299" s="41"/>
      <c r="AI299" s="41"/>
      <c r="AJ299" s="70"/>
      <c r="AK299" s="70"/>
      <c r="AM299" s="70"/>
      <c r="AN299" s="70"/>
      <c r="AP299" s="70"/>
      <c r="AQ299" s="70"/>
      <c r="AR299" s="70"/>
      <c r="AS299" s="70"/>
      <c r="AT299" s="70"/>
      <c r="AU299" s="70"/>
      <c r="AV299" s="157"/>
      <c r="AW299" s="157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</row>
    <row r="300" spans="3:59" s="166" customFormat="1" ht="30" customHeight="1" x14ac:dyDescent="0.25">
      <c r="C300" s="70"/>
      <c r="D300" s="70"/>
      <c r="E300" s="70"/>
      <c r="G300" s="70"/>
      <c r="H300" s="55"/>
      <c r="I300" s="67"/>
      <c r="J300" s="68"/>
      <c r="K300" s="68"/>
      <c r="L300" s="70"/>
      <c r="M300" s="70"/>
      <c r="N300" s="70"/>
      <c r="O300" s="70"/>
      <c r="P300" s="70"/>
      <c r="Q300" s="70"/>
      <c r="R300" s="70"/>
      <c r="S300" s="70"/>
      <c r="T300" s="70"/>
      <c r="X300" s="70"/>
      <c r="Y300" s="70"/>
      <c r="Z300" s="70"/>
      <c r="AC300" s="70"/>
      <c r="AD300" s="70"/>
      <c r="AE300" s="70"/>
      <c r="AG300" s="70"/>
      <c r="AH300" s="41"/>
      <c r="AI300" s="41"/>
      <c r="AJ300" s="70"/>
      <c r="AK300" s="70"/>
      <c r="AM300" s="70"/>
      <c r="AN300" s="70"/>
      <c r="AP300" s="70"/>
      <c r="AQ300" s="70"/>
      <c r="AR300" s="70"/>
      <c r="AS300" s="70"/>
      <c r="AT300" s="70"/>
      <c r="AU300" s="70"/>
      <c r="AV300" s="157"/>
      <c r="AW300" s="157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</row>
    <row r="301" spans="3:59" s="166" customFormat="1" ht="30" customHeight="1" x14ac:dyDescent="0.25">
      <c r="C301" s="70"/>
      <c r="D301" s="70"/>
      <c r="E301" s="70"/>
      <c r="G301" s="70"/>
      <c r="H301" s="55"/>
      <c r="I301" s="67"/>
      <c r="J301" s="68"/>
      <c r="K301" s="68"/>
      <c r="L301" s="70"/>
      <c r="M301" s="70"/>
      <c r="N301" s="70"/>
      <c r="O301" s="70"/>
      <c r="P301" s="70"/>
      <c r="Q301" s="70"/>
      <c r="R301" s="70"/>
      <c r="S301" s="70"/>
      <c r="T301" s="70"/>
      <c r="X301" s="70"/>
      <c r="Y301" s="70"/>
      <c r="Z301" s="70"/>
      <c r="AC301" s="70"/>
      <c r="AD301" s="70"/>
      <c r="AE301" s="70"/>
      <c r="AG301" s="70"/>
      <c r="AH301" s="41"/>
      <c r="AI301" s="41"/>
      <c r="AJ301" s="70"/>
      <c r="AK301" s="70"/>
      <c r="AM301" s="70"/>
      <c r="AN301" s="70"/>
      <c r="AP301" s="70"/>
      <c r="AQ301" s="70"/>
      <c r="AR301" s="70"/>
      <c r="AS301" s="70"/>
      <c r="AT301" s="70"/>
      <c r="AU301" s="70"/>
      <c r="AV301" s="157"/>
      <c r="AW301" s="157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</row>
    <row r="302" spans="3:59" s="166" customFormat="1" ht="30" customHeight="1" x14ac:dyDescent="0.25">
      <c r="C302" s="70"/>
      <c r="D302" s="70"/>
      <c r="E302" s="70"/>
      <c r="G302" s="70"/>
      <c r="H302" s="55"/>
      <c r="I302" s="67"/>
      <c r="J302" s="68"/>
      <c r="K302" s="68"/>
      <c r="L302" s="70"/>
      <c r="M302" s="70"/>
      <c r="N302" s="70"/>
      <c r="O302" s="70"/>
      <c r="P302" s="70"/>
      <c r="Q302" s="70"/>
      <c r="R302" s="70"/>
      <c r="S302" s="70"/>
      <c r="T302" s="70"/>
      <c r="X302" s="70"/>
      <c r="Y302" s="70"/>
      <c r="Z302" s="70"/>
      <c r="AC302" s="70"/>
      <c r="AD302" s="70"/>
      <c r="AE302" s="70"/>
      <c r="AG302" s="70"/>
      <c r="AH302" s="41"/>
      <c r="AI302" s="41"/>
      <c r="AJ302" s="70"/>
      <c r="AK302" s="70"/>
      <c r="AM302" s="70"/>
      <c r="AN302" s="70"/>
      <c r="AP302" s="70"/>
      <c r="AQ302" s="70"/>
      <c r="AR302" s="70"/>
      <c r="AS302" s="70"/>
      <c r="AT302" s="70"/>
      <c r="AU302" s="70"/>
      <c r="AV302" s="157"/>
      <c r="AW302" s="157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</row>
    <row r="303" spans="3:59" s="166" customFormat="1" ht="30" customHeight="1" x14ac:dyDescent="0.25">
      <c r="C303" s="70"/>
      <c r="D303" s="70"/>
      <c r="E303" s="70"/>
      <c r="G303" s="70"/>
      <c r="H303" s="55"/>
      <c r="I303" s="67"/>
      <c r="J303" s="68"/>
      <c r="K303" s="68"/>
      <c r="L303" s="70"/>
      <c r="M303" s="70"/>
      <c r="N303" s="70"/>
      <c r="O303" s="70"/>
      <c r="P303" s="70"/>
      <c r="Q303" s="70"/>
      <c r="R303" s="70"/>
      <c r="S303" s="70"/>
      <c r="T303" s="70"/>
      <c r="X303" s="70"/>
      <c r="Y303" s="70"/>
      <c r="Z303" s="70"/>
      <c r="AC303" s="70"/>
      <c r="AD303" s="70"/>
      <c r="AE303" s="70"/>
      <c r="AG303" s="70"/>
      <c r="AH303" s="41"/>
      <c r="AI303" s="41"/>
      <c r="AJ303" s="70"/>
      <c r="AK303" s="70"/>
      <c r="AM303" s="70"/>
      <c r="AN303" s="70"/>
      <c r="AP303" s="70"/>
      <c r="AQ303" s="70"/>
      <c r="AR303" s="70"/>
      <c r="AS303" s="70"/>
      <c r="AT303" s="70"/>
      <c r="AU303" s="70"/>
      <c r="AV303" s="157"/>
      <c r="AW303" s="157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</row>
    <row r="304" spans="3:59" s="166" customFormat="1" ht="30" customHeight="1" x14ac:dyDescent="0.25">
      <c r="C304" s="70"/>
      <c r="D304" s="70"/>
      <c r="E304" s="70"/>
      <c r="G304" s="70"/>
      <c r="H304" s="55"/>
      <c r="I304" s="67"/>
      <c r="J304" s="68"/>
      <c r="K304" s="68"/>
      <c r="L304" s="70"/>
      <c r="M304" s="70"/>
      <c r="N304" s="70"/>
      <c r="O304" s="70"/>
      <c r="P304" s="70"/>
      <c r="Q304" s="70"/>
      <c r="R304" s="70"/>
      <c r="S304" s="70"/>
      <c r="T304" s="70"/>
      <c r="X304" s="70"/>
      <c r="Y304" s="70"/>
      <c r="Z304" s="70"/>
      <c r="AC304" s="70"/>
      <c r="AD304" s="70"/>
      <c r="AE304" s="70"/>
      <c r="AG304" s="70"/>
      <c r="AH304" s="41"/>
      <c r="AI304" s="41"/>
      <c r="AJ304" s="70"/>
      <c r="AK304" s="70"/>
      <c r="AM304" s="70"/>
      <c r="AN304" s="70"/>
      <c r="AP304" s="70"/>
      <c r="AQ304" s="70"/>
      <c r="AR304" s="70"/>
      <c r="AS304" s="70"/>
      <c r="AT304" s="70"/>
      <c r="AU304" s="70"/>
      <c r="AV304" s="157"/>
      <c r="AW304" s="157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</row>
    <row r="305" spans="3:59" s="166" customFormat="1" ht="30" customHeight="1" x14ac:dyDescent="0.25">
      <c r="C305" s="70"/>
      <c r="D305" s="70"/>
      <c r="E305" s="70"/>
      <c r="G305" s="70"/>
      <c r="H305" s="55"/>
      <c r="I305" s="67"/>
      <c r="J305" s="68"/>
      <c r="K305" s="68"/>
      <c r="L305" s="70"/>
      <c r="M305" s="70"/>
      <c r="N305" s="70"/>
      <c r="O305" s="70"/>
      <c r="P305" s="70"/>
      <c r="Q305" s="70"/>
      <c r="R305" s="70"/>
      <c r="S305" s="70"/>
      <c r="T305" s="70"/>
      <c r="X305" s="70"/>
      <c r="Y305" s="70"/>
      <c r="Z305" s="70"/>
      <c r="AC305" s="70"/>
      <c r="AD305" s="70"/>
      <c r="AE305" s="70"/>
      <c r="AG305" s="70"/>
      <c r="AH305" s="41"/>
      <c r="AI305" s="41"/>
      <c r="AJ305" s="70"/>
      <c r="AK305" s="70"/>
      <c r="AM305" s="70"/>
      <c r="AN305" s="70"/>
      <c r="AP305" s="70"/>
      <c r="AQ305" s="70"/>
      <c r="AR305" s="70"/>
      <c r="AS305" s="70"/>
      <c r="AT305" s="70"/>
      <c r="AU305" s="70"/>
      <c r="AV305" s="157"/>
      <c r="AW305" s="157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</row>
    <row r="306" spans="3:59" s="166" customFormat="1" ht="30" customHeight="1" x14ac:dyDescent="0.25">
      <c r="C306" s="70"/>
      <c r="D306" s="70"/>
      <c r="E306" s="70"/>
      <c r="G306" s="70"/>
      <c r="H306" s="55"/>
      <c r="I306" s="67"/>
      <c r="J306" s="68"/>
      <c r="K306" s="68"/>
      <c r="L306" s="70"/>
      <c r="M306" s="70"/>
      <c r="N306" s="70"/>
      <c r="O306" s="70"/>
      <c r="P306" s="70"/>
      <c r="Q306" s="70"/>
      <c r="R306" s="70"/>
      <c r="S306" s="70"/>
      <c r="T306" s="70"/>
      <c r="X306" s="70"/>
      <c r="Y306" s="70"/>
      <c r="Z306" s="70"/>
      <c r="AC306" s="70"/>
      <c r="AD306" s="70"/>
      <c r="AE306" s="70"/>
      <c r="AG306" s="70"/>
      <c r="AH306" s="41"/>
      <c r="AI306" s="41"/>
      <c r="AJ306" s="70"/>
      <c r="AK306" s="70"/>
      <c r="AM306" s="70"/>
      <c r="AN306" s="70"/>
      <c r="AP306" s="70"/>
      <c r="AQ306" s="70"/>
      <c r="AR306" s="70"/>
      <c r="AS306" s="70"/>
      <c r="AT306" s="70"/>
      <c r="AU306" s="70"/>
      <c r="AV306" s="157"/>
      <c r="AW306" s="157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</row>
    <row r="307" spans="3:59" s="166" customFormat="1" ht="30" customHeight="1" x14ac:dyDescent="0.25">
      <c r="C307" s="70"/>
      <c r="D307" s="70"/>
      <c r="E307" s="70"/>
      <c r="G307" s="70"/>
      <c r="H307" s="55"/>
      <c r="I307" s="67"/>
      <c r="J307" s="68"/>
      <c r="K307" s="68"/>
      <c r="L307" s="70"/>
      <c r="M307" s="70"/>
      <c r="N307" s="70"/>
      <c r="O307" s="70"/>
      <c r="P307" s="70"/>
      <c r="Q307" s="70"/>
      <c r="R307" s="70"/>
      <c r="S307" s="70"/>
      <c r="T307" s="70"/>
      <c r="X307" s="70"/>
      <c r="Y307" s="70"/>
      <c r="Z307" s="70"/>
      <c r="AC307" s="70"/>
      <c r="AD307" s="70"/>
      <c r="AE307" s="70"/>
      <c r="AG307" s="70"/>
      <c r="AH307" s="41"/>
      <c r="AI307" s="41"/>
      <c r="AJ307" s="70"/>
      <c r="AK307" s="70"/>
      <c r="AM307" s="70"/>
      <c r="AN307" s="70"/>
      <c r="AP307" s="70"/>
      <c r="AQ307" s="70"/>
      <c r="AR307" s="70"/>
      <c r="AS307" s="70"/>
      <c r="AT307" s="70"/>
      <c r="AU307" s="70"/>
      <c r="AV307" s="157"/>
      <c r="AW307" s="157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</row>
    <row r="308" spans="3:59" s="166" customFormat="1" ht="30" customHeight="1" x14ac:dyDescent="0.25">
      <c r="C308" s="70"/>
      <c r="D308" s="70"/>
      <c r="E308" s="70"/>
      <c r="G308" s="70"/>
      <c r="H308" s="55"/>
      <c r="I308" s="67"/>
      <c r="J308" s="68"/>
      <c r="K308" s="68"/>
      <c r="L308" s="70"/>
      <c r="M308" s="70"/>
      <c r="N308" s="70"/>
      <c r="O308" s="70"/>
      <c r="P308" s="70"/>
      <c r="Q308" s="70"/>
      <c r="R308" s="70"/>
      <c r="S308" s="70"/>
      <c r="T308" s="70"/>
      <c r="X308" s="70"/>
      <c r="Y308" s="70"/>
      <c r="Z308" s="70"/>
      <c r="AC308" s="70"/>
      <c r="AD308" s="70"/>
      <c r="AE308" s="70"/>
      <c r="AG308" s="70"/>
      <c r="AH308" s="41"/>
      <c r="AI308" s="41"/>
      <c r="AJ308" s="70"/>
      <c r="AK308" s="70"/>
      <c r="AM308" s="70"/>
      <c r="AN308" s="70"/>
      <c r="AP308" s="70"/>
      <c r="AQ308" s="70"/>
      <c r="AR308" s="70"/>
      <c r="AS308" s="70"/>
      <c r="AT308" s="70"/>
      <c r="AU308" s="70"/>
      <c r="AV308" s="157"/>
      <c r="AW308" s="157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</row>
    <row r="309" spans="3:59" s="166" customFormat="1" ht="30" customHeight="1" x14ac:dyDescent="0.25">
      <c r="C309" s="70"/>
      <c r="D309" s="70"/>
      <c r="E309" s="70"/>
      <c r="G309" s="70"/>
      <c r="H309" s="55"/>
      <c r="I309" s="67"/>
      <c r="J309" s="68"/>
      <c r="K309" s="68"/>
      <c r="L309" s="70"/>
      <c r="M309" s="70"/>
      <c r="N309" s="70"/>
      <c r="O309" s="70"/>
      <c r="P309" s="70"/>
      <c r="Q309" s="70"/>
      <c r="R309" s="70"/>
      <c r="S309" s="70"/>
      <c r="T309" s="70"/>
      <c r="X309" s="70"/>
      <c r="Y309" s="70"/>
      <c r="Z309" s="70"/>
      <c r="AC309" s="70"/>
      <c r="AD309" s="70"/>
      <c r="AE309" s="70"/>
      <c r="AG309" s="70"/>
      <c r="AH309" s="41"/>
      <c r="AI309" s="41"/>
      <c r="AJ309" s="70"/>
      <c r="AK309" s="70"/>
      <c r="AM309" s="70"/>
      <c r="AN309" s="70"/>
      <c r="AP309" s="70"/>
      <c r="AQ309" s="70"/>
      <c r="AR309" s="70"/>
      <c r="AS309" s="70"/>
      <c r="AT309" s="70"/>
      <c r="AU309" s="70"/>
      <c r="AV309" s="157"/>
      <c r="AW309" s="157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</row>
    <row r="310" spans="3:59" s="166" customFormat="1" ht="30" customHeight="1" x14ac:dyDescent="0.25">
      <c r="C310" s="70"/>
      <c r="D310" s="70"/>
      <c r="E310" s="70"/>
      <c r="G310" s="70"/>
      <c r="H310" s="55"/>
      <c r="I310" s="67"/>
      <c r="J310" s="68"/>
      <c r="K310" s="68"/>
      <c r="L310" s="70"/>
      <c r="M310" s="70"/>
      <c r="N310" s="70"/>
      <c r="O310" s="70"/>
      <c r="P310" s="70"/>
      <c r="Q310" s="70"/>
      <c r="R310" s="70"/>
      <c r="S310" s="70"/>
      <c r="T310" s="70"/>
      <c r="X310" s="70"/>
      <c r="Y310" s="70"/>
      <c r="Z310" s="70"/>
      <c r="AC310" s="70"/>
      <c r="AD310" s="70"/>
      <c r="AE310" s="70"/>
      <c r="AG310" s="70"/>
      <c r="AH310" s="41"/>
      <c r="AI310" s="41"/>
      <c r="AJ310" s="70"/>
      <c r="AK310" s="70"/>
      <c r="AM310" s="70"/>
      <c r="AN310" s="70"/>
      <c r="AP310" s="70"/>
      <c r="AQ310" s="70"/>
      <c r="AR310" s="70"/>
      <c r="AS310" s="70"/>
      <c r="AT310" s="70"/>
      <c r="AU310" s="70"/>
      <c r="AV310" s="157"/>
      <c r="AW310" s="157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</row>
    <row r="311" spans="3:59" s="166" customFormat="1" ht="30" customHeight="1" x14ac:dyDescent="0.25">
      <c r="C311" s="70"/>
      <c r="D311" s="70"/>
      <c r="E311" s="70"/>
      <c r="G311" s="70"/>
      <c r="H311" s="55"/>
      <c r="I311" s="67"/>
      <c r="J311" s="68"/>
      <c r="K311" s="68"/>
      <c r="L311" s="70"/>
      <c r="M311" s="70"/>
      <c r="N311" s="70"/>
      <c r="O311" s="70"/>
      <c r="P311" s="70"/>
      <c r="Q311" s="70"/>
      <c r="R311" s="70"/>
      <c r="S311" s="70"/>
      <c r="T311" s="70"/>
      <c r="X311" s="70"/>
      <c r="Y311" s="70"/>
      <c r="Z311" s="70"/>
      <c r="AC311" s="70"/>
      <c r="AD311" s="70"/>
      <c r="AE311" s="70"/>
      <c r="AG311" s="70"/>
      <c r="AH311" s="41"/>
      <c r="AI311" s="41"/>
      <c r="AJ311" s="70"/>
      <c r="AK311" s="70"/>
      <c r="AM311" s="70"/>
      <c r="AN311" s="70"/>
      <c r="AP311" s="70"/>
      <c r="AQ311" s="70"/>
      <c r="AR311" s="70"/>
      <c r="AS311" s="70"/>
      <c r="AT311" s="70"/>
      <c r="AU311" s="70"/>
      <c r="AV311" s="157"/>
      <c r="AW311" s="157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</row>
    <row r="312" spans="3:59" s="166" customFormat="1" ht="30" customHeight="1" x14ac:dyDescent="0.25">
      <c r="C312" s="70"/>
      <c r="D312" s="70"/>
      <c r="E312" s="70"/>
      <c r="G312" s="70"/>
      <c r="H312" s="55"/>
      <c r="I312" s="67"/>
      <c r="J312" s="68"/>
      <c r="K312" s="68"/>
      <c r="L312" s="70"/>
      <c r="M312" s="70"/>
      <c r="N312" s="70"/>
      <c r="O312" s="70"/>
      <c r="P312" s="70"/>
      <c r="Q312" s="70"/>
      <c r="R312" s="70"/>
      <c r="S312" s="70"/>
      <c r="T312" s="70"/>
      <c r="X312" s="70"/>
      <c r="Y312" s="70"/>
      <c r="Z312" s="70"/>
      <c r="AC312" s="70"/>
      <c r="AD312" s="70"/>
      <c r="AE312" s="70"/>
      <c r="AG312" s="70"/>
      <c r="AH312" s="41"/>
      <c r="AI312" s="41"/>
      <c r="AJ312" s="70"/>
      <c r="AK312" s="70"/>
      <c r="AM312" s="70"/>
      <c r="AN312" s="70"/>
      <c r="AP312" s="70"/>
      <c r="AQ312" s="70"/>
      <c r="AR312" s="70"/>
      <c r="AS312" s="70"/>
      <c r="AT312" s="70"/>
      <c r="AU312" s="70"/>
      <c r="AV312" s="157"/>
      <c r="AW312" s="157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</row>
    <row r="313" spans="3:59" s="166" customFormat="1" ht="30" customHeight="1" x14ac:dyDescent="0.25">
      <c r="C313" s="70"/>
      <c r="D313" s="70"/>
      <c r="E313" s="70"/>
      <c r="G313" s="70"/>
      <c r="H313" s="55"/>
      <c r="I313" s="67"/>
      <c r="J313" s="68"/>
      <c r="K313" s="68"/>
      <c r="L313" s="70"/>
      <c r="M313" s="70"/>
      <c r="N313" s="70"/>
      <c r="O313" s="70"/>
      <c r="P313" s="70"/>
      <c r="Q313" s="70"/>
      <c r="R313" s="70"/>
      <c r="S313" s="70"/>
      <c r="T313" s="70"/>
      <c r="X313" s="70"/>
      <c r="Y313" s="70"/>
      <c r="Z313" s="70"/>
      <c r="AC313" s="70"/>
      <c r="AD313" s="70"/>
      <c r="AE313" s="70"/>
      <c r="AG313" s="70"/>
      <c r="AH313" s="41"/>
      <c r="AI313" s="41"/>
      <c r="AJ313" s="70"/>
      <c r="AK313" s="70"/>
      <c r="AM313" s="70"/>
      <c r="AN313" s="70"/>
      <c r="AP313" s="70"/>
      <c r="AQ313" s="70"/>
      <c r="AR313" s="70"/>
      <c r="AS313" s="70"/>
      <c r="AT313" s="70"/>
      <c r="AU313" s="70"/>
      <c r="AV313" s="157"/>
      <c r="AW313" s="157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</row>
    <row r="314" spans="3:59" s="166" customFormat="1" ht="30" customHeight="1" x14ac:dyDescent="0.25">
      <c r="C314" s="70"/>
      <c r="D314" s="70"/>
      <c r="E314" s="70"/>
      <c r="G314" s="70"/>
      <c r="H314" s="55"/>
      <c r="I314" s="67"/>
      <c r="J314" s="68"/>
      <c r="K314" s="68"/>
      <c r="L314" s="70"/>
      <c r="M314" s="70"/>
      <c r="N314" s="70"/>
      <c r="O314" s="70"/>
      <c r="P314" s="70"/>
      <c r="Q314" s="70"/>
      <c r="R314" s="70"/>
      <c r="S314" s="70"/>
      <c r="T314" s="70"/>
      <c r="X314" s="70"/>
      <c r="Y314" s="70"/>
      <c r="Z314" s="70"/>
      <c r="AC314" s="70"/>
      <c r="AD314" s="70"/>
      <c r="AE314" s="70"/>
      <c r="AG314" s="70"/>
      <c r="AH314" s="41"/>
      <c r="AI314" s="41"/>
      <c r="AJ314" s="70"/>
      <c r="AK314" s="70"/>
      <c r="AM314" s="70"/>
      <c r="AN314" s="70"/>
      <c r="AP314" s="70"/>
      <c r="AQ314" s="70"/>
      <c r="AR314" s="70"/>
      <c r="AS314" s="70"/>
      <c r="AT314" s="70"/>
      <c r="AU314" s="70"/>
      <c r="AV314" s="157"/>
      <c r="AW314" s="157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</row>
    <row r="315" spans="3:59" s="166" customFormat="1" ht="30" customHeight="1" x14ac:dyDescent="0.25">
      <c r="C315" s="70"/>
      <c r="D315" s="70"/>
      <c r="E315" s="70"/>
      <c r="G315" s="70"/>
      <c r="H315" s="55"/>
      <c r="I315" s="67"/>
      <c r="J315" s="68"/>
      <c r="K315" s="68"/>
      <c r="L315" s="70"/>
      <c r="M315" s="70"/>
      <c r="N315" s="70"/>
      <c r="O315" s="70"/>
      <c r="P315" s="70"/>
      <c r="Q315" s="70"/>
      <c r="R315" s="70"/>
      <c r="S315" s="70"/>
      <c r="T315" s="70"/>
      <c r="X315" s="70"/>
      <c r="Y315" s="70"/>
      <c r="Z315" s="70"/>
      <c r="AC315" s="70"/>
      <c r="AD315" s="70"/>
      <c r="AE315" s="70"/>
      <c r="AG315" s="70"/>
      <c r="AH315" s="41"/>
      <c r="AI315" s="41"/>
      <c r="AJ315" s="70"/>
      <c r="AK315" s="70"/>
      <c r="AM315" s="70"/>
      <c r="AN315" s="70"/>
      <c r="AP315" s="70"/>
      <c r="AQ315" s="70"/>
      <c r="AR315" s="70"/>
      <c r="AS315" s="70"/>
      <c r="AT315" s="70"/>
      <c r="AU315" s="70"/>
      <c r="AV315" s="157"/>
      <c r="AW315" s="157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</row>
    <row r="316" spans="3:59" s="166" customFormat="1" ht="30" customHeight="1" x14ac:dyDescent="0.25">
      <c r="C316" s="70"/>
      <c r="D316" s="70"/>
      <c r="E316" s="70"/>
      <c r="G316" s="70"/>
      <c r="H316" s="55"/>
      <c r="I316" s="67"/>
      <c r="J316" s="68"/>
      <c r="K316" s="68"/>
      <c r="L316" s="70"/>
      <c r="M316" s="70"/>
      <c r="N316" s="70"/>
      <c r="O316" s="70"/>
      <c r="P316" s="70"/>
      <c r="Q316" s="70"/>
      <c r="R316" s="70"/>
      <c r="S316" s="70"/>
      <c r="T316" s="70"/>
      <c r="X316" s="70"/>
      <c r="Y316" s="70"/>
      <c r="Z316" s="70"/>
      <c r="AC316" s="70"/>
      <c r="AD316" s="70"/>
      <c r="AE316" s="70"/>
      <c r="AG316" s="70"/>
      <c r="AH316" s="41"/>
      <c r="AI316" s="41"/>
      <c r="AJ316" s="70"/>
      <c r="AK316" s="70"/>
      <c r="AM316" s="70"/>
      <c r="AN316" s="70"/>
      <c r="AP316" s="70"/>
      <c r="AQ316" s="70"/>
      <c r="AR316" s="70"/>
      <c r="AS316" s="70"/>
      <c r="AT316" s="70"/>
      <c r="AU316" s="70"/>
      <c r="AV316" s="157"/>
      <c r="AW316" s="157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</row>
    <row r="317" spans="3:59" s="166" customFormat="1" ht="30" customHeight="1" x14ac:dyDescent="0.25">
      <c r="C317" s="70"/>
      <c r="D317" s="70"/>
      <c r="E317" s="70"/>
      <c r="G317" s="70"/>
      <c r="H317" s="55"/>
      <c r="I317" s="67"/>
      <c r="J317" s="68"/>
      <c r="K317" s="68"/>
      <c r="L317" s="70"/>
      <c r="M317" s="70"/>
      <c r="N317" s="70"/>
      <c r="O317" s="70"/>
      <c r="P317" s="70"/>
      <c r="Q317" s="70"/>
      <c r="R317" s="70"/>
      <c r="S317" s="70"/>
      <c r="T317" s="70"/>
      <c r="X317" s="70"/>
      <c r="Y317" s="70"/>
      <c r="Z317" s="70"/>
      <c r="AC317" s="70"/>
      <c r="AD317" s="70"/>
      <c r="AE317" s="70"/>
      <c r="AG317" s="70"/>
      <c r="AH317" s="41"/>
      <c r="AI317" s="41"/>
      <c r="AJ317" s="70"/>
      <c r="AK317" s="70"/>
      <c r="AM317" s="70"/>
      <c r="AN317" s="70"/>
      <c r="AP317" s="70"/>
      <c r="AQ317" s="70"/>
      <c r="AR317" s="70"/>
      <c r="AS317" s="70"/>
      <c r="AT317" s="70"/>
      <c r="AU317" s="70"/>
      <c r="AV317" s="157"/>
      <c r="AW317" s="157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</row>
    <row r="318" spans="3:59" s="166" customFormat="1" ht="30" customHeight="1" x14ac:dyDescent="0.25">
      <c r="C318" s="70"/>
      <c r="D318" s="70"/>
      <c r="E318" s="70"/>
      <c r="G318" s="70"/>
      <c r="H318" s="55"/>
      <c r="I318" s="67"/>
      <c r="J318" s="68"/>
      <c r="K318" s="68"/>
      <c r="L318" s="70"/>
      <c r="M318" s="70"/>
      <c r="N318" s="70"/>
      <c r="O318" s="70"/>
      <c r="P318" s="70"/>
      <c r="Q318" s="70"/>
      <c r="R318" s="70"/>
      <c r="S318" s="70"/>
      <c r="T318" s="70"/>
      <c r="X318" s="70"/>
      <c r="Y318" s="70"/>
      <c r="Z318" s="70"/>
      <c r="AC318" s="70"/>
      <c r="AD318" s="70"/>
      <c r="AE318" s="70"/>
      <c r="AG318" s="70"/>
      <c r="AH318" s="41"/>
      <c r="AI318" s="41"/>
      <c r="AJ318" s="70"/>
      <c r="AK318" s="70"/>
      <c r="AM318" s="70"/>
      <c r="AN318" s="70"/>
      <c r="AP318" s="70"/>
      <c r="AQ318" s="70"/>
      <c r="AR318" s="70"/>
      <c r="AS318" s="70"/>
      <c r="AT318" s="70"/>
      <c r="AU318" s="70"/>
      <c r="AV318" s="157"/>
      <c r="AW318" s="157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</row>
    <row r="319" spans="3:59" s="166" customFormat="1" ht="30" customHeight="1" x14ac:dyDescent="0.25">
      <c r="C319" s="70"/>
      <c r="D319" s="70"/>
      <c r="E319" s="70"/>
      <c r="G319" s="70"/>
      <c r="H319" s="55"/>
      <c r="I319" s="67"/>
      <c r="J319" s="68"/>
      <c r="K319" s="68"/>
      <c r="L319" s="70"/>
      <c r="M319" s="70"/>
      <c r="N319" s="70"/>
      <c r="O319" s="70"/>
      <c r="P319" s="70"/>
      <c r="Q319" s="70"/>
      <c r="R319" s="70"/>
      <c r="S319" s="70"/>
      <c r="T319" s="70"/>
      <c r="X319" s="70"/>
      <c r="Y319" s="70"/>
      <c r="Z319" s="70"/>
      <c r="AC319" s="70"/>
      <c r="AD319" s="70"/>
      <c r="AE319" s="70"/>
      <c r="AG319" s="70"/>
      <c r="AH319" s="41"/>
      <c r="AI319" s="41"/>
      <c r="AJ319" s="70"/>
      <c r="AK319" s="70"/>
      <c r="AM319" s="70"/>
      <c r="AN319" s="70"/>
      <c r="AP319" s="70"/>
      <c r="AQ319" s="70"/>
      <c r="AR319" s="70"/>
      <c r="AS319" s="70"/>
      <c r="AT319" s="70"/>
      <c r="AU319" s="70"/>
      <c r="AV319" s="157"/>
      <c r="AW319" s="157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</row>
    <row r="320" spans="3:59" s="166" customFormat="1" ht="30" customHeight="1" x14ac:dyDescent="0.25">
      <c r="C320" s="70"/>
      <c r="D320" s="70"/>
      <c r="E320" s="70"/>
      <c r="G320" s="70"/>
      <c r="H320" s="55"/>
      <c r="I320" s="67"/>
      <c r="J320" s="68"/>
      <c r="K320" s="68"/>
      <c r="L320" s="70"/>
      <c r="M320" s="70"/>
      <c r="N320" s="70"/>
      <c r="O320" s="70"/>
      <c r="P320" s="70"/>
      <c r="Q320" s="70"/>
      <c r="R320" s="70"/>
      <c r="S320" s="70"/>
      <c r="T320" s="70"/>
      <c r="X320" s="70"/>
      <c r="Y320" s="70"/>
      <c r="Z320" s="70"/>
      <c r="AC320" s="70"/>
      <c r="AD320" s="70"/>
      <c r="AE320" s="70"/>
      <c r="AG320" s="70"/>
      <c r="AH320" s="41"/>
      <c r="AI320" s="41"/>
      <c r="AJ320" s="70"/>
      <c r="AK320" s="70"/>
      <c r="AM320" s="70"/>
      <c r="AN320" s="70"/>
      <c r="AP320" s="70"/>
      <c r="AQ320" s="70"/>
      <c r="AR320" s="70"/>
      <c r="AS320" s="70"/>
      <c r="AT320" s="70"/>
      <c r="AU320" s="70"/>
      <c r="AV320" s="157"/>
      <c r="AW320" s="157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</row>
    <row r="321" spans="3:59" s="166" customFormat="1" ht="30" customHeight="1" x14ac:dyDescent="0.25">
      <c r="C321" s="70"/>
      <c r="D321" s="70"/>
      <c r="E321" s="70"/>
      <c r="G321" s="70"/>
      <c r="H321" s="55"/>
      <c r="I321" s="67"/>
      <c r="J321" s="68"/>
      <c r="K321" s="68"/>
      <c r="L321" s="70"/>
      <c r="M321" s="70"/>
      <c r="N321" s="70"/>
      <c r="O321" s="70"/>
      <c r="P321" s="70"/>
      <c r="Q321" s="70"/>
      <c r="R321" s="70"/>
      <c r="S321" s="70"/>
      <c r="T321" s="70"/>
      <c r="X321" s="70"/>
      <c r="Y321" s="70"/>
      <c r="Z321" s="70"/>
      <c r="AC321" s="70"/>
      <c r="AD321" s="70"/>
      <c r="AE321" s="70"/>
      <c r="AG321" s="70"/>
      <c r="AH321" s="41"/>
      <c r="AI321" s="41"/>
      <c r="AJ321" s="70"/>
      <c r="AK321" s="70"/>
      <c r="AM321" s="70"/>
      <c r="AN321" s="70"/>
      <c r="AP321" s="70"/>
      <c r="AQ321" s="70"/>
      <c r="AR321" s="70"/>
      <c r="AS321" s="70"/>
      <c r="AT321" s="70"/>
      <c r="AU321" s="70"/>
      <c r="AV321" s="157"/>
      <c r="AW321" s="157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</row>
    <row r="322" spans="3:59" s="166" customFormat="1" ht="30" customHeight="1" x14ac:dyDescent="0.25">
      <c r="C322" s="70"/>
      <c r="D322" s="70"/>
      <c r="E322" s="70"/>
      <c r="G322" s="70"/>
      <c r="H322" s="55"/>
      <c r="I322" s="67"/>
      <c r="J322" s="68"/>
      <c r="K322" s="68"/>
      <c r="L322" s="70"/>
      <c r="M322" s="70"/>
      <c r="N322" s="70"/>
      <c r="O322" s="70"/>
      <c r="P322" s="70"/>
      <c r="Q322" s="70"/>
      <c r="R322" s="70"/>
      <c r="S322" s="70"/>
      <c r="T322" s="70"/>
      <c r="X322" s="70"/>
      <c r="Y322" s="70"/>
      <c r="Z322" s="70"/>
      <c r="AC322" s="70"/>
      <c r="AD322" s="70"/>
      <c r="AE322" s="70"/>
      <c r="AG322" s="70"/>
      <c r="AH322" s="41"/>
      <c r="AI322" s="41"/>
      <c r="AJ322" s="70"/>
      <c r="AK322" s="70"/>
      <c r="AM322" s="70"/>
      <c r="AN322" s="70"/>
      <c r="AP322" s="70"/>
      <c r="AQ322" s="70"/>
      <c r="AR322" s="70"/>
      <c r="AS322" s="70"/>
      <c r="AT322" s="70"/>
      <c r="AU322" s="70"/>
      <c r="AV322" s="157"/>
      <c r="AW322" s="157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</row>
    <row r="323" spans="3:59" s="166" customFormat="1" ht="30" customHeight="1" x14ac:dyDescent="0.25">
      <c r="C323" s="70"/>
      <c r="D323" s="70"/>
      <c r="E323" s="70"/>
      <c r="G323" s="70"/>
      <c r="H323" s="55"/>
      <c r="I323" s="67"/>
      <c r="J323" s="68"/>
      <c r="K323" s="68"/>
      <c r="L323" s="70"/>
      <c r="M323" s="70"/>
      <c r="N323" s="70"/>
      <c r="O323" s="70"/>
      <c r="P323" s="70"/>
      <c r="Q323" s="70"/>
      <c r="R323" s="70"/>
      <c r="S323" s="70"/>
      <c r="T323" s="70"/>
      <c r="X323" s="70"/>
      <c r="Y323" s="70"/>
      <c r="Z323" s="70"/>
      <c r="AC323" s="70"/>
      <c r="AD323" s="70"/>
      <c r="AE323" s="70"/>
      <c r="AG323" s="70"/>
      <c r="AH323" s="41"/>
      <c r="AI323" s="41"/>
      <c r="AJ323" s="70"/>
      <c r="AK323" s="70"/>
      <c r="AM323" s="70"/>
      <c r="AN323" s="70"/>
      <c r="AP323" s="70"/>
      <c r="AQ323" s="70"/>
      <c r="AR323" s="70"/>
      <c r="AS323" s="70"/>
      <c r="AT323" s="70"/>
      <c r="AU323" s="70"/>
      <c r="AV323" s="157"/>
      <c r="AW323" s="157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</row>
    <row r="324" spans="3:59" s="166" customFormat="1" ht="30" customHeight="1" x14ac:dyDescent="0.25">
      <c r="C324" s="70"/>
      <c r="D324" s="70"/>
      <c r="E324" s="70"/>
      <c r="G324" s="70"/>
      <c r="H324" s="55"/>
      <c r="I324" s="67"/>
      <c r="J324" s="68"/>
      <c r="K324" s="68"/>
      <c r="L324" s="70"/>
      <c r="M324" s="70"/>
      <c r="N324" s="70"/>
      <c r="O324" s="70"/>
      <c r="P324" s="70"/>
      <c r="Q324" s="70"/>
      <c r="R324" s="70"/>
      <c r="S324" s="70"/>
      <c r="T324" s="70"/>
      <c r="X324" s="70"/>
      <c r="Y324" s="70"/>
      <c r="Z324" s="70"/>
      <c r="AC324" s="70"/>
      <c r="AD324" s="70"/>
      <c r="AE324" s="70"/>
      <c r="AG324" s="70"/>
      <c r="AH324" s="41"/>
      <c r="AI324" s="41"/>
      <c r="AJ324" s="70"/>
      <c r="AK324" s="70"/>
      <c r="AM324" s="70"/>
      <c r="AN324" s="70"/>
      <c r="AP324" s="70"/>
      <c r="AQ324" s="70"/>
      <c r="AR324" s="70"/>
      <c r="AS324" s="70"/>
      <c r="AT324" s="70"/>
      <c r="AU324" s="70"/>
      <c r="AV324" s="157"/>
      <c r="AW324" s="157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</row>
    <row r="325" spans="3:59" s="166" customFormat="1" ht="30" customHeight="1" x14ac:dyDescent="0.25">
      <c r="C325" s="70"/>
      <c r="D325" s="70"/>
      <c r="E325" s="70"/>
      <c r="G325" s="70"/>
      <c r="H325" s="55"/>
      <c r="I325" s="67"/>
      <c r="J325" s="68"/>
      <c r="K325" s="68"/>
      <c r="L325" s="70"/>
      <c r="M325" s="70"/>
      <c r="N325" s="70"/>
      <c r="O325" s="70"/>
      <c r="P325" s="70"/>
      <c r="Q325" s="70"/>
      <c r="R325" s="70"/>
      <c r="S325" s="70"/>
      <c r="T325" s="70"/>
      <c r="X325" s="70"/>
      <c r="Y325" s="70"/>
      <c r="Z325" s="70"/>
      <c r="AC325" s="70"/>
      <c r="AD325" s="70"/>
      <c r="AE325" s="70"/>
      <c r="AG325" s="70"/>
      <c r="AH325" s="41"/>
      <c r="AI325" s="41"/>
      <c r="AJ325" s="70"/>
      <c r="AK325" s="70"/>
      <c r="AM325" s="70"/>
      <c r="AN325" s="70"/>
      <c r="AP325" s="70"/>
      <c r="AQ325" s="70"/>
      <c r="AR325" s="70"/>
      <c r="AS325" s="70"/>
      <c r="AT325" s="70"/>
      <c r="AU325" s="70"/>
      <c r="AV325" s="157"/>
      <c r="AW325" s="157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</row>
    <row r="326" spans="3:59" s="166" customFormat="1" ht="30" customHeight="1" x14ac:dyDescent="0.25">
      <c r="C326" s="70"/>
      <c r="D326" s="70"/>
      <c r="E326" s="70"/>
      <c r="G326" s="70"/>
      <c r="H326" s="55"/>
      <c r="I326" s="67"/>
      <c r="J326" s="68"/>
      <c r="K326" s="68"/>
      <c r="L326" s="70"/>
      <c r="M326" s="70"/>
      <c r="N326" s="70"/>
      <c r="O326" s="70"/>
      <c r="P326" s="70"/>
      <c r="Q326" s="70"/>
      <c r="R326" s="70"/>
      <c r="S326" s="70"/>
      <c r="T326" s="70"/>
      <c r="X326" s="70"/>
      <c r="Y326" s="70"/>
      <c r="Z326" s="70"/>
      <c r="AC326" s="70"/>
      <c r="AD326" s="70"/>
      <c r="AE326" s="70"/>
      <c r="AG326" s="70"/>
      <c r="AH326" s="41"/>
      <c r="AI326" s="41"/>
      <c r="AJ326" s="70"/>
      <c r="AK326" s="70"/>
      <c r="AM326" s="70"/>
      <c r="AN326" s="70"/>
      <c r="AP326" s="70"/>
      <c r="AQ326" s="70"/>
      <c r="AR326" s="70"/>
      <c r="AS326" s="70"/>
      <c r="AT326" s="70"/>
      <c r="AU326" s="70"/>
      <c r="AV326" s="157"/>
      <c r="AW326" s="157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</row>
    <row r="327" spans="3:59" s="166" customFormat="1" ht="30" customHeight="1" x14ac:dyDescent="0.25">
      <c r="C327" s="70"/>
      <c r="D327" s="70"/>
      <c r="E327" s="70"/>
      <c r="G327" s="70"/>
      <c r="H327" s="55"/>
      <c r="I327" s="67"/>
      <c r="J327" s="68"/>
      <c r="K327" s="68"/>
      <c r="L327" s="70"/>
      <c r="M327" s="70"/>
      <c r="N327" s="70"/>
      <c r="O327" s="70"/>
      <c r="P327" s="70"/>
      <c r="Q327" s="70"/>
      <c r="R327" s="70"/>
      <c r="S327" s="70"/>
      <c r="T327" s="70"/>
      <c r="X327" s="70"/>
      <c r="Y327" s="70"/>
      <c r="Z327" s="70"/>
      <c r="AC327" s="70"/>
      <c r="AD327" s="70"/>
      <c r="AE327" s="70"/>
      <c r="AG327" s="70"/>
      <c r="AH327" s="41"/>
      <c r="AI327" s="41"/>
      <c r="AJ327" s="70"/>
      <c r="AK327" s="70"/>
      <c r="AM327" s="70"/>
      <c r="AN327" s="70"/>
      <c r="AP327" s="70"/>
      <c r="AQ327" s="70"/>
      <c r="AR327" s="70"/>
      <c r="AS327" s="70"/>
      <c r="AT327" s="70"/>
      <c r="AU327" s="70"/>
      <c r="AV327" s="157"/>
      <c r="AW327" s="157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</row>
    <row r="328" spans="3:59" s="166" customFormat="1" ht="30" customHeight="1" x14ac:dyDescent="0.25">
      <c r="C328" s="70"/>
      <c r="D328" s="70"/>
      <c r="E328" s="70"/>
      <c r="G328" s="70"/>
      <c r="H328" s="55"/>
      <c r="I328" s="67"/>
      <c r="J328" s="68"/>
      <c r="K328" s="68"/>
      <c r="L328" s="70"/>
      <c r="M328" s="70"/>
      <c r="N328" s="70"/>
      <c r="O328" s="70"/>
      <c r="P328" s="70"/>
      <c r="Q328" s="70"/>
      <c r="R328" s="70"/>
      <c r="S328" s="70"/>
      <c r="T328" s="70"/>
      <c r="X328" s="70"/>
      <c r="Y328" s="70"/>
      <c r="Z328" s="70"/>
      <c r="AC328" s="70"/>
      <c r="AD328" s="70"/>
      <c r="AE328" s="70"/>
      <c r="AG328" s="70"/>
      <c r="AH328" s="41"/>
      <c r="AI328" s="41"/>
      <c r="AJ328" s="70"/>
      <c r="AK328" s="70"/>
      <c r="AM328" s="70"/>
      <c r="AN328" s="70"/>
      <c r="AP328" s="70"/>
      <c r="AQ328" s="70"/>
      <c r="AR328" s="70"/>
      <c r="AS328" s="70"/>
      <c r="AT328" s="70"/>
      <c r="AU328" s="70"/>
      <c r="AV328" s="157"/>
      <c r="AW328" s="157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</row>
    <row r="329" spans="3:59" s="166" customFormat="1" ht="30" customHeight="1" x14ac:dyDescent="0.25">
      <c r="C329" s="70"/>
      <c r="D329" s="70"/>
      <c r="E329" s="70"/>
      <c r="G329" s="70"/>
      <c r="H329" s="55"/>
      <c r="I329" s="67"/>
      <c r="J329" s="68"/>
      <c r="K329" s="68"/>
      <c r="L329" s="70"/>
      <c r="M329" s="70"/>
      <c r="N329" s="70"/>
      <c r="O329" s="70"/>
      <c r="P329" s="70"/>
      <c r="Q329" s="70"/>
      <c r="R329" s="70"/>
      <c r="S329" s="70"/>
      <c r="T329" s="70"/>
      <c r="X329" s="70"/>
      <c r="Y329" s="70"/>
      <c r="Z329" s="70"/>
      <c r="AC329" s="70"/>
      <c r="AD329" s="70"/>
      <c r="AE329" s="70"/>
      <c r="AG329" s="70"/>
      <c r="AH329" s="41"/>
      <c r="AI329" s="41"/>
      <c r="AJ329" s="70"/>
      <c r="AK329" s="70"/>
      <c r="AM329" s="70"/>
      <c r="AN329" s="70"/>
      <c r="AP329" s="70"/>
      <c r="AQ329" s="70"/>
      <c r="AR329" s="70"/>
      <c r="AS329" s="70"/>
      <c r="AT329" s="70"/>
      <c r="AU329" s="70"/>
      <c r="AV329" s="157"/>
      <c r="AW329" s="157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</row>
    <row r="330" spans="3:59" s="166" customFormat="1" ht="30" customHeight="1" x14ac:dyDescent="0.25">
      <c r="C330" s="70"/>
      <c r="D330" s="70"/>
      <c r="E330" s="70"/>
      <c r="G330" s="70"/>
      <c r="H330" s="55"/>
      <c r="I330" s="67"/>
      <c r="J330" s="68"/>
      <c r="K330" s="68"/>
      <c r="L330" s="70"/>
      <c r="M330" s="70"/>
      <c r="N330" s="70"/>
      <c r="O330" s="70"/>
      <c r="P330" s="70"/>
      <c r="Q330" s="70"/>
      <c r="R330" s="70"/>
      <c r="S330" s="70"/>
      <c r="T330" s="70"/>
      <c r="X330" s="70"/>
      <c r="Y330" s="70"/>
      <c r="Z330" s="70"/>
      <c r="AC330" s="70"/>
      <c r="AD330" s="70"/>
      <c r="AE330" s="70"/>
      <c r="AG330" s="70"/>
      <c r="AH330" s="41"/>
      <c r="AI330" s="41"/>
      <c r="AJ330" s="70"/>
      <c r="AK330" s="70"/>
      <c r="AM330" s="70"/>
      <c r="AN330" s="70"/>
      <c r="AP330" s="70"/>
      <c r="AQ330" s="70"/>
      <c r="AR330" s="70"/>
      <c r="AS330" s="70"/>
      <c r="AT330" s="70"/>
      <c r="AU330" s="70"/>
      <c r="AV330" s="157"/>
      <c r="AW330" s="157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</row>
    <row r="331" spans="3:59" s="166" customFormat="1" ht="30" customHeight="1" x14ac:dyDescent="0.25">
      <c r="C331" s="70"/>
      <c r="D331" s="70"/>
      <c r="E331" s="70"/>
      <c r="G331" s="70"/>
      <c r="H331" s="55"/>
      <c r="I331" s="67"/>
      <c r="J331" s="68"/>
      <c r="K331" s="68"/>
      <c r="L331" s="70"/>
      <c r="M331" s="70"/>
      <c r="N331" s="70"/>
      <c r="O331" s="70"/>
      <c r="P331" s="70"/>
      <c r="Q331" s="70"/>
      <c r="R331" s="70"/>
      <c r="S331" s="70"/>
      <c r="T331" s="70"/>
      <c r="X331" s="70"/>
      <c r="Y331" s="70"/>
      <c r="Z331" s="70"/>
      <c r="AC331" s="70"/>
      <c r="AD331" s="70"/>
      <c r="AE331" s="70"/>
      <c r="AG331" s="70"/>
      <c r="AH331" s="41"/>
      <c r="AI331" s="41"/>
      <c r="AJ331" s="70"/>
      <c r="AK331" s="70"/>
      <c r="AM331" s="70"/>
      <c r="AN331" s="70"/>
      <c r="AP331" s="70"/>
      <c r="AQ331" s="70"/>
      <c r="AR331" s="70"/>
      <c r="AS331" s="70"/>
      <c r="AT331" s="70"/>
      <c r="AU331" s="70"/>
      <c r="AV331" s="157"/>
      <c r="AW331" s="157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</row>
    <row r="332" spans="3:59" s="166" customFormat="1" ht="30" customHeight="1" x14ac:dyDescent="0.25">
      <c r="C332" s="70"/>
      <c r="D332" s="70"/>
      <c r="E332" s="70"/>
      <c r="G332" s="70"/>
      <c r="H332" s="55"/>
      <c r="I332" s="67"/>
      <c r="J332" s="68"/>
      <c r="K332" s="68"/>
      <c r="L332" s="70"/>
      <c r="M332" s="70"/>
      <c r="N332" s="70"/>
      <c r="O332" s="70"/>
      <c r="P332" s="70"/>
      <c r="Q332" s="70"/>
      <c r="R332" s="70"/>
      <c r="S332" s="70"/>
      <c r="T332" s="70"/>
      <c r="X332" s="70"/>
      <c r="Y332" s="70"/>
      <c r="Z332" s="70"/>
      <c r="AC332" s="70"/>
      <c r="AD332" s="70"/>
      <c r="AE332" s="70"/>
      <c r="AG332" s="70"/>
      <c r="AH332" s="41"/>
      <c r="AI332" s="41"/>
      <c r="AJ332" s="70"/>
      <c r="AK332" s="70"/>
      <c r="AM332" s="70"/>
      <c r="AN332" s="70"/>
      <c r="AP332" s="70"/>
      <c r="AQ332" s="70"/>
      <c r="AR332" s="70"/>
      <c r="AS332" s="70"/>
      <c r="AT332" s="70"/>
      <c r="AU332" s="70"/>
      <c r="AV332" s="157"/>
      <c r="AW332" s="157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</row>
    <row r="333" spans="3:59" s="166" customFormat="1" ht="30" customHeight="1" x14ac:dyDescent="0.25">
      <c r="C333" s="70"/>
      <c r="D333" s="70"/>
      <c r="E333" s="70"/>
      <c r="G333" s="70"/>
      <c r="H333" s="55"/>
      <c r="I333" s="67"/>
      <c r="J333" s="68"/>
      <c r="K333" s="68"/>
      <c r="L333" s="70"/>
      <c r="M333" s="70"/>
      <c r="N333" s="70"/>
      <c r="O333" s="70"/>
      <c r="P333" s="70"/>
      <c r="Q333" s="70"/>
      <c r="R333" s="70"/>
      <c r="S333" s="70"/>
      <c r="T333" s="70"/>
      <c r="X333" s="70"/>
      <c r="Y333" s="70"/>
      <c r="Z333" s="70"/>
      <c r="AC333" s="70"/>
      <c r="AD333" s="70"/>
      <c r="AE333" s="70"/>
      <c r="AG333" s="70"/>
      <c r="AH333" s="41"/>
      <c r="AI333" s="41"/>
      <c r="AJ333" s="70"/>
      <c r="AK333" s="70"/>
      <c r="AM333" s="70"/>
      <c r="AN333" s="70"/>
      <c r="AP333" s="70"/>
      <c r="AQ333" s="70"/>
      <c r="AR333" s="70"/>
      <c r="AS333" s="70"/>
      <c r="AT333" s="70"/>
      <c r="AU333" s="70"/>
      <c r="AV333" s="157"/>
      <c r="AW333" s="157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</row>
    <row r="334" spans="3:59" s="166" customFormat="1" ht="30" customHeight="1" x14ac:dyDescent="0.25">
      <c r="C334" s="70"/>
      <c r="D334" s="70"/>
      <c r="E334" s="70"/>
      <c r="G334" s="70"/>
      <c r="H334" s="55"/>
      <c r="I334" s="67"/>
      <c r="J334" s="68"/>
      <c r="K334" s="68"/>
      <c r="L334" s="70"/>
      <c r="M334" s="70"/>
      <c r="N334" s="70"/>
      <c r="O334" s="70"/>
      <c r="P334" s="70"/>
      <c r="Q334" s="70"/>
      <c r="R334" s="70"/>
      <c r="S334" s="70"/>
      <c r="T334" s="70"/>
      <c r="X334" s="70"/>
      <c r="Y334" s="70"/>
      <c r="Z334" s="70"/>
      <c r="AC334" s="70"/>
      <c r="AD334" s="70"/>
      <c r="AE334" s="70"/>
      <c r="AG334" s="70"/>
      <c r="AH334" s="41"/>
      <c r="AI334" s="41"/>
      <c r="AJ334" s="70"/>
      <c r="AK334" s="70"/>
      <c r="AM334" s="70"/>
      <c r="AN334" s="70"/>
      <c r="AP334" s="70"/>
      <c r="AQ334" s="70"/>
      <c r="AR334" s="70"/>
      <c r="AS334" s="70"/>
      <c r="AT334" s="70"/>
      <c r="AU334" s="70"/>
      <c r="AV334" s="157"/>
      <c r="AW334" s="157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</row>
    <row r="335" spans="3:59" s="166" customFormat="1" ht="30" customHeight="1" x14ac:dyDescent="0.25">
      <c r="C335" s="70"/>
      <c r="D335" s="70"/>
      <c r="E335" s="70"/>
      <c r="G335" s="70"/>
      <c r="H335" s="55"/>
      <c r="I335" s="67"/>
      <c r="J335" s="68"/>
      <c r="K335" s="68"/>
      <c r="L335" s="70"/>
      <c r="M335" s="70"/>
      <c r="N335" s="70"/>
      <c r="O335" s="70"/>
      <c r="P335" s="70"/>
      <c r="Q335" s="70"/>
      <c r="R335" s="70"/>
      <c r="S335" s="70"/>
      <c r="T335" s="70"/>
      <c r="X335" s="70"/>
      <c r="Y335" s="70"/>
      <c r="Z335" s="70"/>
      <c r="AC335" s="70"/>
      <c r="AD335" s="70"/>
      <c r="AE335" s="70"/>
      <c r="AG335" s="70"/>
      <c r="AH335" s="41"/>
      <c r="AI335" s="41"/>
      <c r="AJ335" s="70"/>
      <c r="AK335" s="70"/>
      <c r="AM335" s="70"/>
      <c r="AN335" s="70"/>
      <c r="AP335" s="70"/>
      <c r="AQ335" s="70"/>
      <c r="AR335" s="70"/>
      <c r="AS335" s="70"/>
      <c r="AT335" s="70"/>
      <c r="AU335" s="70"/>
      <c r="AV335" s="157"/>
      <c r="AW335" s="157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</row>
    <row r="336" spans="3:59" s="166" customFormat="1" ht="30" customHeight="1" x14ac:dyDescent="0.25">
      <c r="C336" s="70"/>
      <c r="D336" s="70"/>
      <c r="E336" s="70"/>
      <c r="G336" s="70"/>
      <c r="H336" s="55"/>
      <c r="I336" s="67"/>
      <c r="J336" s="68"/>
      <c r="K336" s="68"/>
      <c r="L336" s="70"/>
      <c r="M336" s="70"/>
      <c r="N336" s="70"/>
      <c r="O336" s="70"/>
      <c r="P336" s="70"/>
      <c r="Q336" s="70"/>
      <c r="R336" s="70"/>
      <c r="S336" s="70"/>
      <c r="T336" s="70"/>
      <c r="X336" s="70"/>
      <c r="Y336" s="70"/>
      <c r="Z336" s="70"/>
      <c r="AC336" s="70"/>
      <c r="AD336" s="70"/>
      <c r="AE336" s="70"/>
      <c r="AG336" s="70"/>
      <c r="AH336" s="41"/>
      <c r="AI336" s="41"/>
      <c r="AJ336" s="70"/>
      <c r="AK336" s="70"/>
      <c r="AM336" s="70"/>
      <c r="AN336" s="70"/>
      <c r="AP336" s="70"/>
      <c r="AQ336" s="70"/>
      <c r="AR336" s="70"/>
      <c r="AS336" s="70"/>
      <c r="AT336" s="70"/>
      <c r="AU336" s="70"/>
      <c r="AV336" s="157"/>
      <c r="AW336" s="157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</row>
    <row r="337" spans="3:59" s="166" customFormat="1" ht="30" customHeight="1" x14ac:dyDescent="0.25">
      <c r="C337" s="70"/>
      <c r="D337" s="70"/>
      <c r="E337" s="70"/>
      <c r="G337" s="70"/>
      <c r="H337" s="55"/>
      <c r="I337" s="67"/>
      <c r="J337" s="68"/>
      <c r="K337" s="68"/>
      <c r="L337" s="70"/>
      <c r="M337" s="70"/>
      <c r="N337" s="70"/>
      <c r="O337" s="70"/>
      <c r="P337" s="70"/>
      <c r="Q337" s="70"/>
      <c r="R337" s="70"/>
      <c r="S337" s="70"/>
      <c r="T337" s="70"/>
      <c r="X337" s="70"/>
      <c r="Y337" s="70"/>
      <c r="Z337" s="70"/>
      <c r="AC337" s="70"/>
      <c r="AD337" s="70"/>
      <c r="AE337" s="70"/>
      <c r="AG337" s="70"/>
      <c r="AH337" s="41"/>
      <c r="AI337" s="41"/>
      <c r="AJ337" s="70"/>
      <c r="AK337" s="70"/>
      <c r="AM337" s="70"/>
      <c r="AN337" s="70"/>
      <c r="AP337" s="70"/>
      <c r="AQ337" s="70"/>
      <c r="AR337" s="70"/>
      <c r="AS337" s="70"/>
      <c r="AT337" s="70"/>
      <c r="AU337" s="70"/>
      <c r="AV337" s="157"/>
      <c r="AW337" s="157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</row>
    <row r="338" spans="3:59" s="166" customFormat="1" ht="30" customHeight="1" x14ac:dyDescent="0.25">
      <c r="C338" s="70"/>
      <c r="D338" s="70"/>
      <c r="E338" s="70"/>
      <c r="G338" s="70"/>
      <c r="H338" s="55"/>
      <c r="I338" s="67"/>
      <c r="J338" s="68"/>
      <c r="K338" s="68"/>
      <c r="L338" s="70"/>
      <c r="M338" s="70"/>
      <c r="N338" s="70"/>
      <c r="O338" s="70"/>
      <c r="P338" s="70"/>
      <c r="Q338" s="70"/>
      <c r="R338" s="70"/>
      <c r="S338" s="70"/>
      <c r="T338" s="70"/>
      <c r="X338" s="70"/>
      <c r="Y338" s="70"/>
      <c r="Z338" s="70"/>
      <c r="AC338" s="70"/>
      <c r="AD338" s="70"/>
      <c r="AE338" s="70"/>
      <c r="AG338" s="70"/>
      <c r="AH338" s="41"/>
      <c r="AI338" s="41"/>
      <c r="AJ338" s="70"/>
      <c r="AK338" s="70"/>
      <c r="AM338" s="70"/>
      <c r="AN338" s="70"/>
      <c r="AP338" s="70"/>
      <c r="AQ338" s="70"/>
      <c r="AR338" s="70"/>
      <c r="AS338" s="70"/>
      <c r="AT338" s="70"/>
      <c r="AU338" s="70"/>
      <c r="AV338" s="157"/>
      <c r="AW338" s="157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</row>
    <row r="339" spans="3:59" s="166" customFormat="1" ht="30" customHeight="1" x14ac:dyDescent="0.25">
      <c r="C339" s="70"/>
      <c r="D339" s="70"/>
      <c r="E339" s="70"/>
      <c r="G339" s="70"/>
      <c r="H339" s="55"/>
      <c r="I339" s="67"/>
      <c r="J339" s="68"/>
      <c r="K339" s="68"/>
      <c r="L339" s="70"/>
      <c r="M339" s="70"/>
      <c r="N339" s="70"/>
      <c r="O339" s="70"/>
      <c r="P339" s="70"/>
      <c r="Q339" s="70"/>
      <c r="R339" s="70"/>
      <c r="S339" s="70"/>
      <c r="T339" s="70"/>
      <c r="X339" s="70"/>
      <c r="Y339" s="70"/>
      <c r="Z339" s="70"/>
      <c r="AC339" s="70"/>
      <c r="AD339" s="70"/>
      <c r="AE339" s="70"/>
      <c r="AG339" s="70"/>
      <c r="AH339" s="41"/>
      <c r="AI339" s="41"/>
      <c r="AJ339" s="70"/>
      <c r="AK339" s="70"/>
      <c r="AM339" s="70"/>
      <c r="AN339" s="70"/>
      <c r="AP339" s="70"/>
      <c r="AQ339" s="70"/>
      <c r="AR339" s="70"/>
      <c r="AS339" s="70"/>
      <c r="AT339" s="70"/>
      <c r="AU339" s="70"/>
      <c r="AV339" s="157"/>
      <c r="AW339" s="157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</row>
    <row r="340" spans="3:59" s="166" customFormat="1" ht="30" customHeight="1" x14ac:dyDescent="0.25">
      <c r="C340" s="70"/>
      <c r="D340" s="70"/>
      <c r="E340" s="70"/>
      <c r="G340" s="70"/>
      <c r="H340" s="55"/>
      <c r="I340" s="67"/>
      <c r="J340" s="68"/>
      <c r="K340" s="68"/>
      <c r="L340" s="70"/>
      <c r="M340" s="70"/>
      <c r="N340" s="70"/>
      <c r="O340" s="70"/>
      <c r="P340" s="70"/>
      <c r="Q340" s="70"/>
      <c r="R340" s="70"/>
      <c r="S340" s="70"/>
      <c r="T340" s="70"/>
      <c r="X340" s="70"/>
      <c r="Y340" s="70"/>
      <c r="Z340" s="70"/>
      <c r="AC340" s="70"/>
      <c r="AD340" s="70"/>
      <c r="AE340" s="70"/>
      <c r="AG340" s="70"/>
      <c r="AH340" s="41"/>
      <c r="AI340" s="41"/>
      <c r="AJ340" s="70"/>
      <c r="AK340" s="70"/>
      <c r="AM340" s="70"/>
      <c r="AN340" s="70"/>
      <c r="AP340" s="70"/>
      <c r="AQ340" s="70"/>
      <c r="AR340" s="70"/>
      <c r="AS340" s="70"/>
      <c r="AT340" s="70"/>
      <c r="AU340" s="70"/>
      <c r="AV340" s="157"/>
      <c r="AW340" s="157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</row>
    <row r="341" spans="3:59" s="166" customFormat="1" ht="30" customHeight="1" x14ac:dyDescent="0.25">
      <c r="C341" s="70"/>
      <c r="D341" s="70"/>
      <c r="E341" s="70"/>
      <c r="G341" s="70"/>
      <c r="H341" s="55"/>
      <c r="I341" s="67"/>
      <c r="J341" s="68"/>
      <c r="K341" s="68"/>
      <c r="L341" s="70"/>
      <c r="M341" s="70"/>
      <c r="N341" s="70"/>
      <c r="O341" s="70"/>
      <c r="P341" s="70"/>
      <c r="Q341" s="70"/>
      <c r="R341" s="70"/>
      <c r="S341" s="70"/>
      <c r="T341" s="70"/>
      <c r="X341" s="70"/>
      <c r="Y341" s="70"/>
      <c r="Z341" s="70"/>
      <c r="AC341" s="70"/>
      <c r="AD341" s="70"/>
      <c r="AE341" s="70"/>
      <c r="AG341" s="70"/>
      <c r="AH341" s="41"/>
      <c r="AI341" s="41"/>
      <c r="AJ341" s="70"/>
      <c r="AK341" s="70"/>
      <c r="AM341" s="70"/>
      <c r="AN341" s="70"/>
      <c r="AP341" s="70"/>
      <c r="AQ341" s="70"/>
      <c r="AR341" s="70"/>
      <c r="AS341" s="70"/>
      <c r="AT341" s="70"/>
      <c r="AU341" s="70"/>
      <c r="AV341" s="157"/>
      <c r="AW341" s="157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</row>
    <row r="342" spans="3:59" s="166" customFormat="1" ht="30" customHeight="1" x14ac:dyDescent="0.25">
      <c r="C342" s="70"/>
      <c r="D342" s="70"/>
      <c r="E342" s="70"/>
      <c r="G342" s="70"/>
      <c r="H342" s="55"/>
      <c r="I342" s="67"/>
      <c r="J342" s="68"/>
      <c r="K342" s="68"/>
      <c r="L342" s="70"/>
      <c r="M342" s="70"/>
      <c r="N342" s="70"/>
      <c r="O342" s="70"/>
      <c r="P342" s="70"/>
      <c r="Q342" s="70"/>
      <c r="R342" s="70"/>
      <c r="S342" s="70"/>
      <c r="T342" s="70"/>
      <c r="X342" s="70"/>
      <c r="Y342" s="70"/>
      <c r="Z342" s="70"/>
      <c r="AC342" s="70"/>
      <c r="AD342" s="70"/>
      <c r="AE342" s="70"/>
      <c r="AG342" s="70"/>
      <c r="AH342" s="41"/>
      <c r="AI342" s="41"/>
      <c r="AJ342" s="70"/>
      <c r="AK342" s="70"/>
      <c r="AM342" s="70"/>
      <c r="AN342" s="70"/>
      <c r="AP342" s="70"/>
      <c r="AQ342" s="70"/>
      <c r="AR342" s="70"/>
      <c r="AS342" s="70"/>
      <c r="AT342" s="70"/>
      <c r="AU342" s="70"/>
      <c r="AV342" s="157"/>
      <c r="AW342" s="157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</row>
    <row r="343" spans="3:59" s="166" customFormat="1" ht="30" customHeight="1" x14ac:dyDescent="0.25">
      <c r="C343" s="70"/>
      <c r="D343" s="70"/>
      <c r="E343" s="70"/>
      <c r="G343" s="70"/>
      <c r="H343" s="55"/>
      <c r="I343" s="67"/>
      <c r="J343" s="68"/>
      <c r="K343" s="68"/>
      <c r="L343" s="70"/>
      <c r="M343" s="70"/>
      <c r="N343" s="70"/>
      <c r="O343" s="70"/>
      <c r="P343" s="70"/>
      <c r="Q343" s="70"/>
      <c r="R343" s="70"/>
      <c r="S343" s="70"/>
      <c r="T343" s="70"/>
      <c r="X343" s="70"/>
      <c r="Y343" s="70"/>
      <c r="Z343" s="70"/>
      <c r="AC343" s="70"/>
      <c r="AD343" s="70"/>
      <c r="AE343" s="70"/>
      <c r="AG343" s="70"/>
      <c r="AH343" s="41"/>
      <c r="AI343" s="41"/>
      <c r="AJ343" s="70"/>
      <c r="AK343" s="70"/>
      <c r="AM343" s="70"/>
      <c r="AN343" s="70"/>
      <c r="AP343" s="70"/>
      <c r="AQ343" s="70"/>
      <c r="AR343" s="70"/>
      <c r="AS343" s="70"/>
      <c r="AT343" s="70"/>
      <c r="AU343" s="70"/>
      <c r="AV343" s="157"/>
      <c r="AW343" s="157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</row>
    <row r="344" spans="3:59" s="166" customFormat="1" ht="30" customHeight="1" x14ac:dyDescent="0.25">
      <c r="C344" s="70"/>
      <c r="D344" s="70"/>
      <c r="E344" s="70"/>
      <c r="G344" s="70"/>
      <c r="H344" s="55"/>
      <c r="I344" s="67"/>
      <c r="J344" s="68"/>
      <c r="K344" s="68"/>
      <c r="L344" s="70"/>
      <c r="M344" s="70"/>
      <c r="N344" s="70"/>
      <c r="O344" s="70"/>
      <c r="P344" s="70"/>
      <c r="Q344" s="70"/>
      <c r="R344" s="70"/>
      <c r="S344" s="70"/>
      <c r="T344" s="70"/>
      <c r="X344" s="70"/>
      <c r="Y344" s="70"/>
      <c r="Z344" s="70"/>
      <c r="AC344" s="70"/>
      <c r="AD344" s="70"/>
      <c r="AE344" s="70"/>
      <c r="AG344" s="70"/>
      <c r="AH344" s="41"/>
      <c r="AI344" s="41"/>
      <c r="AJ344" s="70"/>
      <c r="AK344" s="70"/>
      <c r="AM344" s="70"/>
      <c r="AN344" s="70"/>
      <c r="AP344" s="70"/>
      <c r="AQ344" s="70"/>
      <c r="AR344" s="70"/>
      <c r="AS344" s="70"/>
      <c r="AT344" s="70"/>
      <c r="AU344" s="70"/>
      <c r="AV344" s="157"/>
      <c r="AW344" s="157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</row>
    <row r="345" spans="3:59" s="166" customFormat="1" ht="30" customHeight="1" x14ac:dyDescent="0.25">
      <c r="C345" s="70"/>
      <c r="D345" s="70"/>
      <c r="E345" s="70"/>
      <c r="G345" s="70"/>
      <c r="H345" s="55"/>
      <c r="I345" s="67"/>
      <c r="J345" s="68"/>
      <c r="K345" s="68"/>
      <c r="L345" s="70"/>
      <c r="M345" s="70"/>
      <c r="N345" s="70"/>
      <c r="O345" s="70"/>
      <c r="P345" s="70"/>
      <c r="Q345" s="70"/>
      <c r="R345" s="70"/>
      <c r="S345" s="70"/>
      <c r="T345" s="70"/>
      <c r="X345" s="70"/>
      <c r="Y345" s="70"/>
      <c r="Z345" s="70"/>
      <c r="AC345" s="70"/>
      <c r="AD345" s="70"/>
      <c r="AE345" s="70"/>
      <c r="AG345" s="70"/>
      <c r="AH345" s="41"/>
      <c r="AI345" s="41"/>
      <c r="AJ345" s="70"/>
      <c r="AK345" s="70"/>
      <c r="AM345" s="70"/>
      <c r="AN345" s="70"/>
      <c r="AP345" s="70"/>
      <c r="AQ345" s="70"/>
      <c r="AR345" s="70"/>
      <c r="AS345" s="70"/>
      <c r="AT345" s="70"/>
      <c r="AU345" s="70"/>
      <c r="AV345" s="157"/>
      <c r="AW345" s="157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</row>
    <row r="346" spans="3:59" s="166" customFormat="1" ht="30" customHeight="1" x14ac:dyDescent="0.25">
      <c r="C346" s="70"/>
      <c r="D346" s="70"/>
      <c r="E346" s="70"/>
      <c r="G346" s="70"/>
      <c r="H346" s="55"/>
      <c r="I346" s="67"/>
      <c r="J346" s="68"/>
      <c r="K346" s="68"/>
      <c r="L346" s="70"/>
      <c r="M346" s="70"/>
      <c r="N346" s="70"/>
      <c r="O346" s="70"/>
      <c r="P346" s="70"/>
      <c r="Q346" s="70"/>
      <c r="R346" s="70"/>
      <c r="S346" s="70"/>
      <c r="T346" s="70"/>
      <c r="X346" s="70"/>
      <c r="Y346" s="70"/>
      <c r="Z346" s="70"/>
      <c r="AC346" s="70"/>
      <c r="AD346" s="70"/>
      <c r="AE346" s="70"/>
      <c r="AG346" s="70"/>
      <c r="AH346" s="41"/>
      <c r="AI346" s="41"/>
      <c r="AJ346" s="70"/>
      <c r="AK346" s="70"/>
      <c r="AM346" s="70"/>
      <c r="AN346" s="70"/>
      <c r="AP346" s="70"/>
      <c r="AQ346" s="70"/>
      <c r="AR346" s="70"/>
      <c r="AS346" s="70"/>
      <c r="AT346" s="70"/>
      <c r="AU346" s="70"/>
      <c r="AV346" s="157"/>
      <c r="AW346" s="157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</row>
    <row r="347" spans="3:59" s="166" customFormat="1" ht="30" customHeight="1" x14ac:dyDescent="0.25">
      <c r="C347" s="70"/>
      <c r="D347" s="70"/>
      <c r="E347" s="70"/>
      <c r="G347" s="70"/>
      <c r="H347" s="55"/>
      <c r="I347" s="67"/>
      <c r="J347" s="68"/>
      <c r="K347" s="68"/>
      <c r="L347" s="70"/>
      <c r="M347" s="70"/>
      <c r="N347" s="70"/>
      <c r="O347" s="70"/>
      <c r="P347" s="70"/>
      <c r="Q347" s="70"/>
      <c r="R347" s="70"/>
      <c r="S347" s="70"/>
      <c r="T347" s="70"/>
      <c r="X347" s="70"/>
      <c r="Y347" s="70"/>
      <c r="Z347" s="70"/>
      <c r="AC347" s="70"/>
      <c r="AD347" s="70"/>
      <c r="AE347" s="70"/>
      <c r="AG347" s="70"/>
      <c r="AH347" s="41"/>
      <c r="AI347" s="41"/>
      <c r="AJ347" s="70"/>
      <c r="AK347" s="70"/>
      <c r="AM347" s="70"/>
      <c r="AN347" s="70"/>
      <c r="AP347" s="70"/>
      <c r="AQ347" s="70"/>
      <c r="AR347" s="70"/>
      <c r="AS347" s="70"/>
      <c r="AT347" s="70"/>
      <c r="AU347" s="70"/>
      <c r="AV347" s="157"/>
      <c r="AW347" s="157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</row>
    <row r="348" spans="3:59" s="166" customFormat="1" ht="30" customHeight="1" x14ac:dyDescent="0.25">
      <c r="C348" s="70"/>
      <c r="D348" s="70"/>
      <c r="E348" s="70"/>
      <c r="G348" s="70"/>
      <c r="H348" s="55"/>
      <c r="I348" s="67"/>
      <c r="J348" s="68"/>
      <c r="K348" s="68"/>
      <c r="L348" s="70"/>
      <c r="M348" s="70"/>
      <c r="N348" s="70"/>
      <c r="O348" s="70"/>
      <c r="P348" s="70"/>
      <c r="Q348" s="70"/>
      <c r="R348" s="70"/>
      <c r="S348" s="70"/>
      <c r="T348" s="70"/>
      <c r="X348" s="70"/>
      <c r="Y348" s="70"/>
      <c r="Z348" s="70"/>
      <c r="AC348" s="70"/>
      <c r="AD348" s="70"/>
      <c r="AE348" s="70"/>
      <c r="AG348" s="70"/>
      <c r="AH348" s="41"/>
      <c r="AI348" s="41"/>
      <c r="AJ348" s="70"/>
      <c r="AK348" s="70"/>
      <c r="AM348" s="70"/>
      <c r="AN348" s="70"/>
      <c r="AP348" s="70"/>
      <c r="AQ348" s="70"/>
      <c r="AR348" s="70"/>
      <c r="AS348" s="70"/>
      <c r="AT348" s="70"/>
      <c r="AU348" s="70"/>
      <c r="AV348" s="157"/>
      <c r="AW348" s="157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</row>
    <row r="349" spans="3:59" s="166" customFormat="1" ht="30" customHeight="1" x14ac:dyDescent="0.25">
      <c r="C349" s="70"/>
      <c r="D349" s="70"/>
      <c r="E349" s="70"/>
      <c r="G349" s="70"/>
      <c r="H349" s="55"/>
      <c r="I349" s="67"/>
      <c r="J349" s="68"/>
      <c r="K349" s="68"/>
      <c r="L349" s="70"/>
      <c r="M349" s="70"/>
      <c r="N349" s="70"/>
      <c r="O349" s="70"/>
      <c r="P349" s="70"/>
      <c r="Q349" s="70"/>
      <c r="R349" s="70"/>
      <c r="S349" s="70"/>
      <c r="T349" s="70"/>
      <c r="X349" s="70"/>
      <c r="Y349" s="70"/>
      <c r="Z349" s="70"/>
      <c r="AC349" s="70"/>
      <c r="AD349" s="70"/>
      <c r="AE349" s="70"/>
      <c r="AG349" s="70"/>
      <c r="AH349" s="41"/>
      <c r="AI349" s="41"/>
      <c r="AJ349" s="70"/>
      <c r="AK349" s="70"/>
      <c r="AM349" s="70"/>
      <c r="AN349" s="70"/>
      <c r="AP349" s="70"/>
      <c r="AQ349" s="70"/>
      <c r="AR349" s="70"/>
      <c r="AS349" s="70"/>
      <c r="AT349" s="70"/>
      <c r="AU349" s="70"/>
      <c r="AV349" s="157"/>
      <c r="AW349" s="157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</row>
    <row r="350" spans="3:59" s="166" customFormat="1" ht="30" customHeight="1" x14ac:dyDescent="0.25">
      <c r="C350" s="70"/>
      <c r="D350" s="70"/>
      <c r="E350" s="70"/>
      <c r="G350" s="70"/>
      <c r="H350" s="55"/>
      <c r="I350" s="67"/>
      <c r="J350" s="68"/>
      <c r="K350" s="68"/>
      <c r="L350" s="70"/>
      <c r="M350" s="70"/>
      <c r="N350" s="70"/>
      <c r="O350" s="70"/>
      <c r="P350" s="70"/>
      <c r="Q350" s="70"/>
      <c r="R350" s="70"/>
      <c r="S350" s="70"/>
      <c r="T350" s="70"/>
      <c r="X350" s="70"/>
      <c r="Y350" s="70"/>
      <c r="Z350" s="70"/>
      <c r="AC350" s="70"/>
      <c r="AD350" s="70"/>
      <c r="AE350" s="70"/>
      <c r="AG350" s="70"/>
      <c r="AH350" s="41"/>
      <c r="AI350" s="41"/>
      <c r="AJ350" s="70"/>
      <c r="AK350" s="70"/>
      <c r="AM350" s="70"/>
      <c r="AN350" s="70"/>
      <c r="AP350" s="70"/>
      <c r="AQ350" s="70"/>
      <c r="AR350" s="70"/>
      <c r="AS350" s="70"/>
      <c r="AT350" s="70"/>
      <c r="AU350" s="70"/>
      <c r="AV350" s="157"/>
      <c r="AW350" s="157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</row>
    <row r="351" spans="3:59" s="166" customFormat="1" ht="30" customHeight="1" x14ac:dyDescent="0.25">
      <c r="C351" s="70"/>
      <c r="D351" s="70"/>
      <c r="E351" s="70"/>
      <c r="G351" s="70"/>
      <c r="H351" s="55"/>
      <c r="I351" s="67"/>
      <c r="J351" s="68"/>
      <c r="K351" s="68"/>
      <c r="L351" s="70"/>
      <c r="M351" s="70"/>
      <c r="N351" s="70"/>
      <c r="O351" s="70"/>
      <c r="P351" s="70"/>
      <c r="Q351" s="70"/>
      <c r="R351" s="70"/>
      <c r="S351" s="70"/>
      <c r="T351" s="70"/>
      <c r="X351" s="70"/>
      <c r="Y351" s="70"/>
      <c r="Z351" s="70"/>
      <c r="AC351" s="70"/>
      <c r="AD351" s="70"/>
      <c r="AE351" s="70"/>
      <c r="AG351" s="70"/>
      <c r="AH351" s="41"/>
      <c r="AI351" s="41"/>
      <c r="AJ351" s="70"/>
      <c r="AK351" s="70"/>
      <c r="AM351" s="70"/>
      <c r="AN351" s="70"/>
      <c r="AP351" s="70"/>
      <c r="AQ351" s="70"/>
      <c r="AR351" s="70"/>
      <c r="AS351" s="70"/>
      <c r="AT351" s="70"/>
      <c r="AU351" s="70"/>
      <c r="AV351" s="157"/>
      <c r="AW351" s="157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</row>
    <row r="352" spans="3:59" s="166" customFormat="1" ht="30" customHeight="1" x14ac:dyDescent="0.25">
      <c r="C352" s="70"/>
      <c r="D352" s="70"/>
      <c r="E352" s="70"/>
      <c r="G352" s="70"/>
      <c r="H352" s="55"/>
      <c r="I352" s="67"/>
      <c r="J352" s="68"/>
      <c r="K352" s="68"/>
      <c r="L352" s="70"/>
      <c r="M352" s="70"/>
      <c r="N352" s="70"/>
      <c r="O352" s="70"/>
      <c r="P352" s="70"/>
      <c r="Q352" s="70"/>
      <c r="R352" s="70"/>
      <c r="S352" s="70"/>
      <c r="T352" s="70"/>
      <c r="X352" s="70"/>
      <c r="Y352" s="70"/>
      <c r="Z352" s="70"/>
      <c r="AC352" s="70"/>
      <c r="AD352" s="70"/>
      <c r="AE352" s="70"/>
      <c r="AG352" s="70"/>
      <c r="AH352" s="41"/>
      <c r="AI352" s="41"/>
      <c r="AJ352" s="70"/>
      <c r="AK352" s="70"/>
      <c r="AM352" s="70"/>
      <c r="AN352" s="70"/>
      <c r="AP352" s="70"/>
      <c r="AQ352" s="70"/>
      <c r="AR352" s="70"/>
      <c r="AS352" s="70"/>
      <c r="AT352" s="70"/>
      <c r="AU352" s="70"/>
      <c r="AV352" s="157"/>
      <c r="AW352" s="157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</row>
    <row r="353" spans="3:59" s="166" customFormat="1" ht="30" customHeight="1" x14ac:dyDescent="0.25">
      <c r="C353" s="70"/>
      <c r="D353" s="70"/>
      <c r="E353" s="70"/>
      <c r="G353" s="70"/>
      <c r="H353" s="55"/>
      <c r="I353" s="67"/>
      <c r="J353" s="68"/>
      <c r="K353" s="68"/>
      <c r="L353" s="70"/>
      <c r="M353" s="70"/>
      <c r="N353" s="70"/>
      <c r="O353" s="70"/>
      <c r="P353" s="70"/>
      <c r="Q353" s="70"/>
      <c r="R353" s="70"/>
      <c r="S353" s="70"/>
      <c r="T353" s="70"/>
      <c r="X353" s="70"/>
      <c r="Y353" s="70"/>
      <c r="Z353" s="70"/>
      <c r="AC353" s="70"/>
      <c r="AD353" s="70"/>
      <c r="AE353" s="70"/>
      <c r="AG353" s="70"/>
      <c r="AH353" s="41"/>
      <c r="AI353" s="41"/>
      <c r="AJ353" s="70"/>
      <c r="AK353" s="70"/>
      <c r="AM353" s="70"/>
      <c r="AN353" s="70"/>
      <c r="AP353" s="70"/>
      <c r="AQ353" s="70"/>
      <c r="AR353" s="70"/>
      <c r="AS353" s="70"/>
      <c r="AT353" s="70"/>
      <c r="AU353" s="70"/>
      <c r="AV353" s="157"/>
      <c r="AW353" s="157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</row>
    <row r="354" spans="3:59" s="166" customFormat="1" ht="30" customHeight="1" x14ac:dyDescent="0.25">
      <c r="C354" s="70"/>
      <c r="D354" s="70"/>
      <c r="E354" s="70"/>
      <c r="G354" s="70"/>
      <c r="H354" s="55"/>
      <c r="I354" s="67"/>
      <c r="J354" s="68"/>
      <c r="K354" s="68"/>
      <c r="L354" s="70"/>
      <c r="M354" s="70"/>
      <c r="N354" s="70"/>
      <c r="O354" s="70"/>
      <c r="P354" s="70"/>
      <c r="Q354" s="70"/>
      <c r="R354" s="70"/>
      <c r="S354" s="70"/>
      <c r="T354" s="70"/>
      <c r="X354" s="70"/>
      <c r="Y354" s="70"/>
      <c r="Z354" s="70"/>
      <c r="AC354" s="70"/>
      <c r="AD354" s="70"/>
      <c r="AE354" s="70"/>
      <c r="AG354" s="70"/>
      <c r="AH354" s="41"/>
      <c r="AI354" s="41"/>
      <c r="AJ354" s="70"/>
      <c r="AK354" s="70"/>
      <c r="AM354" s="70"/>
      <c r="AN354" s="70"/>
      <c r="AP354" s="70"/>
      <c r="AQ354" s="70"/>
      <c r="AR354" s="70"/>
      <c r="AS354" s="70"/>
      <c r="AT354" s="70"/>
      <c r="AU354" s="70"/>
      <c r="AV354" s="157"/>
      <c r="AW354" s="157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</row>
    <row r="355" spans="3:59" s="166" customFormat="1" ht="30" customHeight="1" x14ac:dyDescent="0.25">
      <c r="C355" s="70"/>
      <c r="D355" s="70"/>
      <c r="E355" s="70"/>
      <c r="G355" s="70"/>
      <c r="H355" s="55"/>
      <c r="I355" s="67"/>
      <c r="J355" s="68"/>
      <c r="K355" s="68"/>
      <c r="L355" s="70"/>
      <c r="M355" s="70"/>
      <c r="N355" s="70"/>
      <c r="O355" s="70"/>
      <c r="P355" s="70"/>
      <c r="Q355" s="70"/>
      <c r="R355" s="70"/>
      <c r="S355" s="70"/>
      <c r="T355" s="70"/>
      <c r="X355" s="70"/>
      <c r="Y355" s="70"/>
      <c r="Z355" s="70"/>
      <c r="AC355" s="70"/>
      <c r="AD355" s="70"/>
      <c r="AE355" s="70"/>
      <c r="AG355" s="70"/>
      <c r="AH355" s="41"/>
      <c r="AI355" s="41"/>
      <c r="AJ355" s="70"/>
      <c r="AK355" s="70"/>
      <c r="AM355" s="70"/>
      <c r="AN355" s="70"/>
      <c r="AP355" s="70"/>
      <c r="AQ355" s="70"/>
      <c r="AR355" s="70"/>
      <c r="AS355" s="70"/>
      <c r="AT355" s="70"/>
      <c r="AU355" s="70"/>
      <c r="AV355" s="157"/>
      <c r="AW355" s="157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</row>
    <row r="356" spans="3:59" s="166" customFormat="1" ht="30" customHeight="1" x14ac:dyDescent="0.25">
      <c r="C356" s="70"/>
      <c r="D356" s="70"/>
      <c r="E356" s="70"/>
      <c r="G356" s="70"/>
      <c r="H356" s="55"/>
      <c r="I356" s="67"/>
      <c r="J356" s="68"/>
      <c r="K356" s="68"/>
      <c r="L356" s="70"/>
      <c r="M356" s="70"/>
      <c r="N356" s="70"/>
      <c r="O356" s="70"/>
      <c r="P356" s="70"/>
      <c r="Q356" s="70"/>
      <c r="R356" s="70"/>
      <c r="S356" s="70"/>
      <c r="T356" s="70"/>
      <c r="X356" s="70"/>
      <c r="Y356" s="70"/>
      <c r="Z356" s="70"/>
      <c r="AC356" s="70"/>
      <c r="AD356" s="70"/>
      <c r="AE356" s="70"/>
      <c r="AG356" s="70"/>
      <c r="AH356" s="41"/>
      <c r="AI356" s="41"/>
      <c r="AJ356" s="70"/>
      <c r="AK356" s="70"/>
      <c r="AM356" s="70"/>
      <c r="AN356" s="70"/>
      <c r="AP356" s="70"/>
      <c r="AQ356" s="70"/>
      <c r="AR356" s="70"/>
      <c r="AS356" s="70"/>
      <c r="AT356" s="70"/>
      <c r="AU356" s="70"/>
      <c r="AV356" s="157"/>
      <c r="AW356" s="157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</row>
    <row r="357" spans="3:59" s="166" customFormat="1" ht="30" customHeight="1" x14ac:dyDescent="0.25">
      <c r="C357" s="70"/>
      <c r="D357" s="70"/>
      <c r="E357" s="70"/>
      <c r="G357" s="70"/>
      <c r="H357" s="55"/>
      <c r="I357" s="67"/>
      <c r="J357" s="68"/>
      <c r="K357" s="68"/>
      <c r="L357" s="70"/>
      <c r="M357" s="70"/>
      <c r="N357" s="70"/>
      <c r="O357" s="70"/>
      <c r="P357" s="70"/>
      <c r="Q357" s="70"/>
      <c r="R357" s="70"/>
      <c r="S357" s="70"/>
      <c r="T357" s="70"/>
      <c r="X357" s="70"/>
      <c r="Y357" s="70"/>
      <c r="Z357" s="70"/>
      <c r="AC357" s="70"/>
      <c r="AD357" s="70"/>
      <c r="AE357" s="70"/>
      <c r="AG357" s="70"/>
      <c r="AH357" s="41"/>
      <c r="AI357" s="41"/>
      <c r="AJ357" s="70"/>
      <c r="AK357" s="70"/>
      <c r="AM357" s="70"/>
      <c r="AN357" s="70"/>
      <c r="AP357" s="70"/>
      <c r="AQ357" s="70"/>
      <c r="AR357" s="70"/>
      <c r="AS357" s="70"/>
      <c r="AT357" s="70"/>
      <c r="AU357" s="70"/>
      <c r="AV357" s="157"/>
      <c r="AW357" s="157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</row>
    <row r="358" spans="3:59" s="166" customFormat="1" ht="30" customHeight="1" x14ac:dyDescent="0.25">
      <c r="C358" s="70"/>
      <c r="D358" s="70"/>
      <c r="E358" s="70"/>
      <c r="G358" s="70"/>
      <c r="H358" s="55"/>
      <c r="I358" s="67"/>
      <c r="J358" s="68"/>
      <c r="K358" s="68"/>
      <c r="L358" s="70"/>
      <c r="M358" s="70"/>
      <c r="N358" s="70"/>
      <c r="O358" s="70"/>
      <c r="P358" s="70"/>
      <c r="Q358" s="70"/>
      <c r="R358" s="70"/>
      <c r="S358" s="70"/>
      <c r="T358" s="70"/>
      <c r="X358" s="70"/>
      <c r="Y358" s="70"/>
      <c r="Z358" s="70"/>
      <c r="AC358" s="70"/>
      <c r="AD358" s="70"/>
      <c r="AE358" s="70"/>
      <c r="AG358" s="70"/>
      <c r="AH358" s="41"/>
      <c r="AI358" s="41"/>
      <c r="AJ358" s="70"/>
      <c r="AK358" s="70"/>
      <c r="AM358" s="70"/>
      <c r="AN358" s="70"/>
      <c r="AP358" s="70"/>
      <c r="AQ358" s="70"/>
      <c r="AR358" s="70"/>
      <c r="AS358" s="70"/>
      <c r="AT358" s="70"/>
      <c r="AU358" s="70"/>
      <c r="AV358" s="157"/>
      <c r="AW358" s="157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</row>
    <row r="359" spans="3:59" s="166" customFormat="1" ht="30" customHeight="1" x14ac:dyDescent="0.25">
      <c r="C359" s="70"/>
      <c r="D359" s="70"/>
      <c r="E359" s="70"/>
      <c r="G359" s="70"/>
      <c r="H359" s="55"/>
      <c r="I359" s="67"/>
      <c r="J359" s="68"/>
      <c r="K359" s="68"/>
      <c r="L359" s="70"/>
      <c r="M359" s="70"/>
      <c r="N359" s="70"/>
      <c r="O359" s="70"/>
      <c r="P359" s="70"/>
      <c r="Q359" s="70"/>
      <c r="R359" s="70"/>
      <c r="S359" s="70"/>
      <c r="T359" s="70"/>
      <c r="X359" s="70"/>
      <c r="Y359" s="70"/>
      <c r="Z359" s="70"/>
      <c r="AC359" s="70"/>
      <c r="AD359" s="70"/>
      <c r="AE359" s="70"/>
      <c r="AG359" s="70"/>
      <c r="AH359" s="41"/>
      <c r="AI359" s="41"/>
      <c r="AJ359" s="70"/>
      <c r="AK359" s="70"/>
      <c r="AM359" s="70"/>
      <c r="AN359" s="70"/>
      <c r="AP359" s="70"/>
      <c r="AQ359" s="70"/>
      <c r="AR359" s="70"/>
      <c r="AS359" s="70"/>
      <c r="AT359" s="70"/>
      <c r="AU359" s="70"/>
      <c r="AV359" s="157"/>
      <c r="AW359" s="157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</row>
    <row r="360" spans="3:59" s="166" customFormat="1" ht="30" customHeight="1" x14ac:dyDescent="0.25">
      <c r="C360" s="70"/>
      <c r="D360" s="70"/>
      <c r="E360" s="70"/>
      <c r="G360" s="70"/>
      <c r="H360" s="55"/>
      <c r="I360" s="67"/>
      <c r="J360" s="68"/>
      <c r="K360" s="68"/>
      <c r="L360" s="70"/>
      <c r="M360" s="70"/>
      <c r="N360" s="70"/>
      <c r="O360" s="70"/>
      <c r="P360" s="70"/>
      <c r="Q360" s="70"/>
      <c r="R360" s="70"/>
      <c r="S360" s="70"/>
      <c r="T360" s="70"/>
      <c r="X360" s="70"/>
      <c r="Y360" s="70"/>
      <c r="Z360" s="70"/>
      <c r="AC360" s="70"/>
      <c r="AD360" s="70"/>
      <c r="AE360" s="70"/>
      <c r="AG360" s="70"/>
      <c r="AH360" s="41"/>
      <c r="AI360" s="41"/>
      <c r="AJ360" s="70"/>
      <c r="AK360" s="70"/>
      <c r="AM360" s="70"/>
      <c r="AN360" s="70"/>
      <c r="AP360" s="70"/>
      <c r="AQ360" s="70"/>
      <c r="AR360" s="70"/>
      <c r="AS360" s="70"/>
      <c r="AT360" s="70"/>
      <c r="AU360" s="70"/>
      <c r="AV360" s="157"/>
      <c r="AW360" s="157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</row>
    <row r="361" spans="3:59" s="166" customFormat="1" ht="30" customHeight="1" x14ac:dyDescent="0.25">
      <c r="C361" s="70"/>
      <c r="D361" s="70"/>
      <c r="E361" s="70"/>
      <c r="G361" s="70"/>
      <c r="H361" s="55"/>
      <c r="I361" s="67"/>
      <c r="J361" s="68"/>
      <c r="K361" s="68"/>
      <c r="L361" s="70"/>
      <c r="M361" s="70"/>
      <c r="N361" s="70"/>
      <c r="O361" s="70"/>
      <c r="P361" s="70"/>
      <c r="Q361" s="70"/>
      <c r="R361" s="70"/>
      <c r="S361" s="70"/>
      <c r="T361" s="70"/>
      <c r="X361" s="70"/>
      <c r="Y361" s="70"/>
      <c r="Z361" s="70"/>
      <c r="AC361" s="70"/>
      <c r="AD361" s="70"/>
      <c r="AE361" s="70"/>
      <c r="AG361" s="70"/>
      <c r="AH361" s="41"/>
      <c r="AI361" s="41"/>
      <c r="AJ361" s="70"/>
      <c r="AK361" s="70"/>
      <c r="AM361" s="70"/>
      <c r="AN361" s="70"/>
      <c r="AP361" s="70"/>
      <c r="AQ361" s="70"/>
      <c r="AR361" s="70"/>
      <c r="AS361" s="70"/>
      <c r="AT361" s="70"/>
      <c r="AU361" s="70"/>
      <c r="AV361" s="157"/>
      <c r="AW361" s="157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</row>
    <row r="362" spans="3:59" s="166" customFormat="1" ht="30" customHeight="1" x14ac:dyDescent="0.25">
      <c r="C362" s="70"/>
      <c r="D362" s="70"/>
      <c r="E362" s="70"/>
      <c r="G362" s="70"/>
      <c r="H362" s="55"/>
      <c r="I362" s="67"/>
      <c r="J362" s="68"/>
      <c r="K362" s="68"/>
      <c r="L362" s="70"/>
      <c r="M362" s="70"/>
      <c r="N362" s="70"/>
      <c r="O362" s="70"/>
      <c r="P362" s="70"/>
      <c r="Q362" s="70"/>
      <c r="R362" s="70"/>
      <c r="S362" s="70"/>
      <c r="T362" s="70"/>
      <c r="X362" s="70"/>
      <c r="Y362" s="70"/>
      <c r="Z362" s="70"/>
      <c r="AC362" s="70"/>
      <c r="AD362" s="70"/>
      <c r="AE362" s="70"/>
      <c r="AG362" s="70"/>
      <c r="AH362" s="41"/>
      <c r="AI362" s="41"/>
      <c r="AJ362" s="70"/>
      <c r="AK362" s="70"/>
      <c r="AM362" s="70"/>
      <c r="AN362" s="70"/>
      <c r="AP362" s="70"/>
      <c r="AQ362" s="70"/>
      <c r="AR362" s="70"/>
      <c r="AS362" s="70"/>
      <c r="AT362" s="70"/>
      <c r="AU362" s="70"/>
      <c r="AV362" s="157"/>
      <c r="AW362" s="157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</row>
    <row r="363" spans="3:59" s="166" customFormat="1" ht="30" customHeight="1" x14ac:dyDescent="0.25">
      <c r="C363" s="70"/>
      <c r="D363" s="70"/>
      <c r="E363" s="70"/>
      <c r="G363" s="70"/>
      <c r="H363" s="55"/>
      <c r="I363" s="67"/>
      <c r="J363" s="68"/>
      <c r="K363" s="68"/>
      <c r="L363" s="70"/>
      <c r="M363" s="70"/>
      <c r="N363" s="70"/>
      <c r="O363" s="70"/>
      <c r="P363" s="70"/>
      <c r="Q363" s="70"/>
      <c r="R363" s="70"/>
      <c r="S363" s="70"/>
      <c r="T363" s="70"/>
      <c r="X363" s="70"/>
      <c r="Y363" s="70"/>
      <c r="Z363" s="70"/>
      <c r="AC363" s="70"/>
      <c r="AD363" s="70"/>
      <c r="AE363" s="70"/>
      <c r="AG363" s="70"/>
      <c r="AH363" s="41"/>
      <c r="AI363" s="41"/>
      <c r="AJ363" s="70"/>
      <c r="AK363" s="70"/>
      <c r="AM363" s="70"/>
      <c r="AN363" s="70"/>
      <c r="AP363" s="70"/>
      <c r="AQ363" s="70"/>
      <c r="AR363" s="70"/>
      <c r="AS363" s="70"/>
      <c r="AT363" s="70"/>
      <c r="AU363" s="70"/>
      <c r="AV363" s="157"/>
      <c r="AW363" s="157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</row>
    <row r="364" spans="3:59" s="166" customFormat="1" ht="30" customHeight="1" x14ac:dyDescent="0.25">
      <c r="C364" s="70"/>
      <c r="D364" s="70"/>
      <c r="E364" s="70"/>
      <c r="G364" s="70"/>
      <c r="H364" s="55"/>
      <c r="I364" s="67"/>
      <c r="J364" s="68"/>
      <c r="K364" s="68"/>
      <c r="L364" s="70"/>
      <c r="M364" s="70"/>
      <c r="N364" s="70"/>
      <c r="O364" s="70"/>
      <c r="P364" s="70"/>
      <c r="Q364" s="70"/>
      <c r="R364" s="70"/>
      <c r="S364" s="70"/>
      <c r="T364" s="70"/>
      <c r="X364" s="70"/>
      <c r="Y364" s="70"/>
      <c r="Z364" s="70"/>
      <c r="AC364" s="70"/>
      <c r="AD364" s="70"/>
      <c r="AE364" s="70"/>
      <c r="AG364" s="70"/>
      <c r="AH364" s="41"/>
      <c r="AI364" s="41"/>
      <c r="AJ364" s="70"/>
      <c r="AK364" s="70"/>
      <c r="AM364" s="70"/>
      <c r="AN364" s="70"/>
      <c r="AP364" s="70"/>
      <c r="AQ364" s="70"/>
      <c r="AR364" s="70"/>
      <c r="AS364" s="70"/>
      <c r="AT364" s="70"/>
      <c r="AU364" s="70"/>
      <c r="AV364" s="157"/>
      <c r="AW364" s="157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</row>
    <row r="365" spans="3:59" s="166" customFormat="1" ht="30" customHeight="1" x14ac:dyDescent="0.25">
      <c r="C365" s="70"/>
      <c r="D365" s="70"/>
      <c r="E365" s="70"/>
      <c r="G365" s="70"/>
      <c r="H365" s="55"/>
      <c r="I365" s="67"/>
      <c r="J365" s="68"/>
      <c r="K365" s="68"/>
      <c r="L365" s="70"/>
      <c r="M365" s="70"/>
      <c r="N365" s="70"/>
      <c r="O365" s="70"/>
      <c r="P365" s="70"/>
      <c r="Q365" s="70"/>
      <c r="R365" s="70"/>
      <c r="S365" s="70"/>
      <c r="T365" s="70"/>
      <c r="X365" s="70"/>
      <c r="Y365" s="70"/>
      <c r="Z365" s="70"/>
      <c r="AC365" s="70"/>
      <c r="AD365" s="70"/>
      <c r="AE365" s="70"/>
      <c r="AG365" s="70"/>
      <c r="AH365" s="41"/>
      <c r="AI365" s="41"/>
      <c r="AJ365" s="70"/>
      <c r="AK365" s="70"/>
      <c r="AM365" s="70"/>
      <c r="AN365" s="70"/>
      <c r="AP365" s="70"/>
      <c r="AQ365" s="70"/>
      <c r="AR365" s="70"/>
      <c r="AS365" s="70"/>
      <c r="AT365" s="70"/>
      <c r="AU365" s="70"/>
      <c r="AV365" s="157"/>
      <c r="AW365" s="157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</row>
    <row r="366" spans="3:59" s="166" customFormat="1" ht="30" customHeight="1" x14ac:dyDescent="0.25">
      <c r="C366" s="70"/>
      <c r="D366" s="70"/>
      <c r="E366" s="70"/>
      <c r="G366" s="70"/>
      <c r="H366" s="55"/>
      <c r="I366" s="67"/>
      <c r="J366" s="68"/>
      <c r="K366" s="68"/>
      <c r="L366" s="70"/>
      <c r="M366" s="70"/>
      <c r="N366" s="70"/>
      <c r="O366" s="70"/>
      <c r="P366" s="70"/>
      <c r="Q366" s="70"/>
      <c r="R366" s="70"/>
      <c r="S366" s="70"/>
      <c r="T366" s="70"/>
      <c r="X366" s="70"/>
      <c r="Y366" s="70"/>
      <c r="Z366" s="70"/>
      <c r="AC366" s="70"/>
      <c r="AD366" s="70"/>
      <c r="AE366" s="70"/>
      <c r="AG366" s="70"/>
      <c r="AH366" s="41"/>
      <c r="AI366" s="41"/>
      <c r="AJ366" s="70"/>
      <c r="AK366" s="70"/>
      <c r="AM366" s="70"/>
      <c r="AN366" s="70"/>
      <c r="AP366" s="70"/>
      <c r="AQ366" s="70"/>
      <c r="AR366" s="70"/>
      <c r="AS366" s="70"/>
      <c r="AT366" s="70"/>
      <c r="AU366" s="70"/>
      <c r="AV366" s="157"/>
      <c r="AW366" s="157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</row>
    <row r="367" spans="3:59" s="166" customFormat="1" ht="30" customHeight="1" x14ac:dyDescent="0.25">
      <c r="C367" s="70"/>
      <c r="D367" s="70"/>
      <c r="E367" s="70"/>
      <c r="G367" s="70"/>
      <c r="H367" s="55"/>
      <c r="I367" s="67"/>
      <c r="J367" s="68"/>
      <c r="K367" s="68"/>
      <c r="L367" s="70"/>
      <c r="M367" s="70"/>
      <c r="N367" s="70"/>
      <c r="O367" s="70"/>
      <c r="P367" s="70"/>
      <c r="Q367" s="70"/>
      <c r="R367" s="70"/>
      <c r="S367" s="70"/>
      <c r="T367" s="70"/>
      <c r="X367" s="70"/>
      <c r="Y367" s="70"/>
      <c r="Z367" s="70"/>
      <c r="AC367" s="70"/>
      <c r="AD367" s="70"/>
      <c r="AE367" s="70"/>
      <c r="AG367" s="70"/>
      <c r="AH367" s="41"/>
      <c r="AI367" s="41"/>
      <c r="AJ367" s="70"/>
      <c r="AK367" s="70"/>
      <c r="AM367" s="70"/>
      <c r="AN367" s="70"/>
      <c r="AP367" s="70"/>
      <c r="AQ367" s="70"/>
      <c r="AR367" s="70"/>
      <c r="AS367" s="70"/>
      <c r="AT367" s="70"/>
      <c r="AU367" s="70"/>
      <c r="AV367" s="157"/>
      <c r="AW367" s="157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</row>
    <row r="368" spans="3:59" s="166" customFormat="1" ht="30" customHeight="1" x14ac:dyDescent="0.25">
      <c r="C368" s="70"/>
      <c r="D368" s="70"/>
      <c r="E368" s="70"/>
      <c r="G368" s="70"/>
      <c r="H368" s="55"/>
      <c r="I368" s="67"/>
      <c r="J368" s="68"/>
      <c r="K368" s="68"/>
      <c r="L368" s="70"/>
      <c r="M368" s="70"/>
      <c r="N368" s="70"/>
      <c r="O368" s="70"/>
      <c r="P368" s="70"/>
      <c r="Q368" s="70"/>
      <c r="R368" s="70"/>
      <c r="S368" s="70"/>
      <c r="T368" s="70"/>
      <c r="X368" s="70"/>
      <c r="Y368" s="70"/>
      <c r="Z368" s="70"/>
      <c r="AC368" s="70"/>
      <c r="AD368" s="70"/>
      <c r="AE368" s="70"/>
      <c r="AG368" s="70"/>
      <c r="AH368" s="41"/>
      <c r="AI368" s="41"/>
      <c r="AJ368" s="70"/>
      <c r="AK368" s="70"/>
      <c r="AM368" s="70"/>
      <c r="AN368" s="70"/>
      <c r="AP368" s="70"/>
      <c r="AQ368" s="70"/>
      <c r="AR368" s="70"/>
      <c r="AS368" s="70"/>
      <c r="AT368" s="70"/>
      <c r="AU368" s="70"/>
      <c r="AV368" s="157"/>
      <c r="AW368" s="157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</row>
    <row r="369" spans="3:59" s="166" customFormat="1" ht="30" customHeight="1" x14ac:dyDescent="0.25">
      <c r="C369" s="70"/>
      <c r="D369" s="70"/>
      <c r="E369" s="70"/>
      <c r="G369" s="70"/>
      <c r="H369" s="55"/>
      <c r="I369" s="67"/>
      <c r="J369" s="68"/>
      <c r="K369" s="68"/>
      <c r="L369" s="70"/>
      <c r="M369" s="70"/>
      <c r="N369" s="70"/>
      <c r="O369" s="70"/>
      <c r="P369" s="70"/>
      <c r="Q369" s="70"/>
      <c r="R369" s="70"/>
      <c r="S369" s="70"/>
      <c r="T369" s="70"/>
      <c r="X369" s="70"/>
      <c r="Y369" s="70"/>
      <c r="Z369" s="70"/>
      <c r="AC369" s="70"/>
      <c r="AD369" s="70"/>
      <c r="AE369" s="70"/>
      <c r="AG369" s="70"/>
      <c r="AH369" s="41"/>
      <c r="AI369" s="41"/>
      <c r="AJ369" s="70"/>
      <c r="AK369" s="70"/>
      <c r="AM369" s="70"/>
      <c r="AN369" s="70"/>
      <c r="AP369" s="70"/>
      <c r="AQ369" s="70"/>
      <c r="AR369" s="70"/>
      <c r="AS369" s="70"/>
      <c r="AT369" s="70"/>
      <c r="AU369" s="70"/>
      <c r="AV369" s="157"/>
      <c r="AW369" s="157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</row>
    <row r="370" spans="3:59" s="166" customFormat="1" ht="30" customHeight="1" x14ac:dyDescent="0.25">
      <c r="C370" s="70"/>
      <c r="D370" s="70"/>
      <c r="E370" s="70"/>
      <c r="G370" s="70"/>
      <c r="H370" s="55"/>
      <c r="I370" s="67"/>
      <c r="J370" s="68"/>
      <c r="K370" s="68"/>
      <c r="L370" s="70"/>
      <c r="M370" s="70"/>
      <c r="N370" s="70"/>
      <c r="O370" s="70"/>
      <c r="P370" s="70"/>
      <c r="Q370" s="70"/>
      <c r="R370" s="70"/>
      <c r="S370" s="70"/>
      <c r="T370" s="70"/>
      <c r="X370" s="70"/>
      <c r="Y370" s="70"/>
      <c r="Z370" s="70"/>
      <c r="AC370" s="70"/>
      <c r="AD370" s="70"/>
      <c r="AE370" s="70"/>
      <c r="AG370" s="70"/>
      <c r="AH370" s="41"/>
      <c r="AI370" s="41"/>
      <c r="AJ370" s="70"/>
      <c r="AK370" s="70"/>
      <c r="AM370" s="70"/>
      <c r="AN370" s="70"/>
      <c r="AP370" s="70"/>
      <c r="AQ370" s="70"/>
      <c r="AR370" s="70"/>
      <c r="AS370" s="70"/>
      <c r="AT370" s="70"/>
      <c r="AU370" s="70"/>
      <c r="AV370" s="157"/>
      <c r="AW370" s="157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</row>
    <row r="371" spans="3:59" s="166" customFormat="1" ht="30" customHeight="1" x14ac:dyDescent="0.25">
      <c r="C371" s="70"/>
      <c r="D371" s="70"/>
      <c r="E371" s="70"/>
      <c r="G371" s="70"/>
      <c r="H371" s="55"/>
      <c r="I371" s="67"/>
      <c r="J371" s="68"/>
      <c r="K371" s="68"/>
      <c r="L371" s="70"/>
      <c r="M371" s="70"/>
      <c r="N371" s="70"/>
      <c r="O371" s="70"/>
      <c r="P371" s="70"/>
      <c r="Q371" s="70"/>
      <c r="R371" s="70"/>
      <c r="S371" s="70"/>
      <c r="T371" s="70"/>
      <c r="X371" s="70"/>
      <c r="Y371" s="70"/>
      <c r="Z371" s="70"/>
      <c r="AC371" s="70"/>
      <c r="AD371" s="70"/>
      <c r="AE371" s="70"/>
      <c r="AG371" s="70"/>
      <c r="AH371" s="41"/>
      <c r="AI371" s="41"/>
      <c r="AJ371" s="70"/>
      <c r="AK371" s="70"/>
      <c r="AM371" s="70"/>
      <c r="AN371" s="70"/>
      <c r="AP371" s="70"/>
      <c r="AQ371" s="70"/>
      <c r="AR371" s="70"/>
      <c r="AS371" s="70"/>
      <c r="AT371" s="70"/>
      <c r="AU371" s="70"/>
      <c r="AV371" s="157"/>
      <c r="AW371" s="157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</row>
    <row r="372" spans="3:59" s="166" customFormat="1" ht="30" customHeight="1" x14ac:dyDescent="0.25">
      <c r="C372" s="70"/>
      <c r="D372" s="70"/>
      <c r="E372" s="70"/>
      <c r="G372" s="70"/>
      <c r="H372" s="55"/>
      <c r="I372" s="67"/>
      <c r="J372" s="68"/>
      <c r="K372" s="68"/>
      <c r="L372" s="70"/>
      <c r="M372" s="70"/>
      <c r="N372" s="70"/>
      <c r="O372" s="70"/>
      <c r="P372" s="70"/>
      <c r="Q372" s="70"/>
      <c r="R372" s="70"/>
      <c r="S372" s="70"/>
      <c r="T372" s="70"/>
      <c r="X372" s="70"/>
      <c r="Y372" s="70"/>
      <c r="Z372" s="70"/>
      <c r="AC372" s="70"/>
      <c r="AD372" s="70"/>
      <c r="AE372" s="70"/>
      <c r="AG372" s="70"/>
      <c r="AH372" s="41"/>
      <c r="AI372" s="41"/>
      <c r="AJ372" s="70"/>
      <c r="AK372" s="70"/>
      <c r="AM372" s="70"/>
      <c r="AN372" s="70"/>
      <c r="AP372" s="70"/>
      <c r="AQ372" s="70"/>
      <c r="AR372" s="70"/>
      <c r="AS372" s="70"/>
      <c r="AT372" s="70"/>
      <c r="AU372" s="70"/>
      <c r="AV372" s="157"/>
      <c r="AW372" s="157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</row>
    <row r="373" spans="3:59" s="166" customFormat="1" ht="30" customHeight="1" x14ac:dyDescent="0.25">
      <c r="C373" s="70"/>
      <c r="D373" s="70"/>
      <c r="E373" s="70"/>
      <c r="G373" s="70"/>
      <c r="H373" s="55"/>
      <c r="I373" s="67"/>
      <c r="J373" s="68"/>
      <c r="K373" s="68"/>
      <c r="L373" s="70"/>
      <c r="M373" s="70"/>
      <c r="N373" s="70"/>
      <c r="O373" s="70"/>
      <c r="P373" s="70"/>
      <c r="Q373" s="70"/>
      <c r="R373" s="70"/>
      <c r="S373" s="70"/>
      <c r="T373" s="70"/>
      <c r="X373" s="70"/>
      <c r="Y373" s="70"/>
      <c r="Z373" s="70"/>
      <c r="AC373" s="70"/>
      <c r="AD373" s="70"/>
      <c r="AE373" s="70"/>
      <c r="AG373" s="70"/>
      <c r="AH373" s="41"/>
      <c r="AI373" s="41"/>
      <c r="AJ373" s="70"/>
      <c r="AK373" s="70"/>
      <c r="AM373" s="70"/>
      <c r="AN373" s="70"/>
      <c r="AP373" s="70"/>
      <c r="AQ373" s="70"/>
      <c r="AR373" s="70"/>
      <c r="AS373" s="70"/>
      <c r="AT373" s="70"/>
      <c r="AU373" s="70"/>
      <c r="AV373" s="157"/>
      <c r="AW373" s="157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</row>
    <row r="374" spans="3:59" s="166" customFormat="1" ht="30" customHeight="1" x14ac:dyDescent="0.25">
      <c r="C374" s="70"/>
      <c r="D374" s="70"/>
      <c r="E374" s="70"/>
      <c r="G374" s="70"/>
      <c r="H374" s="55"/>
      <c r="I374" s="67"/>
      <c r="J374" s="68"/>
      <c r="K374" s="68"/>
      <c r="L374" s="70"/>
      <c r="M374" s="70"/>
      <c r="N374" s="70"/>
      <c r="O374" s="70"/>
      <c r="P374" s="70"/>
      <c r="Q374" s="70"/>
      <c r="R374" s="70"/>
      <c r="S374" s="70"/>
      <c r="T374" s="70"/>
      <c r="X374" s="70"/>
      <c r="Y374" s="70"/>
      <c r="Z374" s="70"/>
      <c r="AC374" s="70"/>
      <c r="AD374" s="70"/>
      <c r="AE374" s="70"/>
      <c r="AG374" s="70"/>
      <c r="AH374" s="41"/>
      <c r="AI374" s="41"/>
      <c r="AJ374" s="70"/>
      <c r="AK374" s="70"/>
      <c r="AM374" s="70"/>
      <c r="AN374" s="70"/>
      <c r="AP374" s="70"/>
      <c r="AQ374" s="70"/>
      <c r="AR374" s="70"/>
      <c r="AS374" s="70"/>
      <c r="AT374" s="70"/>
      <c r="AU374" s="70"/>
      <c r="AV374" s="157"/>
      <c r="AW374" s="157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</row>
    <row r="375" spans="3:59" s="166" customFormat="1" ht="30" customHeight="1" x14ac:dyDescent="0.25">
      <c r="C375" s="70"/>
      <c r="D375" s="70"/>
      <c r="E375" s="70"/>
      <c r="G375" s="70"/>
      <c r="H375" s="55"/>
      <c r="I375" s="67"/>
      <c r="J375" s="68"/>
      <c r="K375" s="68"/>
      <c r="L375" s="70"/>
      <c r="M375" s="70"/>
      <c r="N375" s="70"/>
      <c r="O375" s="70"/>
      <c r="P375" s="70"/>
      <c r="Q375" s="70"/>
      <c r="R375" s="70"/>
      <c r="S375" s="70"/>
      <c r="T375" s="70"/>
      <c r="X375" s="70"/>
      <c r="Y375" s="70"/>
      <c r="Z375" s="70"/>
      <c r="AC375" s="70"/>
      <c r="AD375" s="70"/>
      <c r="AE375" s="70"/>
      <c r="AG375" s="70"/>
      <c r="AH375" s="41"/>
      <c r="AI375" s="41"/>
      <c r="AJ375" s="70"/>
      <c r="AK375" s="70"/>
      <c r="AM375" s="70"/>
      <c r="AN375" s="70"/>
      <c r="AP375" s="70"/>
      <c r="AQ375" s="70"/>
      <c r="AR375" s="70"/>
      <c r="AS375" s="70"/>
      <c r="AT375" s="70"/>
      <c r="AU375" s="70"/>
      <c r="AV375" s="157"/>
      <c r="AW375" s="157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</row>
    <row r="376" spans="3:59" s="166" customFormat="1" ht="30" customHeight="1" x14ac:dyDescent="0.25">
      <c r="C376" s="70"/>
      <c r="D376" s="70"/>
      <c r="E376" s="70"/>
      <c r="G376" s="70"/>
      <c r="H376" s="55"/>
      <c r="I376" s="67"/>
      <c r="J376" s="68"/>
      <c r="K376" s="68"/>
      <c r="L376" s="70"/>
      <c r="M376" s="70"/>
      <c r="N376" s="70"/>
      <c r="O376" s="70"/>
      <c r="P376" s="70"/>
      <c r="Q376" s="70"/>
      <c r="R376" s="70"/>
      <c r="S376" s="70"/>
      <c r="T376" s="70"/>
      <c r="X376" s="70"/>
      <c r="Y376" s="70"/>
      <c r="Z376" s="70"/>
      <c r="AC376" s="70"/>
      <c r="AD376" s="70"/>
      <c r="AE376" s="70"/>
      <c r="AG376" s="70"/>
      <c r="AH376" s="41"/>
      <c r="AI376" s="41"/>
      <c r="AJ376" s="70"/>
      <c r="AK376" s="70"/>
      <c r="AM376" s="70"/>
      <c r="AN376" s="70"/>
      <c r="AP376" s="70"/>
      <c r="AQ376" s="70"/>
      <c r="AR376" s="70"/>
      <c r="AS376" s="70"/>
      <c r="AT376" s="70"/>
      <c r="AU376" s="70"/>
      <c r="AV376" s="157"/>
      <c r="AW376" s="157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</row>
    <row r="377" spans="3:59" s="166" customFormat="1" ht="30" customHeight="1" x14ac:dyDescent="0.25">
      <c r="C377" s="70"/>
      <c r="D377" s="70"/>
      <c r="E377" s="70"/>
      <c r="G377" s="70"/>
      <c r="H377" s="55"/>
      <c r="I377" s="67"/>
      <c r="J377" s="68"/>
      <c r="K377" s="68"/>
      <c r="L377" s="70"/>
      <c r="M377" s="70"/>
      <c r="N377" s="70"/>
      <c r="O377" s="70"/>
      <c r="P377" s="70"/>
      <c r="Q377" s="70"/>
      <c r="R377" s="70"/>
      <c r="S377" s="70"/>
      <c r="T377" s="70"/>
      <c r="X377" s="70"/>
      <c r="Y377" s="70"/>
      <c r="Z377" s="70"/>
      <c r="AC377" s="70"/>
      <c r="AD377" s="70"/>
      <c r="AE377" s="70"/>
      <c r="AG377" s="70"/>
      <c r="AH377" s="41"/>
      <c r="AI377" s="41"/>
      <c r="AJ377" s="70"/>
      <c r="AK377" s="70"/>
      <c r="AM377" s="70"/>
      <c r="AN377" s="70"/>
      <c r="AP377" s="70"/>
      <c r="AQ377" s="70"/>
      <c r="AR377" s="70"/>
      <c r="AS377" s="70"/>
      <c r="AT377" s="70"/>
      <c r="AU377" s="70"/>
      <c r="AV377" s="157"/>
      <c r="AW377" s="157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</row>
    <row r="378" spans="3:59" s="166" customFormat="1" ht="30" customHeight="1" x14ac:dyDescent="0.25">
      <c r="C378" s="70"/>
      <c r="D378" s="70"/>
      <c r="E378" s="70"/>
      <c r="G378" s="70"/>
      <c r="H378" s="55"/>
      <c r="I378" s="67"/>
      <c r="J378" s="68"/>
      <c r="K378" s="68"/>
      <c r="L378" s="70"/>
      <c r="M378" s="70"/>
      <c r="N378" s="70"/>
      <c r="O378" s="70"/>
      <c r="P378" s="70"/>
      <c r="Q378" s="70"/>
      <c r="R378" s="70"/>
      <c r="S378" s="70"/>
      <c r="T378" s="70"/>
      <c r="X378" s="70"/>
      <c r="Y378" s="70"/>
      <c r="Z378" s="70"/>
      <c r="AC378" s="70"/>
      <c r="AD378" s="70"/>
      <c r="AE378" s="70"/>
      <c r="AG378" s="70"/>
      <c r="AH378" s="41"/>
      <c r="AI378" s="41"/>
      <c r="AJ378" s="70"/>
      <c r="AK378" s="70"/>
      <c r="AM378" s="70"/>
      <c r="AN378" s="70"/>
      <c r="AP378" s="70"/>
      <c r="AQ378" s="70"/>
      <c r="AR378" s="70"/>
      <c r="AS378" s="70"/>
      <c r="AT378" s="70"/>
      <c r="AU378" s="70"/>
      <c r="AV378" s="157"/>
      <c r="AW378" s="157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</row>
    <row r="379" spans="3:59" s="166" customFormat="1" ht="30" customHeight="1" x14ac:dyDescent="0.25">
      <c r="C379" s="70"/>
      <c r="D379" s="70"/>
      <c r="E379" s="70"/>
      <c r="G379" s="70"/>
      <c r="H379" s="55"/>
      <c r="I379" s="67"/>
      <c r="J379" s="68"/>
      <c r="K379" s="68"/>
      <c r="L379" s="70"/>
      <c r="M379" s="70"/>
      <c r="N379" s="70"/>
      <c r="O379" s="70"/>
      <c r="P379" s="70"/>
      <c r="Q379" s="70"/>
      <c r="R379" s="70"/>
      <c r="S379" s="70"/>
      <c r="T379" s="70"/>
      <c r="X379" s="70"/>
      <c r="Y379" s="70"/>
      <c r="Z379" s="70"/>
      <c r="AC379" s="70"/>
      <c r="AD379" s="70"/>
      <c r="AE379" s="70"/>
      <c r="AG379" s="70"/>
      <c r="AH379" s="41"/>
      <c r="AI379" s="41"/>
      <c r="AJ379" s="70"/>
      <c r="AK379" s="70"/>
      <c r="AM379" s="70"/>
      <c r="AN379" s="70"/>
      <c r="AP379" s="70"/>
      <c r="AQ379" s="70"/>
      <c r="AR379" s="70"/>
      <c r="AS379" s="70"/>
      <c r="AT379" s="70"/>
      <c r="AU379" s="70"/>
      <c r="AV379" s="157"/>
      <c r="AW379" s="157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</row>
    <row r="380" spans="3:59" s="166" customFormat="1" ht="30" customHeight="1" x14ac:dyDescent="0.25">
      <c r="C380" s="70"/>
      <c r="D380" s="70"/>
      <c r="E380" s="70"/>
      <c r="G380" s="70"/>
      <c r="H380" s="55"/>
      <c r="I380" s="67"/>
      <c r="J380" s="68"/>
      <c r="K380" s="68"/>
      <c r="L380" s="70"/>
      <c r="M380" s="70"/>
      <c r="N380" s="70"/>
      <c r="O380" s="70"/>
      <c r="P380" s="70"/>
      <c r="Q380" s="70"/>
      <c r="R380" s="70"/>
      <c r="S380" s="70"/>
      <c r="T380" s="70"/>
      <c r="X380" s="70"/>
      <c r="Y380" s="70"/>
      <c r="Z380" s="70"/>
      <c r="AC380" s="70"/>
      <c r="AD380" s="70"/>
      <c r="AE380" s="70"/>
      <c r="AG380" s="70"/>
      <c r="AH380" s="41"/>
      <c r="AI380" s="41"/>
      <c r="AJ380" s="70"/>
      <c r="AK380" s="70"/>
      <c r="AM380" s="70"/>
      <c r="AN380" s="70"/>
      <c r="AP380" s="70"/>
      <c r="AQ380" s="70"/>
      <c r="AR380" s="70"/>
      <c r="AS380" s="70"/>
      <c r="AT380" s="70"/>
      <c r="AU380" s="70"/>
      <c r="AV380" s="157"/>
      <c r="AW380" s="157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</row>
    <row r="381" spans="3:59" s="166" customFormat="1" ht="30" customHeight="1" x14ac:dyDescent="0.25">
      <c r="C381" s="70"/>
      <c r="D381" s="70"/>
      <c r="E381" s="70"/>
      <c r="G381" s="70"/>
      <c r="H381" s="55"/>
      <c r="I381" s="67"/>
      <c r="J381" s="68"/>
      <c r="K381" s="68"/>
      <c r="L381" s="70"/>
      <c r="M381" s="70"/>
      <c r="N381" s="70"/>
      <c r="O381" s="70"/>
      <c r="P381" s="70"/>
      <c r="Q381" s="70"/>
      <c r="R381" s="70"/>
      <c r="S381" s="70"/>
      <c r="T381" s="70"/>
      <c r="X381" s="70"/>
      <c r="Y381" s="70"/>
      <c r="Z381" s="70"/>
      <c r="AC381" s="70"/>
      <c r="AD381" s="70"/>
      <c r="AE381" s="70"/>
      <c r="AG381" s="70"/>
      <c r="AH381" s="41"/>
      <c r="AI381" s="41"/>
      <c r="AJ381" s="70"/>
      <c r="AK381" s="70"/>
      <c r="AM381" s="70"/>
      <c r="AN381" s="70"/>
      <c r="AP381" s="70"/>
      <c r="AQ381" s="70"/>
      <c r="AR381" s="70"/>
      <c r="AS381" s="70"/>
      <c r="AT381" s="70"/>
      <c r="AU381" s="70"/>
      <c r="AV381" s="157"/>
      <c r="AW381" s="157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</row>
    <row r="382" spans="3:59" s="166" customFormat="1" ht="30" customHeight="1" x14ac:dyDescent="0.25">
      <c r="C382" s="70"/>
      <c r="D382" s="70"/>
      <c r="E382" s="70"/>
      <c r="G382" s="70"/>
      <c r="H382" s="55"/>
      <c r="I382" s="67"/>
      <c r="J382" s="68"/>
      <c r="K382" s="68"/>
      <c r="L382" s="70"/>
      <c r="M382" s="70"/>
      <c r="N382" s="70"/>
      <c r="O382" s="70"/>
      <c r="P382" s="70"/>
      <c r="Q382" s="70"/>
      <c r="R382" s="70"/>
      <c r="S382" s="70"/>
      <c r="T382" s="70"/>
      <c r="X382" s="70"/>
      <c r="Y382" s="70"/>
      <c r="Z382" s="70"/>
      <c r="AC382" s="70"/>
      <c r="AD382" s="70"/>
      <c r="AE382" s="70"/>
      <c r="AG382" s="70"/>
      <c r="AH382" s="41"/>
      <c r="AI382" s="41"/>
      <c r="AJ382" s="70"/>
      <c r="AK382" s="70"/>
      <c r="AM382" s="70"/>
      <c r="AN382" s="70"/>
      <c r="AP382" s="70"/>
      <c r="AQ382" s="70"/>
      <c r="AR382" s="70"/>
      <c r="AS382" s="70"/>
      <c r="AT382" s="70"/>
      <c r="AU382" s="70"/>
      <c r="AV382" s="157"/>
      <c r="AW382" s="157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</row>
    <row r="383" spans="3:59" s="166" customFormat="1" ht="30" customHeight="1" x14ac:dyDescent="0.25">
      <c r="C383" s="70"/>
      <c r="D383" s="70"/>
      <c r="E383" s="70"/>
      <c r="G383" s="70"/>
      <c r="H383" s="55"/>
      <c r="I383" s="67"/>
      <c r="J383" s="68"/>
      <c r="K383" s="68"/>
      <c r="L383" s="70"/>
      <c r="M383" s="70"/>
      <c r="N383" s="70"/>
      <c r="O383" s="70"/>
      <c r="P383" s="70"/>
      <c r="Q383" s="70"/>
      <c r="R383" s="70"/>
      <c r="S383" s="70"/>
      <c r="T383" s="70"/>
      <c r="X383" s="70"/>
      <c r="Y383" s="70"/>
      <c r="Z383" s="70"/>
      <c r="AC383" s="70"/>
      <c r="AD383" s="70"/>
      <c r="AE383" s="70"/>
      <c r="AG383" s="70"/>
      <c r="AH383" s="41"/>
      <c r="AI383" s="41"/>
      <c r="AJ383" s="70"/>
      <c r="AK383" s="70"/>
      <c r="AM383" s="70"/>
      <c r="AN383" s="70"/>
      <c r="AP383" s="70"/>
      <c r="AQ383" s="70"/>
      <c r="AR383" s="70"/>
      <c r="AS383" s="70"/>
      <c r="AT383" s="70"/>
      <c r="AU383" s="70"/>
      <c r="AV383" s="157"/>
      <c r="AW383" s="157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</row>
    <row r="384" spans="3:59" s="166" customFormat="1" ht="30" customHeight="1" x14ac:dyDescent="0.25">
      <c r="C384" s="70"/>
      <c r="D384" s="70"/>
      <c r="E384" s="70"/>
      <c r="G384" s="70"/>
      <c r="H384" s="55"/>
      <c r="I384" s="67"/>
      <c r="J384" s="68"/>
      <c r="K384" s="68"/>
      <c r="L384" s="70"/>
      <c r="M384" s="70"/>
      <c r="N384" s="70"/>
      <c r="O384" s="70"/>
      <c r="P384" s="70"/>
      <c r="Q384" s="70"/>
      <c r="R384" s="70"/>
      <c r="S384" s="70"/>
      <c r="T384" s="70"/>
      <c r="X384" s="70"/>
      <c r="Y384" s="70"/>
      <c r="Z384" s="70"/>
      <c r="AC384" s="70"/>
      <c r="AD384" s="70"/>
      <c r="AE384" s="70"/>
      <c r="AG384" s="70"/>
      <c r="AH384" s="41"/>
      <c r="AI384" s="41"/>
      <c r="AJ384" s="70"/>
      <c r="AK384" s="70"/>
      <c r="AM384" s="70"/>
      <c r="AN384" s="70"/>
      <c r="AP384" s="70"/>
      <c r="AQ384" s="70"/>
      <c r="AR384" s="70"/>
      <c r="AS384" s="70"/>
      <c r="AT384" s="70"/>
      <c r="AU384" s="70"/>
      <c r="AV384" s="157"/>
      <c r="AW384" s="157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</row>
    <row r="385" spans="1:73" s="166" customFormat="1" ht="30" customHeight="1" x14ac:dyDescent="0.25">
      <c r="C385" s="70"/>
      <c r="D385" s="70"/>
      <c r="E385" s="70"/>
      <c r="G385" s="70"/>
      <c r="H385" s="55"/>
      <c r="I385" s="67"/>
      <c r="J385" s="68"/>
      <c r="K385" s="68"/>
      <c r="L385" s="70"/>
      <c r="M385" s="70"/>
      <c r="N385" s="70"/>
      <c r="O385" s="70"/>
      <c r="P385" s="70"/>
      <c r="Q385" s="70"/>
      <c r="R385" s="70"/>
      <c r="S385" s="70"/>
      <c r="T385" s="70"/>
      <c r="X385" s="70"/>
      <c r="Y385" s="70"/>
      <c r="Z385" s="70"/>
      <c r="AC385" s="70"/>
      <c r="AD385" s="70"/>
      <c r="AE385" s="70"/>
      <c r="AG385" s="70"/>
      <c r="AH385" s="41"/>
      <c r="AI385" s="41"/>
      <c r="AJ385" s="70"/>
      <c r="AK385" s="70"/>
      <c r="AM385" s="70"/>
      <c r="AN385" s="70"/>
      <c r="AP385" s="70"/>
      <c r="AQ385" s="70"/>
      <c r="AR385" s="70"/>
      <c r="AS385" s="70"/>
      <c r="AT385" s="70"/>
      <c r="AU385" s="70"/>
      <c r="AV385" s="157"/>
      <c r="AW385" s="157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</row>
    <row r="386" spans="1:73" s="166" customFormat="1" ht="30" customHeight="1" x14ac:dyDescent="0.25">
      <c r="C386" s="70"/>
      <c r="D386" s="70"/>
      <c r="E386" s="70"/>
      <c r="G386" s="70"/>
      <c r="H386" s="55"/>
      <c r="I386" s="67"/>
      <c r="J386" s="68"/>
      <c r="K386" s="68"/>
      <c r="L386" s="70"/>
      <c r="M386" s="70"/>
      <c r="N386" s="70"/>
      <c r="O386" s="70"/>
      <c r="P386" s="70"/>
      <c r="Q386" s="70"/>
      <c r="R386" s="70"/>
      <c r="S386" s="70"/>
      <c r="T386" s="70"/>
      <c r="X386" s="70"/>
      <c r="Y386" s="70"/>
      <c r="Z386" s="70"/>
      <c r="AC386" s="70"/>
      <c r="AD386" s="70"/>
      <c r="AE386" s="70"/>
      <c r="AG386" s="70"/>
      <c r="AH386" s="41"/>
      <c r="AI386" s="41"/>
      <c r="AJ386" s="70"/>
      <c r="AK386" s="70"/>
      <c r="AM386" s="70"/>
      <c r="AN386" s="70"/>
      <c r="AP386" s="70"/>
      <c r="AQ386" s="70"/>
      <c r="AR386" s="70"/>
      <c r="AS386" s="70"/>
      <c r="AT386" s="70"/>
      <c r="AU386" s="70"/>
      <c r="AV386" s="157"/>
      <c r="AW386" s="157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</row>
    <row r="387" spans="1:73" s="166" customFormat="1" ht="30" customHeight="1" x14ac:dyDescent="0.25">
      <c r="C387" s="70"/>
      <c r="D387" s="70"/>
      <c r="E387" s="70"/>
      <c r="G387" s="70"/>
      <c r="H387" s="55"/>
      <c r="I387" s="67"/>
      <c r="J387" s="68"/>
      <c r="K387" s="68"/>
      <c r="L387" s="70"/>
      <c r="M387" s="70"/>
      <c r="N387" s="70"/>
      <c r="O387" s="70"/>
      <c r="P387" s="70"/>
      <c r="Q387" s="70"/>
      <c r="R387" s="70"/>
      <c r="S387" s="70"/>
      <c r="T387" s="70"/>
      <c r="X387" s="70"/>
      <c r="Y387" s="70"/>
      <c r="Z387" s="70"/>
      <c r="AC387" s="70"/>
      <c r="AD387" s="70"/>
      <c r="AE387" s="70"/>
      <c r="AG387" s="70"/>
      <c r="AH387" s="41"/>
      <c r="AI387" s="41"/>
      <c r="AJ387" s="70"/>
      <c r="AK387" s="70"/>
      <c r="AM387" s="70"/>
      <c r="AN387" s="70"/>
      <c r="AP387" s="70"/>
      <c r="AQ387" s="70"/>
      <c r="AR387" s="70"/>
      <c r="AS387" s="70"/>
      <c r="AT387" s="70"/>
      <c r="AU387" s="70"/>
      <c r="AV387" s="157"/>
      <c r="AW387" s="157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</row>
    <row r="388" spans="1:73" s="166" customFormat="1" ht="30" customHeight="1" x14ac:dyDescent="0.25">
      <c r="A388" s="164"/>
      <c r="B388" s="164"/>
      <c r="C388" s="59"/>
      <c r="D388" s="59"/>
      <c r="E388" s="59"/>
      <c r="G388" s="70"/>
      <c r="H388" s="55"/>
      <c r="I388" s="67"/>
      <c r="J388" s="68"/>
      <c r="K388" s="68"/>
      <c r="L388" s="70"/>
      <c r="M388" s="70"/>
      <c r="N388" s="70"/>
      <c r="O388" s="70"/>
      <c r="P388" s="70"/>
      <c r="Q388" s="70"/>
      <c r="R388" s="70"/>
      <c r="S388" s="70"/>
      <c r="T388" s="70"/>
      <c r="X388" s="70"/>
      <c r="Y388" s="70"/>
      <c r="Z388" s="70"/>
      <c r="AC388" s="70"/>
      <c r="AD388" s="70"/>
      <c r="AE388" s="70"/>
      <c r="AG388" s="70"/>
      <c r="AH388" s="41"/>
      <c r="AI388" s="41"/>
      <c r="AJ388" s="70"/>
      <c r="AK388" s="70"/>
      <c r="AM388" s="70"/>
      <c r="AN388" s="70"/>
      <c r="AP388" s="70"/>
      <c r="AQ388" s="70"/>
      <c r="AR388" s="70"/>
      <c r="AS388" s="70"/>
      <c r="AT388" s="70"/>
      <c r="AU388" s="70"/>
      <c r="AV388" s="157"/>
      <c r="AW388" s="157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</row>
    <row r="389" spans="1:73" s="166" customFormat="1" ht="30" customHeight="1" x14ac:dyDescent="0.25">
      <c r="A389" s="164"/>
      <c r="B389" s="164"/>
      <c r="C389" s="59"/>
      <c r="D389" s="59"/>
      <c r="E389" s="59"/>
      <c r="G389" s="70"/>
      <c r="H389" s="55"/>
      <c r="I389" s="67"/>
      <c r="J389" s="68"/>
      <c r="K389" s="68"/>
      <c r="L389" s="70"/>
      <c r="M389" s="70"/>
      <c r="N389" s="70"/>
      <c r="O389" s="70"/>
      <c r="P389" s="70"/>
      <c r="Q389" s="70"/>
      <c r="R389" s="70"/>
      <c r="S389" s="70"/>
      <c r="T389" s="70"/>
      <c r="X389" s="70"/>
      <c r="Y389" s="70"/>
      <c r="Z389" s="70"/>
      <c r="AC389" s="70"/>
      <c r="AD389" s="70"/>
      <c r="AE389" s="70"/>
      <c r="AG389" s="70"/>
      <c r="AH389" s="41"/>
      <c r="AI389" s="41"/>
      <c r="AJ389" s="70"/>
      <c r="AK389" s="70"/>
      <c r="AM389" s="70"/>
      <c r="AN389" s="70"/>
      <c r="AP389" s="70"/>
      <c r="AQ389" s="70"/>
      <c r="AR389" s="70"/>
      <c r="AS389" s="70"/>
      <c r="AT389" s="70"/>
      <c r="AU389" s="70"/>
      <c r="AV389" s="157"/>
      <c r="AW389" s="157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</row>
    <row r="390" spans="1:73" s="166" customFormat="1" ht="30" customHeight="1" x14ac:dyDescent="0.25">
      <c r="A390" s="164"/>
      <c r="B390" s="164"/>
      <c r="C390" s="59"/>
      <c r="D390" s="59"/>
      <c r="E390" s="59"/>
      <c r="G390" s="70"/>
      <c r="H390" s="55"/>
      <c r="I390" s="67"/>
      <c r="J390" s="68"/>
      <c r="K390" s="68"/>
      <c r="L390" s="70"/>
      <c r="M390" s="70"/>
      <c r="N390" s="70"/>
      <c r="O390" s="70"/>
      <c r="P390" s="70"/>
      <c r="Q390" s="70"/>
      <c r="R390" s="70"/>
      <c r="S390" s="70"/>
      <c r="T390" s="70"/>
      <c r="X390" s="70"/>
      <c r="Y390" s="70"/>
      <c r="Z390" s="70"/>
      <c r="AC390" s="70"/>
      <c r="AD390" s="70"/>
      <c r="AE390" s="70"/>
      <c r="AG390" s="70"/>
      <c r="AH390" s="41"/>
      <c r="AI390" s="41"/>
      <c r="AJ390" s="70"/>
      <c r="AK390" s="70"/>
      <c r="AM390" s="70"/>
      <c r="AN390" s="70"/>
      <c r="AP390" s="70"/>
      <c r="AQ390" s="70"/>
      <c r="AR390" s="70"/>
      <c r="AS390" s="70"/>
      <c r="AT390" s="70"/>
      <c r="AU390" s="70"/>
      <c r="AV390" s="157"/>
      <c r="AW390" s="157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</row>
    <row r="391" spans="1:73" s="166" customFormat="1" ht="30" customHeight="1" x14ac:dyDescent="0.25">
      <c r="A391" s="164"/>
      <c r="B391" s="164"/>
      <c r="C391" s="59"/>
      <c r="D391" s="59"/>
      <c r="E391" s="59"/>
      <c r="G391" s="70"/>
      <c r="H391" s="55"/>
      <c r="I391" s="67"/>
      <c r="J391" s="68"/>
      <c r="K391" s="68"/>
      <c r="L391" s="70"/>
      <c r="M391" s="70"/>
      <c r="N391" s="70"/>
      <c r="O391" s="70"/>
      <c r="P391" s="70"/>
      <c r="Q391" s="70"/>
      <c r="R391" s="70"/>
      <c r="S391" s="70"/>
      <c r="T391" s="70"/>
      <c r="X391" s="70"/>
      <c r="Y391" s="70"/>
      <c r="Z391" s="70"/>
      <c r="AC391" s="70"/>
      <c r="AD391" s="70"/>
      <c r="AE391" s="70"/>
      <c r="AG391" s="70"/>
      <c r="AH391" s="41"/>
      <c r="AI391" s="41"/>
      <c r="AJ391" s="70"/>
      <c r="AK391" s="70"/>
      <c r="AM391" s="70"/>
      <c r="AN391" s="70"/>
      <c r="AP391" s="70"/>
      <c r="AQ391" s="70"/>
      <c r="AR391" s="70"/>
      <c r="AS391" s="70"/>
      <c r="AT391" s="70"/>
      <c r="AU391" s="70"/>
      <c r="AV391" s="157"/>
      <c r="AW391" s="157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</row>
    <row r="392" spans="1:73" s="166" customFormat="1" ht="30" customHeight="1" x14ac:dyDescent="0.25">
      <c r="A392" s="164"/>
      <c r="B392" s="164"/>
      <c r="C392" s="59"/>
      <c r="D392" s="59"/>
      <c r="E392" s="59"/>
      <c r="G392" s="70"/>
      <c r="H392" s="55"/>
      <c r="I392" s="67"/>
      <c r="J392" s="68"/>
      <c r="K392" s="68"/>
      <c r="L392" s="70"/>
      <c r="M392" s="70"/>
      <c r="N392" s="70"/>
      <c r="O392" s="70"/>
      <c r="P392" s="70"/>
      <c r="Q392" s="70"/>
      <c r="R392" s="70"/>
      <c r="S392" s="70"/>
      <c r="T392" s="70"/>
      <c r="X392" s="70"/>
      <c r="Y392" s="70"/>
      <c r="Z392" s="70"/>
      <c r="AC392" s="70"/>
      <c r="AD392" s="70"/>
      <c r="AE392" s="70"/>
      <c r="AG392" s="70"/>
      <c r="AH392" s="41"/>
      <c r="AI392" s="41"/>
      <c r="AJ392" s="70"/>
      <c r="AK392" s="70"/>
      <c r="AM392" s="70"/>
      <c r="AN392" s="205"/>
      <c r="AP392" s="70"/>
      <c r="AQ392" s="70"/>
      <c r="AR392" s="70"/>
      <c r="AS392" s="70"/>
      <c r="AT392" s="70"/>
      <c r="AU392" s="70"/>
      <c r="AV392" s="157"/>
      <c r="AW392" s="157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</row>
    <row r="393" spans="1:73" s="166" customFormat="1" ht="30" customHeight="1" x14ac:dyDescent="0.25">
      <c r="A393" s="164"/>
      <c r="B393" s="164"/>
      <c r="C393" s="59"/>
      <c r="D393" s="59"/>
      <c r="E393" s="59"/>
      <c r="G393" s="70"/>
      <c r="H393" s="55"/>
      <c r="I393" s="67"/>
      <c r="J393" s="68"/>
      <c r="K393" s="68"/>
      <c r="L393" s="70"/>
      <c r="M393" s="70"/>
      <c r="N393" s="70"/>
      <c r="O393" s="70"/>
      <c r="P393" s="70"/>
      <c r="Q393" s="70"/>
      <c r="R393" s="70"/>
      <c r="S393" s="70"/>
      <c r="T393" s="70"/>
      <c r="V393" s="164"/>
      <c r="W393" s="164"/>
      <c r="X393" s="59"/>
      <c r="Y393" s="59"/>
      <c r="Z393" s="59"/>
      <c r="AA393" s="164"/>
      <c r="AB393" s="164"/>
      <c r="AC393" s="119"/>
      <c r="AD393" s="65"/>
      <c r="AE393" s="120"/>
      <c r="AG393" s="70"/>
      <c r="AH393" s="41"/>
      <c r="AI393" s="41"/>
      <c r="AJ393" s="70"/>
      <c r="AK393" s="70"/>
      <c r="AM393" s="70"/>
      <c r="AN393" s="205"/>
      <c r="AP393" s="70"/>
      <c r="AQ393" s="70"/>
      <c r="AR393" s="70"/>
      <c r="AS393" s="70"/>
      <c r="AT393" s="70"/>
      <c r="AU393" s="70"/>
      <c r="AV393" s="157"/>
      <c r="AW393" s="157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R393" s="164"/>
      <c r="BS393" s="164"/>
      <c r="BT393" s="164"/>
      <c r="BU393" s="164"/>
    </row>
    <row r="394" spans="1:73" s="164" customFormat="1" ht="30" customHeight="1" x14ac:dyDescent="0.25">
      <c r="C394" s="59"/>
      <c r="D394" s="59"/>
      <c r="E394" s="59"/>
      <c r="G394" s="70"/>
      <c r="H394" s="55"/>
      <c r="I394" s="67"/>
      <c r="J394" s="68"/>
      <c r="K394" s="68"/>
      <c r="L394" s="70"/>
      <c r="M394" s="70"/>
      <c r="N394" s="70"/>
      <c r="O394" s="70"/>
      <c r="P394" s="70"/>
      <c r="Q394" s="70"/>
      <c r="R394" s="70"/>
      <c r="S394" s="70"/>
      <c r="T394" s="70"/>
      <c r="X394" s="59"/>
      <c r="Y394" s="59"/>
      <c r="Z394" s="59"/>
      <c r="AC394" s="119"/>
      <c r="AD394" s="65"/>
      <c r="AE394" s="120"/>
      <c r="AF394" s="166"/>
      <c r="AG394" s="70"/>
      <c r="AH394" s="41"/>
      <c r="AI394" s="41"/>
      <c r="AJ394" s="70"/>
      <c r="AK394" s="70"/>
      <c r="AM394" s="205"/>
      <c r="AN394" s="205"/>
      <c r="AO394" s="206"/>
      <c r="AP394" s="207">
        <f t="shared" ref="AP394:AP451" si="16">(SUM(AQ394,AR394))-AT394</f>
        <v>0</v>
      </c>
      <c r="AQ394" s="208"/>
      <c r="AR394" s="208"/>
      <c r="AS394" s="59"/>
      <c r="AT394" s="209">
        <f t="shared" ref="AT394:AT450" si="17">SUM(AU394,AX394,AY394,AZ394,BA394,BB394,BC394,BD394,BE394,BF394,BG394,BH394)</f>
        <v>0</v>
      </c>
      <c r="AU394" s="59"/>
      <c r="AV394" s="158"/>
      <c r="AW394" s="158"/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59">
        <v>0</v>
      </c>
      <c r="BD394" s="59">
        <v>0</v>
      </c>
      <c r="BE394" s="59">
        <v>0</v>
      </c>
      <c r="BF394" s="59">
        <v>0</v>
      </c>
      <c r="BG394" s="59">
        <v>0</v>
      </c>
      <c r="BH394" s="164">
        <f t="shared" ref="BH394:BH450" si="18">SUM(BI394,BP394,BO394)</f>
        <v>0</v>
      </c>
      <c r="BM394" s="164">
        <f t="shared" ref="BM394:BM404" si="19">(BJ394*6)+(BK394*8)+(BL394*5)</f>
        <v>0</v>
      </c>
      <c r="BO394" s="164">
        <f t="shared" ref="BO394:BO451" si="20">BN394*5</f>
        <v>0</v>
      </c>
    </row>
    <row r="395" spans="1:73" s="164" customFormat="1" ht="30" customHeight="1" x14ac:dyDescent="0.25">
      <c r="C395" s="59"/>
      <c r="D395" s="59"/>
      <c r="E395" s="59"/>
      <c r="G395" s="70"/>
      <c r="H395" s="55"/>
      <c r="I395" s="67"/>
      <c r="J395" s="68"/>
      <c r="K395" s="68"/>
      <c r="L395" s="70"/>
      <c r="M395" s="70"/>
      <c r="N395" s="70"/>
      <c r="O395" s="70"/>
      <c r="P395" s="70"/>
      <c r="Q395" s="70"/>
      <c r="R395" s="70"/>
      <c r="S395" s="70"/>
      <c r="T395" s="70"/>
      <c r="X395" s="59"/>
      <c r="Y395" s="59"/>
      <c r="Z395" s="59"/>
      <c r="AC395" s="119"/>
      <c r="AD395" s="65"/>
      <c r="AE395" s="120"/>
      <c r="AF395" s="166"/>
      <c r="AG395" s="70"/>
      <c r="AH395" s="41"/>
      <c r="AI395" s="41"/>
      <c r="AJ395" s="70"/>
      <c r="AK395" s="70"/>
      <c r="AM395" s="205"/>
      <c r="AN395" s="205"/>
      <c r="AO395" s="206"/>
      <c r="AP395" s="207">
        <f t="shared" si="16"/>
        <v>0</v>
      </c>
      <c r="AQ395" s="208"/>
      <c r="AR395" s="208"/>
      <c r="AS395" s="59"/>
      <c r="AT395" s="209">
        <f t="shared" si="17"/>
        <v>0</v>
      </c>
      <c r="AU395" s="59"/>
      <c r="AV395" s="158"/>
      <c r="AW395" s="158"/>
      <c r="AX395" s="59">
        <v>0</v>
      </c>
      <c r="AY395" s="59">
        <v>0</v>
      </c>
      <c r="AZ395" s="59">
        <v>0</v>
      </c>
      <c r="BA395" s="59">
        <v>0</v>
      </c>
      <c r="BB395" s="59">
        <v>0</v>
      </c>
      <c r="BC395" s="59">
        <v>0</v>
      </c>
      <c r="BD395" s="59">
        <v>0</v>
      </c>
      <c r="BE395" s="59">
        <v>0</v>
      </c>
      <c r="BF395" s="59">
        <v>0</v>
      </c>
      <c r="BG395" s="59">
        <v>0</v>
      </c>
      <c r="BH395" s="164">
        <f t="shared" si="18"/>
        <v>0</v>
      </c>
      <c r="BM395" s="164">
        <f t="shared" si="19"/>
        <v>0</v>
      </c>
      <c r="BO395" s="164">
        <f t="shared" si="20"/>
        <v>0</v>
      </c>
    </row>
    <row r="396" spans="1:73" s="164" customFormat="1" ht="30" customHeight="1" x14ac:dyDescent="0.25">
      <c r="C396" s="59"/>
      <c r="D396" s="59"/>
      <c r="E396" s="59"/>
      <c r="G396" s="70"/>
      <c r="H396" s="55"/>
      <c r="I396" s="67"/>
      <c r="J396" s="68"/>
      <c r="K396" s="68"/>
      <c r="L396" s="70"/>
      <c r="M396" s="70"/>
      <c r="N396" s="70"/>
      <c r="O396" s="70"/>
      <c r="P396" s="70"/>
      <c r="Q396" s="70"/>
      <c r="R396" s="70"/>
      <c r="S396" s="70"/>
      <c r="T396" s="70"/>
      <c r="X396" s="59"/>
      <c r="Y396" s="59"/>
      <c r="Z396" s="59"/>
      <c r="AC396" s="119"/>
      <c r="AD396" s="65"/>
      <c r="AE396" s="120"/>
      <c r="AF396" s="166"/>
      <c r="AG396" s="59"/>
      <c r="AH396" s="39"/>
      <c r="AI396" s="39"/>
      <c r="AJ396" s="176"/>
      <c r="AK396" s="176"/>
      <c r="AM396" s="205"/>
      <c r="AN396" s="205"/>
      <c r="AO396" s="206"/>
      <c r="AP396" s="207">
        <f t="shared" si="16"/>
        <v>0</v>
      </c>
      <c r="AQ396" s="208"/>
      <c r="AR396" s="208"/>
      <c r="AS396" s="59"/>
      <c r="AT396" s="209">
        <f t="shared" si="17"/>
        <v>0</v>
      </c>
      <c r="AU396" s="59"/>
      <c r="AV396" s="158"/>
      <c r="AW396" s="158"/>
      <c r="AX396" s="59">
        <v>0</v>
      </c>
      <c r="AY396" s="59">
        <v>0</v>
      </c>
      <c r="AZ396" s="59">
        <v>0</v>
      </c>
      <c r="BA396" s="59">
        <v>0</v>
      </c>
      <c r="BB396" s="59">
        <v>0</v>
      </c>
      <c r="BC396" s="59">
        <v>0</v>
      </c>
      <c r="BD396" s="59">
        <v>0</v>
      </c>
      <c r="BE396" s="59">
        <v>0</v>
      </c>
      <c r="BF396" s="59">
        <v>0</v>
      </c>
      <c r="BG396" s="59">
        <v>0</v>
      </c>
      <c r="BH396" s="164">
        <f t="shared" si="18"/>
        <v>0</v>
      </c>
      <c r="BM396" s="164">
        <f t="shared" si="19"/>
        <v>0</v>
      </c>
      <c r="BO396" s="164">
        <f t="shared" si="20"/>
        <v>0</v>
      </c>
    </row>
    <row r="397" spans="1:73" s="164" customFormat="1" ht="30" customHeight="1" x14ac:dyDescent="0.25">
      <c r="C397" s="59"/>
      <c r="D397" s="59"/>
      <c r="E397" s="59"/>
      <c r="G397" s="70"/>
      <c r="H397" s="55"/>
      <c r="I397" s="67"/>
      <c r="J397" s="68"/>
      <c r="K397" s="68"/>
      <c r="L397" s="70"/>
      <c r="M397" s="70"/>
      <c r="N397" s="70"/>
      <c r="O397" s="70"/>
      <c r="P397" s="70"/>
      <c r="Q397" s="70"/>
      <c r="R397" s="70"/>
      <c r="S397" s="70"/>
      <c r="T397" s="70"/>
      <c r="X397" s="59"/>
      <c r="Y397" s="59"/>
      <c r="Z397" s="59"/>
      <c r="AC397" s="119"/>
      <c r="AD397" s="65"/>
      <c r="AE397" s="120"/>
      <c r="AF397" s="166"/>
      <c r="AG397" s="59"/>
      <c r="AH397" s="39"/>
      <c r="AI397" s="39"/>
      <c r="AJ397" s="176"/>
      <c r="AK397" s="176"/>
      <c r="AM397" s="205"/>
      <c r="AN397" s="205"/>
      <c r="AO397" s="206"/>
      <c r="AP397" s="207">
        <f t="shared" si="16"/>
        <v>0</v>
      </c>
      <c r="AQ397" s="208"/>
      <c r="AR397" s="208"/>
      <c r="AS397" s="59"/>
      <c r="AT397" s="209">
        <f t="shared" si="17"/>
        <v>0</v>
      </c>
      <c r="AU397" s="59"/>
      <c r="AV397" s="158"/>
      <c r="AW397" s="158"/>
      <c r="AX397" s="59">
        <v>0</v>
      </c>
      <c r="AY397" s="59">
        <v>0</v>
      </c>
      <c r="AZ397" s="59">
        <v>0</v>
      </c>
      <c r="BA397" s="59">
        <v>0</v>
      </c>
      <c r="BB397" s="59">
        <v>0</v>
      </c>
      <c r="BC397" s="59">
        <v>0</v>
      </c>
      <c r="BD397" s="59">
        <v>0</v>
      </c>
      <c r="BE397" s="59">
        <v>0</v>
      </c>
      <c r="BF397" s="59">
        <v>0</v>
      </c>
      <c r="BG397" s="59">
        <v>0</v>
      </c>
      <c r="BH397" s="164">
        <f t="shared" si="18"/>
        <v>0</v>
      </c>
      <c r="BM397" s="164">
        <f t="shared" si="19"/>
        <v>0</v>
      </c>
      <c r="BO397" s="164">
        <f t="shared" si="20"/>
        <v>0</v>
      </c>
    </row>
    <row r="398" spans="1:73" s="164" customFormat="1" ht="30" customHeight="1" x14ac:dyDescent="0.25">
      <c r="C398" s="59"/>
      <c r="D398" s="59"/>
      <c r="E398" s="59"/>
      <c r="G398" s="70"/>
      <c r="H398" s="55"/>
      <c r="I398" s="67"/>
      <c r="J398" s="68"/>
      <c r="K398" s="68"/>
      <c r="L398" s="70"/>
      <c r="M398" s="70"/>
      <c r="N398" s="70"/>
      <c r="O398" s="70"/>
      <c r="P398" s="70"/>
      <c r="Q398" s="70"/>
      <c r="R398" s="70"/>
      <c r="S398" s="70"/>
      <c r="T398" s="70"/>
      <c r="X398" s="59"/>
      <c r="Y398" s="59"/>
      <c r="Z398" s="59"/>
      <c r="AC398" s="119"/>
      <c r="AD398" s="65"/>
      <c r="AE398" s="120"/>
      <c r="AG398" s="59"/>
      <c r="AH398" s="39"/>
      <c r="AI398" s="39"/>
      <c r="AJ398" s="176"/>
      <c r="AK398" s="176"/>
      <c r="AM398" s="205"/>
      <c r="AN398" s="205"/>
      <c r="AO398" s="206"/>
      <c r="AP398" s="207">
        <f t="shared" si="16"/>
        <v>0</v>
      </c>
      <c r="AQ398" s="208"/>
      <c r="AR398" s="208"/>
      <c r="AS398" s="59"/>
      <c r="AT398" s="209">
        <f t="shared" si="17"/>
        <v>0</v>
      </c>
      <c r="AU398" s="59"/>
      <c r="AV398" s="158"/>
      <c r="AW398" s="158"/>
      <c r="AX398" s="59">
        <v>0</v>
      </c>
      <c r="AY398" s="59">
        <v>0</v>
      </c>
      <c r="AZ398" s="59">
        <v>0</v>
      </c>
      <c r="BA398" s="59">
        <v>0</v>
      </c>
      <c r="BB398" s="59">
        <v>0</v>
      </c>
      <c r="BC398" s="59">
        <v>0</v>
      </c>
      <c r="BD398" s="59">
        <v>0</v>
      </c>
      <c r="BE398" s="59">
        <v>0</v>
      </c>
      <c r="BF398" s="59">
        <v>0</v>
      </c>
      <c r="BG398" s="59">
        <v>0</v>
      </c>
      <c r="BH398" s="164">
        <f t="shared" si="18"/>
        <v>0</v>
      </c>
      <c r="BM398" s="164">
        <f t="shared" si="19"/>
        <v>0</v>
      </c>
      <c r="BO398" s="164">
        <f t="shared" si="20"/>
        <v>0</v>
      </c>
    </row>
    <row r="399" spans="1:73" s="164" customFormat="1" ht="30" customHeight="1" x14ac:dyDescent="0.25">
      <c r="C399" s="59"/>
      <c r="D399" s="59"/>
      <c r="E399" s="59"/>
      <c r="G399" s="70"/>
      <c r="H399" s="55"/>
      <c r="I399" s="67"/>
      <c r="J399" s="68"/>
      <c r="K399" s="68"/>
      <c r="L399" s="70"/>
      <c r="M399" s="70"/>
      <c r="N399" s="70"/>
      <c r="O399" s="70"/>
      <c r="P399" s="70"/>
      <c r="Q399" s="70"/>
      <c r="R399" s="70"/>
      <c r="S399" s="70"/>
      <c r="T399" s="70"/>
      <c r="X399" s="59"/>
      <c r="Y399" s="59"/>
      <c r="Z399" s="59"/>
      <c r="AC399" s="119"/>
      <c r="AD399" s="65"/>
      <c r="AE399" s="120"/>
      <c r="AG399" s="59"/>
      <c r="AH399" s="39"/>
      <c r="AI399" s="39"/>
      <c r="AJ399" s="176"/>
      <c r="AK399" s="176"/>
      <c r="AM399" s="205"/>
      <c r="AN399" s="205"/>
      <c r="AO399" s="206"/>
      <c r="AP399" s="207">
        <f t="shared" si="16"/>
        <v>0</v>
      </c>
      <c r="AQ399" s="208"/>
      <c r="AR399" s="208"/>
      <c r="AS399" s="59"/>
      <c r="AT399" s="209">
        <f t="shared" si="17"/>
        <v>0</v>
      </c>
      <c r="AU399" s="59"/>
      <c r="AV399" s="158"/>
      <c r="AW399" s="158"/>
      <c r="AX399" s="59">
        <v>0</v>
      </c>
      <c r="AY399" s="59">
        <v>0</v>
      </c>
      <c r="AZ399" s="59">
        <v>0</v>
      </c>
      <c r="BA399" s="59">
        <v>0</v>
      </c>
      <c r="BB399" s="59">
        <v>0</v>
      </c>
      <c r="BC399" s="59">
        <v>0</v>
      </c>
      <c r="BD399" s="59">
        <v>0</v>
      </c>
      <c r="BE399" s="59">
        <v>0</v>
      </c>
      <c r="BF399" s="59">
        <v>0</v>
      </c>
      <c r="BG399" s="59">
        <v>0</v>
      </c>
      <c r="BH399" s="164">
        <f t="shared" si="18"/>
        <v>0</v>
      </c>
      <c r="BM399" s="164">
        <f t="shared" si="19"/>
        <v>0</v>
      </c>
      <c r="BO399" s="164">
        <f t="shared" si="20"/>
        <v>0</v>
      </c>
    </row>
    <row r="400" spans="1:73" s="164" customFormat="1" ht="30" customHeight="1" x14ac:dyDescent="0.25">
      <c r="C400" s="59"/>
      <c r="D400" s="59"/>
      <c r="E400" s="59"/>
      <c r="G400" s="70"/>
      <c r="H400" s="55"/>
      <c r="I400" s="67"/>
      <c r="J400" s="68"/>
      <c r="K400" s="68"/>
      <c r="L400" s="70"/>
      <c r="M400" s="70"/>
      <c r="N400" s="70"/>
      <c r="O400" s="70"/>
      <c r="P400" s="70"/>
      <c r="Q400" s="70"/>
      <c r="R400" s="70"/>
      <c r="S400" s="70"/>
      <c r="T400" s="70"/>
      <c r="X400" s="59"/>
      <c r="Y400" s="59"/>
      <c r="Z400" s="59"/>
      <c r="AC400" s="119"/>
      <c r="AD400" s="65"/>
      <c r="AE400" s="120"/>
      <c r="AG400" s="59"/>
      <c r="AH400" s="39"/>
      <c r="AI400" s="39"/>
      <c r="AJ400" s="176"/>
      <c r="AK400" s="176"/>
      <c r="AM400" s="205"/>
      <c r="AN400" s="205"/>
      <c r="AO400" s="206"/>
      <c r="AP400" s="207">
        <f t="shared" si="16"/>
        <v>0</v>
      </c>
      <c r="AQ400" s="208"/>
      <c r="AR400" s="208"/>
      <c r="AS400" s="59"/>
      <c r="AT400" s="209">
        <f t="shared" si="17"/>
        <v>0</v>
      </c>
      <c r="AU400" s="59"/>
      <c r="AV400" s="158"/>
      <c r="AW400" s="158"/>
      <c r="AX400" s="59">
        <v>0</v>
      </c>
      <c r="AY400" s="59">
        <v>0</v>
      </c>
      <c r="AZ400" s="59">
        <v>0</v>
      </c>
      <c r="BA400" s="59">
        <v>0</v>
      </c>
      <c r="BB400" s="59">
        <v>0</v>
      </c>
      <c r="BC400" s="59">
        <v>0</v>
      </c>
      <c r="BD400" s="59">
        <v>0</v>
      </c>
      <c r="BE400" s="59">
        <v>0</v>
      </c>
      <c r="BF400" s="59">
        <v>0</v>
      </c>
      <c r="BG400" s="59">
        <v>0</v>
      </c>
      <c r="BH400" s="164">
        <f t="shared" si="18"/>
        <v>0</v>
      </c>
      <c r="BM400" s="164">
        <f t="shared" si="19"/>
        <v>0</v>
      </c>
      <c r="BO400" s="164">
        <f t="shared" si="20"/>
        <v>0</v>
      </c>
    </row>
    <row r="401" spans="3:67" s="164" customFormat="1" ht="30" customHeight="1" x14ac:dyDescent="0.25">
      <c r="C401" s="59"/>
      <c r="D401" s="59"/>
      <c r="E401" s="59"/>
      <c r="G401" s="70"/>
      <c r="H401" s="55"/>
      <c r="I401" s="67"/>
      <c r="J401" s="68"/>
      <c r="K401" s="68"/>
      <c r="L401" s="70"/>
      <c r="M401" s="70"/>
      <c r="N401" s="70"/>
      <c r="O401" s="70"/>
      <c r="P401" s="70"/>
      <c r="Q401" s="70"/>
      <c r="R401" s="70"/>
      <c r="S401" s="70"/>
      <c r="T401" s="70"/>
      <c r="X401" s="59"/>
      <c r="Y401" s="59"/>
      <c r="Z401" s="59"/>
      <c r="AC401" s="119"/>
      <c r="AD401" s="65"/>
      <c r="AE401" s="120"/>
      <c r="AG401" s="59"/>
      <c r="AH401" s="39"/>
      <c r="AI401" s="39"/>
      <c r="AJ401" s="176"/>
      <c r="AK401" s="176"/>
      <c r="AM401" s="205"/>
      <c r="AN401" s="205"/>
      <c r="AO401" s="206"/>
      <c r="AP401" s="207">
        <f t="shared" si="16"/>
        <v>0</v>
      </c>
      <c r="AQ401" s="208"/>
      <c r="AR401" s="208"/>
      <c r="AS401" s="59"/>
      <c r="AT401" s="209">
        <f t="shared" si="17"/>
        <v>0</v>
      </c>
      <c r="AU401" s="59"/>
      <c r="AV401" s="158"/>
      <c r="AW401" s="158"/>
      <c r="AX401" s="59">
        <v>0</v>
      </c>
      <c r="AY401" s="59">
        <v>0</v>
      </c>
      <c r="AZ401" s="59">
        <v>0</v>
      </c>
      <c r="BA401" s="59">
        <v>0</v>
      </c>
      <c r="BB401" s="59">
        <v>0</v>
      </c>
      <c r="BC401" s="59">
        <v>0</v>
      </c>
      <c r="BD401" s="59">
        <v>0</v>
      </c>
      <c r="BE401" s="59">
        <v>0</v>
      </c>
      <c r="BF401" s="59">
        <v>0</v>
      </c>
      <c r="BG401" s="59">
        <v>0</v>
      </c>
      <c r="BH401" s="164">
        <f t="shared" si="18"/>
        <v>0</v>
      </c>
      <c r="BM401" s="164">
        <f t="shared" si="19"/>
        <v>0</v>
      </c>
      <c r="BO401" s="164">
        <f t="shared" si="20"/>
        <v>0</v>
      </c>
    </row>
    <row r="402" spans="3:67" s="164" customFormat="1" ht="30" customHeight="1" x14ac:dyDescent="0.25">
      <c r="C402" s="59"/>
      <c r="D402" s="59"/>
      <c r="E402" s="59"/>
      <c r="G402" s="70"/>
      <c r="H402" s="55"/>
      <c r="I402" s="67"/>
      <c r="J402" s="68"/>
      <c r="K402" s="68"/>
      <c r="L402" s="70"/>
      <c r="M402" s="70"/>
      <c r="N402" s="70"/>
      <c r="O402" s="70"/>
      <c r="P402" s="70"/>
      <c r="Q402" s="70"/>
      <c r="R402" s="70"/>
      <c r="S402" s="70"/>
      <c r="T402" s="70"/>
      <c r="X402" s="59"/>
      <c r="Y402" s="59"/>
      <c r="Z402" s="59"/>
      <c r="AC402" s="119"/>
      <c r="AD402" s="65"/>
      <c r="AE402" s="120"/>
      <c r="AG402" s="59"/>
      <c r="AH402" s="39"/>
      <c r="AI402" s="39"/>
      <c r="AJ402" s="176"/>
      <c r="AK402" s="176"/>
      <c r="AM402" s="205"/>
      <c r="AN402" s="205"/>
      <c r="AO402" s="206"/>
      <c r="AP402" s="207">
        <f t="shared" si="16"/>
        <v>0</v>
      </c>
      <c r="AQ402" s="208"/>
      <c r="AR402" s="208"/>
      <c r="AS402" s="59"/>
      <c r="AT402" s="209">
        <f t="shared" si="17"/>
        <v>0</v>
      </c>
      <c r="AU402" s="59"/>
      <c r="AV402" s="158"/>
      <c r="AW402" s="158"/>
      <c r="AX402" s="59">
        <v>0</v>
      </c>
      <c r="AY402" s="59">
        <v>0</v>
      </c>
      <c r="AZ402" s="59">
        <v>0</v>
      </c>
      <c r="BA402" s="59">
        <v>0</v>
      </c>
      <c r="BB402" s="59">
        <v>0</v>
      </c>
      <c r="BC402" s="59">
        <v>0</v>
      </c>
      <c r="BD402" s="59">
        <v>0</v>
      </c>
      <c r="BE402" s="59">
        <v>0</v>
      </c>
      <c r="BF402" s="59">
        <v>0</v>
      </c>
      <c r="BG402" s="59">
        <v>0</v>
      </c>
      <c r="BH402" s="164">
        <f t="shared" si="18"/>
        <v>0</v>
      </c>
      <c r="BM402" s="164">
        <f t="shared" si="19"/>
        <v>0</v>
      </c>
      <c r="BO402" s="164">
        <f t="shared" si="20"/>
        <v>0</v>
      </c>
    </row>
    <row r="403" spans="3:67" s="164" customFormat="1" ht="30" customHeight="1" x14ac:dyDescent="0.25">
      <c r="C403" s="59"/>
      <c r="D403" s="59"/>
      <c r="E403" s="59"/>
      <c r="G403" s="70"/>
      <c r="H403" s="55"/>
      <c r="I403" s="67"/>
      <c r="J403" s="68"/>
      <c r="K403" s="68"/>
      <c r="L403" s="70"/>
      <c r="M403" s="70"/>
      <c r="N403" s="70"/>
      <c r="O403" s="70"/>
      <c r="P403" s="70"/>
      <c r="Q403" s="70"/>
      <c r="R403" s="70"/>
      <c r="S403" s="70"/>
      <c r="T403" s="70"/>
      <c r="X403" s="59"/>
      <c r="Y403" s="59"/>
      <c r="Z403" s="59"/>
      <c r="AC403" s="119"/>
      <c r="AD403" s="59"/>
      <c r="AE403" s="120"/>
      <c r="AG403" s="59"/>
      <c r="AH403" s="39"/>
      <c r="AI403" s="39"/>
      <c r="AJ403" s="176"/>
      <c r="AK403" s="176"/>
      <c r="AM403" s="205"/>
      <c r="AN403" s="205"/>
      <c r="AO403" s="206"/>
      <c r="AP403" s="207">
        <f t="shared" si="16"/>
        <v>0</v>
      </c>
      <c r="AQ403" s="208"/>
      <c r="AR403" s="208"/>
      <c r="AS403" s="59"/>
      <c r="AT403" s="209">
        <f t="shared" si="17"/>
        <v>0</v>
      </c>
      <c r="AU403" s="59"/>
      <c r="AV403" s="158"/>
      <c r="AW403" s="158"/>
      <c r="AX403" s="59">
        <v>0</v>
      </c>
      <c r="AY403" s="59">
        <v>0</v>
      </c>
      <c r="AZ403" s="59">
        <v>0</v>
      </c>
      <c r="BA403" s="59">
        <v>0</v>
      </c>
      <c r="BB403" s="59">
        <v>0</v>
      </c>
      <c r="BC403" s="59">
        <v>0</v>
      </c>
      <c r="BD403" s="59">
        <v>0</v>
      </c>
      <c r="BE403" s="59">
        <v>0</v>
      </c>
      <c r="BF403" s="59">
        <v>0</v>
      </c>
      <c r="BG403" s="59">
        <v>0</v>
      </c>
      <c r="BH403" s="164">
        <f t="shared" si="18"/>
        <v>0</v>
      </c>
      <c r="BM403" s="164">
        <f t="shared" si="19"/>
        <v>0</v>
      </c>
      <c r="BO403" s="164">
        <f t="shared" si="20"/>
        <v>0</v>
      </c>
    </row>
    <row r="404" spans="3:67" s="164" customFormat="1" ht="30" customHeight="1" x14ac:dyDescent="0.25">
      <c r="C404" s="59"/>
      <c r="D404" s="59"/>
      <c r="E404" s="59"/>
      <c r="G404" s="70"/>
      <c r="H404" s="55"/>
      <c r="I404" s="67"/>
      <c r="J404" s="68"/>
      <c r="K404" s="68"/>
      <c r="L404" s="70"/>
      <c r="M404" s="70"/>
      <c r="N404" s="70"/>
      <c r="O404" s="70"/>
      <c r="P404" s="70"/>
      <c r="Q404" s="70"/>
      <c r="R404" s="70"/>
      <c r="S404" s="70"/>
      <c r="T404" s="70"/>
      <c r="X404" s="59"/>
      <c r="Y404" s="59"/>
      <c r="Z404" s="59"/>
      <c r="AC404" s="119"/>
      <c r="AD404" s="59"/>
      <c r="AE404" s="120"/>
      <c r="AG404" s="59"/>
      <c r="AH404" s="39"/>
      <c r="AI404" s="39"/>
      <c r="AJ404" s="176"/>
      <c r="AK404" s="176"/>
      <c r="AM404" s="205"/>
      <c r="AN404" s="205"/>
      <c r="AO404" s="206"/>
      <c r="AP404" s="207">
        <f t="shared" si="16"/>
        <v>0</v>
      </c>
      <c r="AQ404" s="208"/>
      <c r="AR404" s="208"/>
      <c r="AS404" s="59"/>
      <c r="AT404" s="209">
        <f t="shared" si="17"/>
        <v>0</v>
      </c>
      <c r="AU404" s="59"/>
      <c r="AV404" s="158"/>
      <c r="AW404" s="158"/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59">
        <v>0</v>
      </c>
      <c r="BD404" s="59">
        <v>0</v>
      </c>
      <c r="BE404" s="59">
        <v>0</v>
      </c>
      <c r="BF404" s="59">
        <v>0</v>
      </c>
      <c r="BG404" s="59">
        <v>0</v>
      </c>
      <c r="BH404" s="164">
        <f t="shared" si="18"/>
        <v>0</v>
      </c>
      <c r="BM404" s="164">
        <f t="shared" si="19"/>
        <v>0</v>
      </c>
      <c r="BO404" s="164">
        <f t="shared" si="20"/>
        <v>0</v>
      </c>
    </row>
    <row r="405" spans="3:67" s="164" customFormat="1" ht="30" customHeight="1" x14ac:dyDescent="0.25">
      <c r="C405" s="59"/>
      <c r="D405" s="59"/>
      <c r="E405" s="59"/>
      <c r="G405" s="70"/>
      <c r="H405" s="55"/>
      <c r="I405" s="67"/>
      <c r="J405" s="68"/>
      <c r="K405" s="68"/>
      <c r="L405" s="70"/>
      <c r="M405" s="70"/>
      <c r="N405" s="70"/>
      <c r="O405" s="70"/>
      <c r="P405" s="70"/>
      <c r="Q405" s="70"/>
      <c r="R405" s="70"/>
      <c r="S405" s="70"/>
      <c r="T405" s="70"/>
      <c r="X405" s="59"/>
      <c r="Y405" s="59"/>
      <c r="Z405" s="59"/>
      <c r="AC405" s="119"/>
      <c r="AD405" s="59"/>
      <c r="AE405" s="120"/>
      <c r="AG405" s="59"/>
      <c r="AH405" s="39"/>
      <c r="AI405" s="39"/>
      <c r="AJ405" s="176"/>
      <c r="AK405" s="176"/>
      <c r="AM405" s="205"/>
      <c r="AN405" s="205"/>
      <c r="AO405" s="206"/>
      <c r="AP405" s="207">
        <f t="shared" si="16"/>
        <v>0</v>
      </c>
      <c r="AQ405" s="208"/>
      <c r="AR405" s="208"/>
      <c r="AS405" s="59"/>
      <c r="AT405" s="209">
        <f t="shared" si="17"/>
        <v>0</v>
      </c>
      <c r="AU405" s="59"/>
      <c r="AV405" s="158"/>
      <c r="AW405" s="158"/>
      <c r="AX405" s="59">
        <v>0</v>
      </c>
      <c r="AY405" s="59">
        <v>0</v>
      </c>
      <c r="AZ405" s="59">
        <v>0</v>
      </c>
      <c r="BA405" s="59">
        <v>0</v>
      </c>
      <c r="BB405" s="59">
        <v>0</v>
      </c>
      <c r="BC405" s="59">
        <v>0</v>
      </c>
      <c r="BD405" s="59">
        <v>0</v>
      </c>
      <c r="BE405" s="59">
        <v>0</v>
      </c>
      <c r="BF405" s="59">
        <v>0</v>
      </c>
      <c r="BG405" s="59">
        <v>0</v>
      </c>
      <c r="BH405" s="164">
        <f t="shared" si="18"/>
        <v>0</v>
      </c>
      <c r="BM405" s="164">
        <f t="shared" ref="BM405:BM468" si="21">(BJ405*6)+(BK405*8)+(BL405*5)</f>
        <v>0</v>
      </c>
      <c r="BO405" s="164">
        <f t="shared" si="20"/>
        <v>0</v>
      </c>
    </row>
    <row r="406" spans="3:67" s="164" customFormat="1" ht="30" customHeight="1" x14ac:dyDescent="0.25">
      <c r="C406" s="59"/>
      <c r="D406" s="59"/>
      <c r="E406" s="59"/>
      <c r="G406" s="70"/>
      <c r="H406" s="55"/>
      <c r="I406" s="67"/>
      <c r="J406" s="68"/>
      <c r="K406" s="68"/>
      <c r="L406" s="70"/>
      <c r="M406" s="70"/>
      <c r="N406" s="70"/>
      <c r="O406" s="70"/>
      <c r="P406" s="70"/>
      <c r="Q406" s="70"/>
      <c r="R406" s="70"/>
      <c r="S406" s="70"/>
      <c r="T406" s="70"/>
      <c r="X406" s="59"/>
      <c r="Y406" s="59"/>
      <c r="Z406" s="59"/>
      <c r="AC406" s="119"/>
      <c r="AD406" s="59"/>
      <c r="AE406" s="120"/>
      <c r="AG406" s="59"/>
      <c r="AH406" s="39"/>
      <c r="AI406" s="39"/>
      <c r="AJ406" s="176"/>
      <c r="AK406" s="176"/>
      <c r="AM406" s="205"/>
      <c r="AN406" s="205"/>
      <c r="AO406" s="206"/>
      <c r="AP406" s="207">
        <f t="shared" si="16"/>
        <v>0</v>
      </c>
      <c r="AQ406" s="208"/>
      <c r="AR406" s="208"/>
      <c r="AS406" s="59"/>
      <c r="AT406" s="209">
        <f t="shared" si="17"/>
        <v>0</v>
      </c>
      <c r="AU406" s="59"/>
      <c r="AV406" s="158"/>
      <c r="AW406" s="158"/>
      <c r="AX406" s="59">
        <v>0</v>
      </c>
      <c r="AY406" s="59">
        <v>0</v>
      </c>
      <c r="AZ406" s="59">
        <v>0</v>
      </c>
      <c r="BA406" s="59">
        <v>0</v>
      </c>
      <c r="BB406" s="59">
        <v>0</v>
      </c>
      <c r="BC406" s="59">
        <v>0</v>
      </c>
      <c r="BD406" s="59">
        <v>0</v>
      </c>
      <c r="BE406" s="59">
        <v>0</v>
      </c>
      <c r="BF406" s="59">
        <v>0</v>
      </c>
      <c r="BG406" s="59">
        <v>0</v>
      </c>
      <c r="BH406" s="164">
        <f t="shared" si="18"/>
        <v>0</v>
      </c>
      <c r="BM406" s="164">
        <f t="shared" si="21"/>
        <v>0</v>
      </c>
      <c r="BO406" s="164">
        <f t="shared" si="20"/>
        <v>0</v>
      </c>
    </row>
    <row r="407" spans="3:67" s="164" customFormat="1" ht="30" customHeight="1" x14ac:dyDescent="0.25">
      <c r="C407" s="59"/>
      <c r="D407" s="59"/>
      <c r="E407" s="59"/>
      <c r="G407" s="70"/>
      <c r="H407" s="55"/>
      <c r="I407" s="67"/>
      <c r="J407" s="68"/>
      <c r="K407" s="68"/>
      <c r="L407" s="70"/>
      <c r="M407" s="70"/>
      <c r="N407" s="70"/>
      <c r="O407" s="70"/>
      <c r="P407" s="70"/>
      <c r="Q407" s="70"/>
      <c r="R407" s="70"/>
      <c r="S407" s="70"/>
      <c r="T407" s="70"/>
      <c r="X407" s="59"/>
      <c r="Y407" s="59"/>
      <c r="Z407" s="59"/>
      <c r="AC407" s="119"/>
      <c r="AD407" s="59"/>
      <c r="AE407" s="120"/>
      <c r="AG407" s="59"/>
      <c r="AH407" s="39"/>
      <c r="AI407" s="39"/>
      <c r="AJ407" s="176"/>
      <c r="AK407" s="176"/>
      <c r="AM407" s="205"/>
      <c r="AN407" s="205"/>
      <c r="AO407" s="206"/>
      <c r="AP407" s="207">
        <f t="shared" si="16"/>
        <v>0</v>
      </c>
      <c r="AQ407" s="208"/>
      <c r="AR407" s="208"/>
      <c r="AS407" s="59"/>
      <c r="AT407" s="209">
        <f t="shared" si="17"/>
        <v>0</v>
      </c>
      <c r="AU407" s="59"/>
      <c r="AV407" s="158"/>
      <c r="AW407" s="158"/>
      <c r="AX407" s="59">
        <v>0</v>
      </c>
      <c r="AY407" s="59">
        <v>0</v>
      </c>
      <c r="AZ407" s="59">
        <v>0</v>
      </c>
      <c r="BA407" s="59">
        <v>0</v>
      </c>
      <c r="BB407" s="59">
        <v>0</v>
      </c>
      <c r="BC407" s="59">
        <v>0</v>
      </c>
      <c r="BD407" s="59">
        <v>0</v>
      </c>
      <c r="BE407" s="59">
        <v>0</v>
      </c>
      <c r="BF407" s="59">
        <v>0</v>
      </c>
      <c r="BG407" s="59">
        <v>0</v>
      </c>
      <c r="BH407" s="164">
        <f t="shared" si="18"/>
        <v>0</v>
      </c>
      <c r="BM407" s="164">
        <f t="shared" si="21"/>
        <v>0</v>
      </c>
      <c r="BO407" s="164">
        <f t="shared" si="20"/>
        <v>0</v>
      </c>
    </row>
    <row r="408" spans="3:67" s="164" customFormat="1" ht="30" customHeight="1" x14ac:dyDescent="0.25">
      <c r="C408" s="59"/>
      <c r="D408" s="59"/>
      <c r="E408" s="59"/>
      <c r="G408" s="70"/>
      <c r="H408" s="55"/>
      <c r="I408" s="67"/>
      <c r="J408" s="58"/>
      <c r="K408" s="58"/>
      <c r="L408" s="70"/>
      <c r="M408" s="70"/>
      <c r="N408" s="70"/>
      <c r="O408" s="70"/>
      <c r="P408" s="70"/>
      <c r="Q408" s="70"/>
      <c r="R408" s="70"/>
      <c r="S408" s="70"/>
      <c r="T408" s="70"/>
      <c r="X408" s="59"/>
      <c r="Y408" s="59"/>
      <c r="Z408" s="59"/>
      <c r="AC408" s="119"/>
      <c r="AD408" s="59"/>
      <c r="AE408" s="120"/>
      <c r="AG408" s="59"/>
      <c r="AH408" s="39"/>
      <c r="AI408" s="39"/>
      <c r="AJ408" s="176"/>
      <c r="AK408" s="176"/>
      <c r="AM408" s="205"/>
      <c r="AN408" s="205"/>
      <c r="AO408" s="206"/>
      <c r="AP408" s="207">
        <f t="shared" si="16"/>
        <v>0</v>
      </c>
      <c r="AQ408" s="208"/>
      <c r="AR408" s="208"/>
      <c r="AS408" s="59"/>
      <c r="AT408" s="209">
        <f t="shared" si="17"/>
        <v>0</v>
      </c>
      <c r="AU408" s="59"/>
      <c r="AV408" s="158"/>
      <c r="AW408" s="158"/>
      <c r="AX408" s="59">
        <v>0</v>
      </c>
      <c r="AY408" s="59">
        <v>0</v>
      </c>
      <c r="AZ408" s="59">
        <v>0</v>
      </c>
      <c r="BA408" s="59">
        <v>0</v>
      </c>
      <c r="BB408" s="59">
        <v>0</v>
      </c>
      <c r="BC408" s="59">
        <v>0</v>
      </c>
      <c r="BD408" s="59">
        <v>0</v>
      </c>
      <c r="BE408" s="59">
        <v>0</v>
      </c>
      <c r="BF408" s="59">
        <v>0</v>
      </c>
      <c r="BG408" s="59">
        <v>0</v>
      </c>
      <c r="BH408" s="164">
        <f t="shared" si="18"/>
        <v>0</v>
      </c>
      <c r="BM408" s="164">
        <f t="shared" si="21"/>
        <v>0</v>
      </c>
      <c r="BO408" s="164">
        <f t="shared" si="20"/>
        <v>0</v>
      </c>
    </row>
    <row r="409" spans="3:67" s="164" customFormat="1" ht="30" customHeight="1" x14ac:dyDescent="0.25">
      <c r="C409" s="59"/>
      <c r="D409" s="59"/>
      <c r="E409" s="59"/>
      <c r="G409" s="59"/>
      <c r="H409" s="53"/>
      <c r="I409" s="57"/>
      <c r="J409" s="58"/>
      <c r="K409" s="58"/>
      <c r="L409" s="59"/>
      <c r="M409" s="59"/>
      <c r="N409" s="70"/>
      <c r="O409" s="70"/>
      <c r="P409" s="70"/>
      <c r="Q409" s="70"/>
      <c r="R409" s="70"/>
      <c r="S409" s="70"/>
      <c r="T409" s="70"/>
      <c r="X409" s="59"/>
      <c r="Y409" s="59"/>
      <c r="Z409" s="59"/>
      <c r="AC409" s="119"/>
      <c r="AD409" s="59"/>
      <c r="AE409" s="120"/>
      <c r="AG409" s="59"/>
      <c r="AH409" s="39"/>
      <c r="AI409" s="39"/>
      <c r="AJ409" s="176"/>
      <c r="AK409" s="176"/>
      <c r="AM409" s="205"/>
      <c r="AN409" s="205"/>
      <c r="AO409" s="206"/>
      <c r="AP409" s="207">
        <f t="shared" si="16"/>
        <v>0</v>
      </c>
      <c r="AQ409" s="208"/>
      <c r="AR409" s="208"/>
      <c r="AS409" s="59"/>
      <c r="AT409" s="209">
        <f t="shared" si="17"/>
        <v>0</v>
      </c>
      <c r="AU409" s="59"/>
      <c r="AV409" s="158"/>
      <c r="AW409" s="158"/>
      <c r="AX409" s="59">
        <v>0</v>
      </c>
      <c r="AY409" s="59">
        <v>0</v>
      </c>
      <c r="AZ409" s="59">
        <v>0</v>
      </c>
      <c r="BA409" s="59">
        <v>0</v>
      </c>
      <c r="BB409" s="59">
        <v>0</v>
      </c>
      <c r="BC409" s="59">
        <v>0</v>
      </c>
      <c r="BD409" s="59">
        <v>0</v>
      </c>
      <c r="BE409" s="59">
        <v>0</v>
      </c>
      <c r="BF409" s="59">
        <v>0</v>
      </c>
      <c r="BG409" s="59">
        <v>0</v>
      </c>
      <c r="BH409" s="164">
        <f t="shared" si="18"/>
        <v>0</v>
      </c>
      <c r="BM409" s="164">
        <f t="shared" si="21"/>
        <v>0</v>
      </c>
      <c r="BO409" s="164">
        <f t="shared" si="20"/>
        <v>0</v>
      </c>
    </row>
    <row r="410" spans="3:67" s="164" customFormat="1" ht="30" customHeight="1" x14ac:dyDescent="0.25">
      <c r="C410" s="59"/>
      <c r="D410" s="59"/>
      <c r="E410" s="59"/>
      <c r="G410" s="59"/>
      <c r="H410" s="53"/>
      <c r="I410" s="57"/>
      <c r="J410" s="58"/>
      <c r="K410" s="58"/>
      <c r="L410" s="59"/>
      <c r="M410" s="59"/>
      <c r="N410" s="70"/>
      <c r="O410" s="70"/>
      <c r="P410" s="70"/>
      <c r="Q410" s="70"/>
      <c r="R410" s="70"/>
      <c r="S410" s="70"/>
      <c r="T410" s="70"/>
      <c r="X410" s="59"/>
      <c r="Y410" s="59"/>
      <c r="Z410" s="59"/>
      <c r="AC410" s="119"/>
      <c r="AD410" s="59"/>
      <c r="AE410" s="120"/>
      <c r="AG410" s="59"/>
      <c r="AH410" s="39"/>
      <c r="AI410" s="39"/>
      <c r="AJ410" s="176"/>
      <c r="AK410" s="176"/>
      <c r="AM410" s="205"/>
      <c r="AN410" s="205"/>
      <c r="AO410" s="206"/>
      <c r="AP410" s="207">
        <f t="shared" si="16"/>
        <v>0</v>
      </c>
      <c r="AQ410" s="208"/>
      <c r="AR410" s="208"/>
      <c r="AS410" s="59"/>
      <c r="AT410" s="209">
        <f t="shared" si="17"/>
        <v>0</v>
      </c>
      <c r="AU410" s="59"/>
      <c r="AV410" s="158"/>
      <c r="AW410" s="158"/>
      <c r="AX410" s="59">
        <v>0</v>
      </c>
      <c r="AY410" s="59">
        <v>0</v>
      </c>
      <c r="AZ410" s="59">
        <v>0</v>
      </c>
      <c r="BA410" s="59">
        <v>0</v>
      </c>
      <c r="BB410" s="59">
        <v>0</v>
      </c>
      <c r="BC410" s="59">
        <v>0</v>
      </c>
      <c r="BD410" s="59">
        <v>0</v>
      </c>
      <c r="BE410" s="59">
        <v>0</v>
      </c>
      <c r="BF410" s="59">
        <v>0</v>
      </c>
      <c r="BG410" s="59">
        <v>0</v>
      </c>
      <c r="BH410" s="164">
        <f t="shared" si="18"/>
        <v>0</v>
      </c>
      <c r="BM410" s="164">
        <f t="shared" si="21"/>
        <v>0</v>
      </c>
      <c r="BO410" s="164">
        <f t="shared" si="20"/>
        <v>0</v>
      </c>
    </row>
    <row r="411" spans="3:67" s="164" customFormat="1" ht="30" customHeight="1" x14ac:dyDescent="0.25">
      <c r="C411" s="59"/>
      <c r="D411" s="59"/>
      <c r="E411" s="59"/>
      <c r="G411" s="59"/>
      <c r="H411" s="53"/>
      <c r="I411" s="57"/>
      <c r="J411" s="58"/>
      <c r="K411" s="58"/>
      <c r="L411" s="59"/>
      <c r="M411" s="59"/>
      <c r="N411" s="70"/>
      <c r="O411" s="70"/>
      <c r="P411" s="70"/>
      <c r="Q411" s="70"/>
      <c r="R411" s="70"/>
      <c r="S411" s="70"/>
      <c r="T411" s="70"/>
      <c r="X411" s="59"/>
      <c r="Y411" s="59"/>
      <c r="Z411" s="59"/>
      <c r="AC411" s="119"/>
      <c r="AD411" s="59"/>
      <c r="AE411" s="120"/>
      <c r="AG411" s="59"/>
      <c r="AH411" s="39"/>
      <c r="AI411" s="39"/>
      <c r="AJ411" s="176"/>
      <c r="AK411" s="176"/>
      <c r="AM411" s="205"/>
      <c r="AN411" s="205"/>
      <c r="AO411" s="206"/>
      <c r="AP411" s="207">
        <f t="shared" si="16"/>
        <v>0</v>
      </c>
      <c r="AQ411" s="208"/>
      <c r="AR411" s="208"/>
      <c r="AS411" s="59"/>
      <c r="AT411" s="209">
        <f t="shared" si="17"/>
        <v>0</v>
      </c>
      <c r="AU411" s="59"/>
      <c r="AV411" s="158"/>
      <c r="AW411" s="158"/>
      <c r="AX411" s="59">
        <v>0</v>
      </c>
      <c r="AY411" s="59">
        <v>0</v>
      </c>
      <c r="AZ411" s="59">
        <v>0</v>
      </c>
      <c r="BA411" s="59">
        <v>0</v>
      </c>
      <c r="BB411" s="59">
        <v>0</v>
      </c>
      <c r="BC411" s="59">
        <v>0</v>
      </c>
      <c r="BD411" s="59">
        <v>0</v>
      </c>
      <c r="BE411" s="59">
        <v>0</v>
      </c>
      <c r="BF411" s="59">
        <v>0</v>
      </c>
      <c r="BG411" s="59">
        <v>0</v>
      </c>
      <c r="BH411" s="164">
        <f t="shared" si="18"/>
        <v>0</v>
      </c>
      <c r="BM411" s="164">
        <f t="shared" si="21"/>
        <v>0</v>
      </c>
      <c r="BO411" s="164">
        <f t="shared" si="20"/>
        <v>0</v>
      </c>
    </row>
    <row r="412" spans="3:67" s="164" customFormat="1" ht="30" customHeight="1" x14ac:dyDescent="0.25">
      <c r="C412" s="59"/>
      <c r="D412" s="59"/>
      <c r="E412" s="59"/>
      <c r="G412" s="59"/>
      <c r="H412" s="53"/>
      <c r="I412" s="57"/>
      <c r="J412" s="58"/>
      <c r="K412" s="58"/>
      <c r="L412" s="59"/>
      <c r="M412" s="59"/>
      <c r="N412" s="70"/>
      <c r="O412" s="70"/>
      <c r="P412" s="70"/>
      <c r="Q412" s="70"/>
      <c r="R412" s="70"/>
      <c r="S412" s="70"/>
      <c r="T412" s="70"/>
      <c r="X412" s="59"/>
      <c r="Y412" s="59"/>
      <c r="Z412" s="59"/>
      <c r="AC412" s="119"/>
      <c r="AD412" s="59"/>
      <c r="AE412" s="120"/>
      <c r="AG412" s="59"/>
      <c r="AH412" s="39"/>
      <c r="AI412" s="39"/>
      <c r="AJ412" s="176"/>
      <c r="AK412" s="176"/>
      <c r="AM412" s="205"/>
      <c r="AN412" s="205"/>
      <c r="AO412" s="206"/>
      <c r="AP412" s="207">
        <f t="shared" si="16"/>
        <v>0</v>
      </c>
      <c r="AQ412" s="208"/>
      <c r="AR412" s="208"/>
      <c r="AS412" s="59"/>
      <c r="AT412" s="209">
        <f t="shared" si="17"/>
        <v>0</v>
      </c>
      <c r="AU412" s="59"/>
      <c r="AV412" s="158"/>
      <c r="AW412" s="158"/>
      <c r="AX412" s="59">
        <v>0</v>
      </c>
      <c r="AY412" s="59">
        <v>0</v>
      </c>
      <c r="AZ412" s="59">
        <v>0</v>
      </c>
      <c r="BA412" s="59">
        <v>0</v>
      </c>
      <c r="BB412" s="59">
        <v>0</v>
      </c>
      <c r="BC412" s="59">
        <v>0</v>
      </c>
      <c r="BD412" s="59">
        <v>0</v>
      </c>
      <c r="BE412" s="59">
        <v>0</v>
      </c>
      <c r="BF412" s="59">
        <v>0</v>
      </c>
      <c r="BG412" s="59">
        <v>0</v>
      </c>
      <c r="BH412" s="164">
        <f t="shared" si="18"/>
        <v>0</v>
      </c>
      <c r="BM412" s="164">
        <f t="shared" si="21"/>
        <v>0</v>
      </c>
      <c r="BO412" s="164">
        <f t="shared" si="20"/>
        <v>0</v>
      </c>
    </row>
    <row r="413" spans="3:67" s="164" customFormat="1" ht="30" customHeight="1" x14ac:dyDescent="0.25">
      <c r="C413" s="59"/>
      <c r="D413" s="59"/>
      <c r="E413" s="59"/>
      <c r="G413" s="59"/>
      <c r="H413" s="53"/>
      <c r="I413" s="57"/>
      <c r="J413" s="58"/>
      <c r="K413" s="58"/>
      <c r="L413" s="59"/>
      <c r="M413" s="59"/>
      <c r="N413" s="59"/>
      <c r="O413" s="59"/>
      <c r="P413" s="59"/>
      <c r="Q413" s="59"/>
      <c r="R413" s="59"/>
      <c r="S413" s="59"/>
      <c r="T413" s="59"/>
      <c r="X413" s="59"/>
      <c r="Y413" s="59"/>
      <c r="Z413" s="59"/>
      <c r="AC413" s="119"/>
      <c r="AD413" s="59"/>
      <c r="AE413" s="120"/>
      <c r="AG413" s="59"/>
      <c r="AH413" s="39"/>
      <c r="AI413" s="39"/>
      <c r="AJ413" s="176"/>
      <c r="AK413" s="176"/>
      <c r="AM413" s="205"/>
      <c r="AN413" s="205"/>
      <c r="AO413" s="206"/>
      <c r="AP413" s="207">
        <f t="shared" si="16"/>
        <v>0</v>
      </c>
      <c r="AQ413" s="208"/>
      <c r="AR413" s="208"/>
      <c r="AS413" s="59"/>
      <c r="AT413" s="209">
        <f t="shared" si="17"/>
        <v>0</v>
      </c>
      <c r="AU413" s="59"/>
      <c r="AV413" s="158"/>
      <c r="AW413" s="158"/>
      <c r="AX413" s="59">
        <v>0</v>
      </c>
      <c r="AY413" s="59">
        <v>0</v>
      </c>
      <c r="AZ413" s="59">
        <v>0</v>
      </c>
      <c r="BA413" s="59">
        <v>0</v>
      </c>
      <c r="BB413" s="59">
        <v>0</v>
      </c>
      <c r="BC413" s="59">
        <v>0</v>
      </c>
      <c r="BD413" s="59">
        <v>0</v>
      </c>
      <c r="BE413" s="59">
        <v>0</v>
      </c>
      <c r="BF413" s="59">
        <v>0</v>
      </c>
      <c r="BG413" s="59">
        <v>0</v>
      </c>
      <c r="BH413" s="164">
        <f t="shared" si="18"/>
        <v>0</v>
      </c>
      <c r="BM413" s="164">
        <f t="shared" si="21"/>
        <v>0</v>
      </c>
      <c r="BO413" s="164">
        <f t="shared" si="20"/>
        <v>0</v>
      </c>
    </row>
    <row r="414" spans="3:67" s="164" customFormat="1" ht="30" customHeight="1" x14ac:dyDescent="0.25">
      <c r="C414" s="59"/>
      <c r="D414" s="59"/>
      <c r="E414" s="59"/>
      <c r="G414" s="59"/>
      <c r="H414" s="53"/>
      <c r="I414" s="57"/>
      <c r="J414" s="58"/>
      <c r="K414" s="58"/>
      <c r="L414" s="59"/>
      <c r="M414" s="59"/>
      <c r="N414" s="59"/>
      <c r="O414" s="59"/>
      <c r="P414" s="59"/>
      <c r="Q414" s="59"/>
      <c r="R414" s="59"/>
      <c r="S414" s="59"/>
      <c r="T414" s="59"/>
      <c r="X414" s="59"/>
      <c r="Y414" s="59"/>
      <c r="Z414" s="59"/>
      <c r="AC414" s="119"/>
      <c r="AD414" s="59"/>
      <c r="AE414" s="120"/>
      <c r="AG414" s="59"/>
      <c r="AH414" s="39"/>
      <c r="AI414" s="39"/>
      <c r="AJ414" s="176"/>
      <c r="AK414" s="176"/>
      <c r="AM414" s="205"/>
      <c r="AN414" s="205"/>
      <c r="AO414" s="206"/>
      <c r="AP414" s="207">
        <f t="shared" si="16"/>
        <v>0</v>
      </c>
      <c r="AQ414" s="208"/>
      <c r="AR414" s="208"/>
      <c r="AS414" s="59"/>
      <c r="AT414" s="209">
        <f t="shared" si="17"/>
        <v>0</v>
      </c>
      <c r="AU414" s="59"/>
      <c r="AV414" s="158"/>
      <c r="AW414" s="158"/>
      <c r="AX414" s="59">
        <v>0</v>
      </c>
      <c r="AY414" s="59">
        <v>0</v>
      </c>
      <c r="AZ414" s="59">
        <v>0</v>
      </c>
      <c r="BA414" s="59">
        <v>0</v>
      </c>
      <c r="BB414" s="59">
        <v>0</v>
      </c>
      <c r="BC414" s="59">
        <v>0</v>
      </c>
      <c r="BD414" s="59">
        <v>0</v>
      </c>
      <c r="BE414" s="59">
        <v>0</v>
      </c>
      <c r="BF414" s="59">
        <v>0</v>
      </c>
      <c r="BG414" s="59">
        <v>0</v>
      </c>
      <c r="BH414" s="164">
        <f t="shared" si="18"/>
        <v>0</v>
      </c>
      <c r="BM414" s="164">
        <f t="shared" si="21"/>
        <v>0</v>
      </c>
      <c r="BO414" s="164">
        <f t="shared" si="20"/>
        <v>0</v>
      </c>
    </row>
    <row r="415" spans="3:67" s="164" customFormat="1" ht="30" customHeight="1" x14ac:dyDescent="0.25">
      <c r="C415" s="59"/>
      <c r="D415" s="59"/>
      <c r="E415" s="59"/>
      <c r="G415" s="59"/>
      <c r="H415" s="53"/>
      <c r="I415" s="57"/>
      <c r="J415" s="58"/>
      <c r="K415" s="58"/>
      <c r="L415" s="59"/>
      <c r="M415" s="59"/>
      <c r="N415" s="59"/>
      <c r="O415" s="59"/>
      <c r="P415" s="59"/>
      <c r="Q415" s="59"/>
      <c r="R415" s="59"/>
      <c r="S415" s="59"/>
      <c r="T415" s="59"/>
      <c r="X415" s="59"/>
      <c r="Y415" s="59"/>
      <c r="Z415" s="59"/>
      <c r="AC415" s="119"/>
      <c r="AD415" s="59"/>
      <c r="AE415" s="120"/>
      <c r="AG415" s="59"/>
      <c r="AH415" s="39"/>
      <c r="AI415" s="39"/>
      <c r="AJ415" s="176"/>
      <c r="AK415" s="176"/>
      <c r="AM415" s="205"/>
      <c r="AN415" s="205"/>
      <c r="AO415" s="206"/>
      <c r="AP415" s="207">
        <f t="shared" si="16"/>
        <v>0</v>
      </c>
      <c r="AQ415" s="208"/>
      <c r="AR415" s="208"/>
      <c r="AS415" s="59"/>
      <c r="AT415" s="209">
        <f t="shared" si="17"/>
        <v>0</v>
      </c>
      <c r="AU415" s="59"/>
      <c r="AV415" s="158"/>
      <c r="AW415" s="158"/>
      <c r="AX415" s="59">
        <v>0</v>
      </c>
      <c r="AY415" s="59">
        <v>0</v>
      </c>
      <c r="AZ415" s="59">
        <v>0</v>
      </c>
      <c r="BA415" s="59">
        <v>0</v>
      </c>
      <c r="BB415" s="59">
        <v>0</v>
      </c>
      <c r="BC415" s="59">
        <v>0</v>
      </c>
      <c r="BD415" s="59">
        <v>0</v>
      </c>
      <c r="BE415" s="59">
        <v>0</v>
      </c>
      <c r="BF415" s="59">
        <v>0</v>
      </c>
      <c r="BG415" s="59">
        <v>0</v>
      </c>
      <c r="BH415" s="164">
        <f t="shared" si="18"/>
        <v>0</v>
      </c>
      <c r="BM415" s="164">
        <f t="shared" si="21"/>
        <v>0</v>
      </c>
      <c r="BO415" s="164">
        <f t="shared" si="20"/>
        <v>0</v>
      </c>
    </row>
    <row r="416" spans="3:67" s="164" customFormat="1" ht="30" customHeight="1" x14ac:dyDescent="0.25">
      <c r="C416" s="59"/>
      <c r="D416" s="59"/>
      <c r="E416" s="59"/>
      <c r="G416" s="59"/>
      <c r="H416" s="53"/>
      <c r="I416" s="57"/>
      <c r="J416" s="58"/>
      <c r="K416" s="58"/>
      <c r="L416" s="59"/>
      <c r="M416" s="59"/>
      <c r="N416" s="59"/>
      <c r="O416" s="59"/>
      <c r="P416" s="59"/>
      <c r="Q416" s="59"/>
      <c r="R416" s="59"/>
      <c r="S416" s="59"/>
      <c r="T416" s="59"/>
      <c r="X416" s="59"/>
      <c r="Y416" s="59"/>
      <c r="Z416" s="59"/>
      <c r="AC416" s="119"/>
      <c r="AD416" s="59"/>
      <c r="AE416" s="120"/>
      <c r="AG416" s="59"/>
      <c r="AH416" s="39"/>
      <c r="AI416" s="39"/>
      <c r="AJ416" s="176"/>
      <c r="AK416" s="176"/>
      <c r="AM416" s="205"/>
      <c r="AN416" s="205"/>
      <c r="AO416" s="206"/>
      <c r="AP416" s="207">
        <f t="shared" si="16"/>
        <v>0</v>
      </c>
      <c r="AQ416" s="208"/>
      <c r="AR416" s="208"/>
      <c r="AS416" s="59"/>
      <c r="AT416" s="209">
        <f t="shared" si="17"/>
        <v>0</v>
      </c>
      <c r="AU416" s="59"/>
      <c r="AV416" s="158"/>
      <c r="AW416" s="158"/>
      <c r="AX416" s="59">
        <v>0</v>
      </c>
      <c r="AY416" s="59">
        <v>0</v>
      </c>
      <c r="AZ416" s="59">
        <v>0</v>
      </c>
      <c r="BA416" s="59">
        <v>0</v>
      </c>
      <c r="BB416" s="59">
        <v>0</v>
      </c>
      <c r="BC416" s="59">
        <v>0</v>
      </c>
      <c r="BD416" s="59">
        <v>0</v>
      </c>
      <c r="BE416" s="59">
        <v>0</v>
      </c>
      <c r="BF416" s="59">
        <v>0</v>
      </c>
      <c r="BG416" s="59">
        <v>0</v>
      </c>
      <c r="BH416" s="164">
        <f t="shared" si="18"/>
        <v>0</v>
      </c>
      <c r="BM416" s="164">
        <f t="shared" si="21"/>
        <v>0</v>
      </c>
      <c r="BO416" s="164">
        <f t="shared" si="20"/>
        <v>0</v>
      </c>
    </row>
    <row r="417" spans="3:67" s="164" customFormat="1" ht="30" customHeight="1" x14ac:dyDescent="0.25">
      <c r="C417" s="59"/>
      <c r="D417" s="59"/>
      <c r="E417" s="59"/>
      <c r="G417" s="59"/>
      <c r="H417" s="53"/>
      <c r="I417" s="57"/>
      <c r="J417" s="58"/>
      <c r="K417" s="58"/>
      <c r="L417" s="59"/>
      <c r="M417" s="59"/>
      <c r="N417" s="59"/>
      <c r="O417" s="59"/>
      <c r="P417" s="59"/>
      <c r="Q417" s="59"/>
      <c r="R417" s="59"/>
      <c r="S417" s="59"/>
      <c r="T417" s="59"/>
      <c r="X417" s="59"/>
      <c r="Y417" s="59"/>
      <c r="Z417" s="59"/>
      <c r="AC417" s="119"/>
      <c r="AD417" s="59"/>
      <c r="AE417" s="120"/>
      <c r="AG417" s="59"/>
      <c r="AH417" s="39"/>
      <c r="AI417" s="39"/>
      <c r="AJ417" s="176"/>
      <c r="AK417" s="176"/>
      <c r="AM417" s="205"/>
      <c r="AN417" s="205"/>
      <c r="AO417" s="206"/>
      <c r="AP417" s="207">
        <f t="shared" si="16"/>
        <v>0</v>
      </c>
      <c r="AQ417" s="208"/>
      <c r="AR417" s="208"/>
      <c r="AS417" s="59"/>
      <c r="AT417" s="209">
        <f t="shared" si="17"/>
        <v>0</v>
      </c>
      <c r="AU417" s="59"/>
      <c r="AV417" s="158"/>
      <c r="AW417" s="158"/>
      <c r="AX417" s="59">
        <v>0</v>
      </c>
      <c r="AY417" s="59">
        <v>0</v>
      </c>
      <c r="AZ417" s="59">
        <v>0</v>
      </c>
      <c r="BA417" s="59">
        <v>0</v>
      </c>
      <c r="BB417" s="59">
        <v>0</v>
      </c>
      <c r="BC417" s="59">
        <v>0</v>
      </c>
      <c r="BD417" s="59">
        <v>0</v>
      </c>
      <c r="BE417" s="59">
        <v>0</v>
      </c>
      <c r="BF417" s="59">
        <v>0</v>
      </c>
      <c r="BG417" s="59">
        <v>0</v>
      </c>
      <c r="BH417" s="164">
        <f t="shared" si="18"/>
        <v>0</v>
      </c>
      <c r="BM417" s="164">
        <f t="shared" si="21"/>
        <v>0</v>
      </c>
      <c r="BO417" s="164">
        <f t="shared" si="20"/>
        <v>0</v>
      </c>
    </row>
    <row r="418" spans="3:67" s="164" customFormat="1" ht="30" customHeight="1" x14ac:dyDescent="0.25">
      <c r="C418" s="59"/>
      <c r="D418" s="59"/>
      <c r="E418" s="59"/>
      <c r="G418" s="59"/>
      <c r="H418" s="53"/>
      <c r="I418" s="57"/>
      <c r="J418" s="58"/>
      <c r="K418" s="58"/>
      <c r="L418" s="59"/>
      <c r="M418" s="59"/>
      <c r="N418" s="59"/>
      <c r="O418" s="59"/>
      <c r="P418" s="59"/>
      <c r="Q418" s="59"/>
      <c r="R418" s="59"/>
      <c r="S418" s="59"/>
      <c r="T418" s="59"/>
      <c r="X418" s="59"/>
      <c r="Y418" s="59"/>
      <c r="Z418" s="59"/>
      <c r="AC418" s="119"/>
      <c r="AD418" s="59"/>
      <c r="AE418" s="120"/>
      <c r="AG418" s="59"/>
      <c r="AH418" s="39"/>
      <c r="AI418" s="39"/>
      <c r="AJ418" s="176"/>
      <c r="AK418" s="176"/>
      <c r="AM418" s="205"/>
      <c r="AN418" s="205"/>
      <c r="AO418" s="206"/>
      <c r="AP418" s="207">
        <f t="shared" si="16"/>
        <v>0</v>
      </c>
      <c r="AQ418" s="208"/>
      <c r="AR418" s="208"/>
      <c r="AS418" s="59"/>
      <c r="AT418" s="209">
        <f t="shared" si="17"/>
        <v>0</v>
      </c>
      <c r="AU418" s="59"/>
      <c r="AV418" s="158"/>
      <c r="AW418" s="158"/>
      <c r="AX418" s="59">
        <v>0</v>
      </c>
      <c r="AY418" s="59">
        <v>0</v>
      </c>
      <c r="AZ418" s="59">
        <v>0</v>
      </c>
      <c r="BA418" s="59">
        <v>0</v>
      </c>
      <c r="BB418" s="59">
        <v>0</v>
      </c>
      <c r="BC418" s="59">
        <v>0</v>
      </c>
      <c r="BD418" s="59">
        <v>0</v>
      </c>
      <c r="BE418" s="59">
        <v>0</v>
      </c>
      <c r="BF418" s="59">
        <v>0</v>
      </c>
      <c r="BG418" s="59">
        <v>0</v>
      </c>
      <c r="BH418" s="164">
        <f t="shared" si="18"/>
        <v>0</v>
      </c>
      <c r="BM418" s="164">
        <f t="shared" si="21"/>
        <v>0</v>
      </c>
      <c r="BO418" s="164">
        <f t="shared" si="20"/>
        <v>0</v>
      </c>
    </row>
    <row r="419" spans="3:67" s="164" customFormat="1" ht="30" customHeight="1" x14ac:dyDescent="0.25">
      <c r="C419" s="59"/>
      <c r="D419" s="59"/>
      <c r="E419" s="59"/>
      <c r="G419" s="59"/>
      <c r="H419" s="53"/>
      <c r="I419" s="57"/>
      <c r="J419" s="58"/>
      <c r="K419" s="58"/>
      <c r="L419" s="59"/>
      <c r="M419" s="59"/>
      <c r="N419" s="59"/>
      <c r="O419" s="59"/>
      <c r="P419" s="59"/>
      <c r="Q419" s="59"/>
      <c r="R419" s="59"/>
      <c r="S419" s="59"/>
      <c r="T419" s="59"/>
      <c r="X419" s="59"/>
      <c r="Y419" s="59"/>
      <c r="Z419" s="59"/>
      <c r="AC419" s="119"/>
      <c r="AD419" s="59"/>
      <c r="AE419" s="120"/>
      <c r="AG419" s="59"/>
      <c r="AH419" s="39"/>
      <c r="AI419" s="39"/>
      <c r="AJ419" s="176"/>
      <c r="AK419" s="176"/>
      <c r="AM419" s="205"/>
      <c r="AN419" s="205"/>
      <c r="AO419" s="206"/>
      <c r="AP419" s="207">
        <f t="shared" si="16"/>
        <v>0</v>
      </c>
      <c r="AQ419" s="208"/>
      <c r="AR419" s="208"/>
      <c r="AS419" s="59"/>
      <c r="AT419" s="209">
        <f t="shared" si="17"/>
        <v>0</v>
      </c>
      <c r="AU419" s="59"/>
      <c r="AV419" s="158"/>
      <c r="AW419" s="158"/>
      <c r="AX419" s="59">
        <v>0</v>
      </c>
      <c r="AY419" s="59">
        <v>0</v>
      </c>
      <c r="AZ419" s="59">
        <v>0</v>
      </c>
      <c r="BA419" s="59">
        <v>0</v>
      </c>
      <c r="BB419" s="59">
        <v>0</v>
      </c>
      <c r="BC419" s="59">
        <v>0</v>
      </c>
      <c r="BD419" s="59">
        <v>0</v>
      </c>
      <c r="BE419" s="59">
        <v>0</v>
      </c>
      <c r="BF419" s="59">
        <v>0</v>
      </c>
      <c r="BG419" s="59">
        <v>0</v>
      </c>
      <c r="BH419" s="164">
        <f t="shared" si="18"/>
        <v>0</v>
      </c>
      <c r="BM419" s="164">
        <f t="shared" si="21"/>
        <v>0</v>
      </c>
      <c r="BO419" s="164">
        <f t="shared" si="20"/>
        <v>0</v>
      </c>
    </row>
    <row r="420" spans="3:67" s="164" customFormat="1" ht="30" customHeight="1" x14ac:dyDescent="0.25">
      <c r="C420" s="59"/>
      <c r="D420" s="59"/>
      <c r="E420" s="59"/>
      <c r="G420" s="59"/>
      <c r="H420" s="53"/>
      <c r="I420" s="57"/>
      <c r="J420" s="58"/>
      <c r="K420" s="58"/>
      <c r="L420" s="59"/>
      <c r="M420" s="59"/>
      <c r="N420" s="59"/>
      <c r="O420" s="59"/>
      <c r="P420" s="59"/>
      <c r="Q420" s="59"/>
      <c r="R420" s="59"/>
      <c r="S420" s="59"/>
      <c r="T420" s="59"/>
      <c r="X420" s="59"/>
      <c r="Y420" s="59"/>
      <c r="Z420" s="59"/>
      <c r="AC420" s="119"/>
      <c r="AD420" s="59"/>
      <c r="AE420" s="120"/>
      <c r="AG420" s="59"/>
      <c r="AH420" s="39"/>
      <c r="AI420" s="39"/>
      <c r="AJ420" s="176"/>
      <c r="AK420" s="176"/>
      <c r="AM420" s="205"/>
      <c r="AN420" s="205"/>
      <c r="AO420" s="206"/>
      <c r="AP420" s="207">
        <f t="shared" si="16"/>
        <v>0</v>
      </c>
      <c r="AQ420" s="208"/>
      <c r="AR420" s="208"/>
      <c r="AS420" s="59"/>
      <c r="AT420" s="209">
        <f t="shared" si="17"/>
        <v>0</v>
      </c>
      <c r="AU420" s="59"/>
      <c r="AV420" s="158"/>
      <c r="AW420" s="158"/>
      <c r="AX420" s="59">
        <v>0</v>
      </c>
      <c r="AY420" s="59">
        <v>0</v>
      </c>
      <c r="AZ420" s="59">
        <v>0</v>
      </c>
      <c r="BA420" s="59">
        <v>0</v>
      </c>
      <c r="BB420" s="59">
        <v>0</v>
      </c>
      <c r="BC420" s="59">
        <v>0</v>
      </c>
      <c r="BD420" s="59">
        <v>0</v>
      </c>
      <c r="BE420" s="59">
        <v>0</v>
      </c>
      <c r="BF420" s="59">
        <v>0</v>
      </c>
      <c r="BG420" s="59">
        <v>0</v>
      </c>
      <c r="BH420" s="164">
        <f t="shared" si="18"/>
        <v>0</v>
      </c>
      <c r="BM420" s="164">
        <f t="shared" si="21"/>
        <v>0</v>
      </c>
      <c r="BO420" s="164">
        <f t="shared" si="20"/>
        <v>0</v>
      </c>
    </row>
    <row r="421" spans="3:67" s="164" customFormat="1" ht="30" customHeight="1" x14ac:dyDescent="0.25">
      <c r="C421" s="59"/>
      <c r="D421" s="59"/>
      <c r="E421" s="59"/>
      <c r="G421" s="59"/>
      <c r="H421" s="53"/>
      <c r="I421" s="57"/>
      <c r="J421" s="58"/>
      <c r="K421" s="58"/>
      <c r="L421" s="59"/>
      <c r="M421" s="59"/>
      <c r="N421" s="59"/>
      <c r="O421" s="59"/>
      <c r="P421" s="59"/>
      <c r="Q421" s="59"/>
      <c r="R421" s="59"/>
      <c r="S421" s="59"/>
      <c r="T421" s="59"/>
      <c r="X421" s="59"/>
      <c r="Y421" s="59"/>
      <c r="Z421" s="59"/>
      <c r="AC421" s="119"/>
      <c r="AD421" s="59"/>
      <c r="AE421" s="120"/>
      <c r="AG421" s="59"/>
      <c r="AH421" s="39"/>
      <c r="AI421" s="39"/>
      <c r="AJ421" s="176"/>
      <c r="AK421" s="176"/>
      <c r="AM421" s="205"/>
      <c r="AN421" s="205"/>
      <c r="AO421" s="206"/>
      <c r="AP421" s="207">
        <f t="shared" si="16"/>
        <v>0</v>
      </c>
      <c r="AQ421" s="208"/>
      <c r="AR421" s="208"/>
      <c r="AS421" s="59"/>
      <c r="AT421" s="209">
        <f t="shared" si="17"/>
        <v>0</v>
      </c>
      <c r="AU421" s="59"/>
      <c r="AV421" s="158"/>
      <c r="AW421" s="158"/>
      <c r="AX421" s="59">
        <v>0</v>
      </c>
      <c r="AY421" s="59">
        <v>0</v>
      </c>
      <c r="AZ421" s="59">
        <v>0</v>
      </c>
      <c r="BA421" s="59">
        <v>0</v>
      </c>
      <c r="BB421" s="59">
        <v>0</v>
      </c>
      <c r="BC421" s="59">
        <v>0</v>
      </c>
      <c r="BD421" s="59">
        <v>0</v>
      </c>
      <c r="BE421" s="59">
        <v>0</v>
      </c>
      <c r="BF421" s="59">
        <v>0</v>
      </c>
      <c r="BG421" s="59">
        <v>0</v>
      </c>
      <c r="BH421" s="164">
        <f t="shared" si="18"/>
        <v>0</v>
      </c>
      <c r="BM421" s="164">
        <f t="shared" si="21"/>
        <v>0</v>
      </c>
      <c r="BO421" s="164">
        <f t="shared" si="20"/>
        <v>0</v>
      </c>
    </row>
    <row r="422" spans="3:67" s="164" customFormat="1" ht="30" customHeight="1" x14ac:dyDescent="0.25">
      <c r="C422" s="59"/>
      <c r="D422" s="59"/>
      <c r="E422" s="59"/>
      <c r="G422" s="59"/>
      <c r="H422" s="53"/>
      <c r="I422" s="57"/>
      <c r="J422" s="58"/>
      <c r="K422" s="58"/>
      <c r="L422" s="59"/>
      <c r="M422" s="59"/>
      <c r="N422" s="59"/>
      <c r="O422" s="59"/>
      <c r="P422" s="59"/>
      <c r="Q422" s="59"/>
      <c r="R422" s="59"/>
      <c r="S422" s="59"/>
      <c r="T422" s="59"/>
      <c r="X422" s="59"/>
      <c r="Y422" s="59"/>
      <c r="Z422" s="59"/>
      <c r="AC422" s="119"/>
      <c r="AD422" s="59"/>
      <c r="AE422" s="59"/>
      <c r="AG422" s="59"/>
      <c r="AH422" s="39"/>
      <c r="AI422" s="39"/>
      <c r="AJ422" s="176"/>
      <c r="AK422" s="176"/>
      <c r="AM422" s="205"/>
      <c r="AN422" s="205"/>
      <c r="AO422" s="206"/>
      <c r="AP422" s="207">
        <f t="shared" si="16"/>
        <v>0</v>
      </c>
      <c r="AQ422" s="208"/>
      <c r="AR422" s="208"/>
      <c r="AS422" s="59"/>
      <c r="AT422" s="209">
        <f t="shared" si="17"/>
        <v>0</v>
      </c>
      <c r="AU422" s="59"/>
      <c r="AV422" s="158"/>
      <c r="AW422" s="158"/>
      <c r="AX422" s="59">
        <v>0</v>
      </c>
      <c r="AY422" s="59">
        <v>0</v>
      </c>
      <c r="AZ422" s="59">
        <v>0</v>
      </c>
      <c r="BA422" s="59">
        <v>0</v>
      </c>
      <c r="BB422" s="59">
        <v>0</v>
      </c>
      <c r="BC422" s="59">
        <v>0</v>
      </c>
      <c r="BD422" s="59">
        <v>0</v>
      </c>
      <c r="BE422" s="59">
        <v>0</v>
      </c>
      <c r="BF422" s="59">
        <v>0</v>
      </c>
      <c r="BG422" s="59">
        <v>0</v>
      </c>
      <c r="BH422" s="164">
        <f t="shared" si="18"/>
        <v>0</v>
      </c>
      <c r="BM422" s="164">
        <f t="shared" si="21"/>
        <v>0</v>
      </c>
      <c r="BO422" s="164">
        <f t="shared" si="20"/>
        <v>0</v>
      </c>
    </row>
    <row r="423" spans="3:67" s="164" customFormat="1" ht="30" customHeight="1" x14ac:dyDescent="0.25">
      <c r="C423" s="59"/>
      <c r="D423" s="59"/>
      <c r="E423" s="59"/>
      <c r="G423" s="59"/>
      <c r="H423" s="53"/>
      <c r="I423" s="57"/>
      <c r="J423" s="58"/>
      <c r="K423" s="58"/>
      <c r="L423" s="59"/>
      <c r="M423" s="59"/>
      <c r="N423" s="59"/>
      <c r="O423" s="59"/>
      <c r="P423" s="59"/>
      <c r="Q423" s="59"/>
      <c r="R423" s="59"/>
      <c r="S423" s="59"/>
      <c r="T423" s="59"/>
      <c r="X423" s="59"/>
      <c r="Y423" s="59"/>
      <c r="Z423" s="59"/>
      <c r="AC423" s="119"/>
      <c r="AD423" s="59"/>
      <c r="AE423" s="59"/>
      <c r="AG423" s="59"/>
      <c r="AH423" s="39"/>
      <c r="AI423" s="39"/>
      <c r="AJ423" s="176"/>
      <c r="AK423" s="176"/>
      <c r="AM423" s="205"/>
      <c r="AN423" s="205"/>
      <c r="AO423" s="206"/>
      <c r="AP423" s="207">
        <f t="shared" si="16"/>
        <v>0</v>
      </c>
      <c r="AQ423" s="208"/>
      <c r="AR423" s="208"/>
      <c r="AS423" s="59"/>
      <c r="AT423" s="209">
        <f t="shared" si="17"/>
        <v>0</v>
      </c>
      <c r="AU423" s="59"/>
      <c r="AV423" s="158"/>
      <c r="AW423" s="158"/>
      <c r="AX423" s="59">
        <v>0</v>
      </c>
      <c r="AY423" s="59">
        <v>0</v>
      </c>
      <c r="AZ423" s="59">
        <v>0</v>
      </c>
      <c r="BA423" s="59">
        <v>0</v>
      </c>
      <c r="BB423" s="59">
        <v>0</v>
      </c>
      <c r="BC423" s="59">
        <v>0</v>
      </c>
      <c r="BD423" s="59">
        <v>0</v>
      </c>
      <c r="BE423" s="59">
        <v>0</v>
      </c>
      <c r="BF423" s="59">
        <v>0</v>
      </c>
      <c r="BG423" s="59">
        <v>0</v>
      </c>
      <c r="BH423" s="164">
        <f t="shared" si="18"/>
        <v>0</v>
      </c>
      <c r="BM423" s="164">
        <f t="shared" si="21"/>
        <v>0</v>
      </c>
      <c r="BO423" s="164">
        <f t="shared" si="20"/>
        <v>0</v>
      </c>
    </row>
    <row r="424" spans="3:67" s="164" customFormat="1" ht="30" customHeight="1" x14ac:dyDescent="0.25">
      <c r="C424" s="59"/>
      <c r="D424" s="59"/>
      <c r="E424" s="59"/>
      <c r="G424" s="59"/>
      <c r="H424" s="53"/>
      <c r="I424" s="57"/>
      <c r="J424" s="58"/>
      <c r="K424" s="58"/>
      <c r="L424" s="59"/>
      <c r="M424" s="59"/>
      <c r="N424" s="59"/>
      <c r="O424" s="59"/>
      <c r="P424" s="59"/>
      <c r="Q424" s="59"/>
      <c r="R424" s="59"/>
      <c r="S424" s="59"/>
      <c r="T424" s="59"/>
      <c r="X424" s="59"/>
      <c r="Y424" s="59"/>
      <c r="Z424" s="59"/>
      <c r="AC424" s="119"/>
      <c r="AD424" s="59"/>
      <c r="AE424" s="59"/>
      <c r="AG424" s="59"/>
      <c r="AH424" s="39"/>
      <c r="AI424" s="39"/>
      <c r="AJ424" s="176"/>
      <c r="AK424" s="176"/>
      <c r="AM424" s="205"/>
      <c r="AN424" s="205"/>
      <c r="AO424" s="206"/>
      <c r="AP424" s="207">
        <f t="shared" si="16"/>
        <v>0</v>
      </c>
      <c r="AQ424" s="208"/>
      <c r="AR424" s="208"/>
      <c r="AS424" s="59"/>
      <c r="AT424" s="209">
        <f t="shared" si="17"/>
        <v>0</v>
      </c>
      <c r="AU424" s="59"/>
      <c r="AV424" s="158"/>
      <c r="AW424" s="158"/>
      <c r="AX424" s="59">
        <v>0</v>
      </c>
      <c r="AY424" s="59">
        <v>0</v>
      </c>
      <c r="AZ424" s="59">
        <v>0</v>
      </c>
      <c r="BA424" s="59">
        <v>0</v>
      </c>
      <c r="BB424" s="59">
        <v>0</v>
      </c>
      <c r="BC424" s="59">
        <v>0</v>
      </c>
      <c r="BD424" s="59">
        <v>0</v>
      </c>
      <c r="BE424" s="59">
        <v>0</v>
      </c>
      <c r="BF424" s="59">
        <v>0</v>
      </c>
      <c r="BG424" s="59">
        <v>0</v>
      </c>
      <c r="BH424" s="164">
        <f t="shared" si="18"/>
        <v>0</v>
      </c>
      <c r="BM424" s="164">
        <f t="shared" si="21"/>
        <v>0</v>
      </c>
      <c r="BO424" s="164">
        <f t="shared" si="20"/>
        <v>0</v>
      </c>
    </row>
    <row r="425" spans="3:67" s="164" customFormat="1" ht="30" customHeight="1" x14ac:dyDescent="0.25">
      <c r="C425" s="59"/>
      <c r="D425" s="59"/>
      <c r="E425" s="59"/>
      <c r="G425" s="59"/>
      <c r="H425" s="53"/>
      <c r="I425" s="57"/>
      <c r="J425" s="58"/>
      <c r="K425" s="58"/>
      <c r="L425" s="59"/>
      <c r="M425" s="59"/>
      <c r="N425" s="59"/>
      <c r="O425" s="59"/>
      <c r="P425" s="59"/>
      <c r="Q425" s="59"/>
      <c r="R425" s="59"/>
      <c r="S425" s="59"/>
      <c r="T425" s="59"/>
      <c r="X425" s="59"/>
      <c r="Y425" s="59"/>
      <c r="Z425" s="59"/>
      <c r="AC425" s="119"/>
      <c r="AD425" s="59"/>
      <c r="AE425" s="59"/>
      <c r="AG425" s="59"/>
      <c r="AH425" s="39"/>
      <c r="AI425" s="39"/>
      <c r="AJ425" s="176"/>
      <c r="AK425" s="176"/>
      <c r="AM425" s="205"/>
      <c r="AN425" s="205"/>
      <c r="AO425" s="206"/>
      <c r="AP425" s="207">
        <f t="shared" si="16"/>
        <v>0</v>
      </c>
      <c r="AQ425" s="208"/>
      <c r="AR425" s="208"/>
      <c r="AS425" s="59"/>
      <c r="AT425" s="209">
        <f t="shared" si="17"/>
        <v>0</v>
      </c>
      <c r="AU425" s="59"/>
      <c r="AV425" s="158"/>
      <c r="AW425" s="158"/>
      <c r="AX425" s="59">
        <v>0</v>
      </c>
      <c r="AY425" s="59">
        <v>0</v>
      </c>
      <c r="AZ425" s="59">
        <v>0</v>
      </c>
      <c r="BA425" s="59">
        <v>0</v>
      </c>
      <c r="BB425" s="59">
        <v>0</v>
      </c>
      <c r="BC425" s="59">
        <v>0</v>
      </c>
      <c r="BD425" s="59">
        <v>0</v>
      </c>
      <c r="BE425" s="59">
        <v>0</v>
      </c>
      <c r="BF425" s="59">
        <v>0</v>
      </c>
      <c r="BG425" s="59">
        <v>0</v>
      </c>
      <c r="BH425" s="164">
        <f t="shared" si="18"/>
        <v>0</v>
      </c>
      <c r="BM425" s="164">
        <f t="shared" si="21"/>
        <v>0</v>
      </c>
      <c r="BO425" s="164">
        <f t="shared" si="20"/>
        <v>0</v>
      </c>
    </row>
    <row r="426" spans="3:67" s="164" customFormat="1" ht="30" customHeight="1" x14ac:dyDescent="0.25">
      <c r="C426" s="59"/>
      <c r="D426" s="59"/>
      <c r="E426" s="59"/>
      <c r="G426" s="59"/>
      <c r="H426" s="53"/>
      <c r="I426" s="57"/>
      <c r="J426" s="58"/>
      <c r="K426" s="58"/>
      <c r="L426" s="59"/>
      <c r="M426" s="59"/>
      <c r="N426" s="59"/>
      <c r="O426" s="59"/>
      <c r="P426" s="59"/>
      <c r="Q426" s="59"/>
      <c r="R426" s="59"/>
      <c r="S426" s="59"/>
      <c r="T426" s="59"/>
      <c r="X426" s="59"/>
      <c r="Y426" s="59"/>
      <c r="Z426" s="59"/>
      <c r="AC426" s="119"/>
      <c r="AD426" s="59"/>
      <c r="AE426" s="59"/>
      <c r="AG426" s="59"/>
      <c r="AH426" s="39"/>
      <c r="AI426" s="39"/>
      <c r="AJ426" s="176"/>
      <c r="AK426" s="176"/>
      <c r="AM426" s="205"/>
      <c r="AN426" s="205"/>
      <c r="AO426" s="206"/>
      <c r="AP426" s="207">
        <f t="shared" si="16"/>
        <v>0</v>
      </c>
      <c r="AQ426" s="208"/>
      <c r="AR426" s="208"/>
      <c r="AS426" s="59"/>
      <c r="AT426" s="209">
        <f t="shared" si="17"/>
        <v>0</v>
      </c>
      <c r="AU426" s="59"/>
      <c r="AV426" s="158"/>
      <c r="AW426" s="158"/>
      <c r="AX426" s="59">
        <v>0</v>
      </c>
      <c r="AY426" s="59">
        <v>0</v>
      </c>
      <c r="AZ426" s="59">
        <v>0</v>
      </c>
      <c r="BA426" s="59">
        <v>0</v>
      </c>
      <c r="BB426" s="59">
        <v>0</v>
      </c>
      <c r="BC426" s="59">
        <v>0</v>
      </c>
      <c r="BD426" s="59">
        <v>0</v>
      </c>
      <c r="BE426" s="59">
        <v>0</v>
      </c>
      <c r="BF426" s="59">
        <v>0</v>
      </c>
      <c r="BG426" s="59">
        <v>0</v>
      </c>
      <c r="BH426" s="164">
        <f t="shared" si="18"/>
        <v>0</v>
      </c>
      <c r="BM426" s="164">
        <f t="shared" si="21"/>
        <v>0</v>
      </c>
      <c r="BO426" s="164">
        <f t="shared" si="20"/>
        <v>0</v>
      </c>
    </row>
    <row r="427" spans="3:67" s="164" customFormat="1" ht="30" customHeight="1" x14ac:dyDescent="0.25">
      <c r="C427" s="59"/>
      <c r="D427" s="59"/>
      <c r="E427" s="59"/>
      <c r="G427" s="59"/>
      <c r="H427" s="53"/>
      <c r="I427" s="57"/>
      <c r="J427" s="58"/>
      <c r="K427" s="58"/>
      <c r="L427" s="59"/>
      <c r="M427" s="59"/>
      <c r="N427" s="59"/>
      <c r="O427" s="59"/>
      <c r="P427" s="59"/>
      <c r="Q427" s="59"/>
      <c r="R427" s="59"/>
      <c r="S427" s="59"/>
      <c r="T427" s="59"/>
      <c r="X427" s="59"/>
      <c r="Y427" s="59"/>
      <c r="Z427" s="59"/>
      <c r="AC427" s="119"/>
      <c r="AD427" s="59"/>
      <c r="AE427" s="59"/>
      <c r="AG427" s="59"/>
      <c r="AH427" s="39"/>
      <c r="AI427" s="39"/>
      <c r="AJ427" s="176"/>
      <c r="AK427" s="176"/>
      <c r="AM427" s="205"/>
      <c r="AN427" s="205"/>
      <c r="AO427" s="206"/>
      <c r="AP427" s="207">
        <f t="shared" si="16"/>
        <v>0</v>
      </c>
      <c r="AQ427" s="208"/>
      <c r="AR427" s="208"/>
      <c r="AS427" s="59"/>
      <c r="AT427" s="209">
        <f t="shared" si="17"/>
        <v>0</v>
      </c>
      <c r="AU427" s="59"/>
      <c r="AV427" s="158"/>
      <c r="AW427" s="158"/>
      <c r="AX427" s="59">
        <v>0</v>
      </c>
      <c r="AY427" s="59">
        <v>0</v>
      </c>
      <c r="AZ427" s="59">
        <v>0</v>
      </c>
      <c r="BA427" s="59">
        <v>0</v>
      </c>
      <c r="BB427" s="59">
        <v>0</v>
      </c>
      <c r="BC427" s="59">
        <v>0</v>
      </c>
      <c r="BD427" s="59">
        <v>0</v>
      </c>
      <c r="BE427" s="59">
        <v>0</v>
      </c>
      <c r="BF427" s="59">
        <v>0</v>
      </c>
      <c r="BG427" s="59">
        <v>0</v>
      </c>
      <c r="BH427" s="164">
        <f t="shared" si="18"/>
        <v>0</v>
      </c>
      <c r="BM427" s="164">
        <f t="shared" si="21"/>
        <v>0</v>
      </c>
      <c r="BO427" s="164">
        <f t="shared" si="20"/>
        <v>0</v>
      </c>
    </row>
    <row r="428" spans="3:67" s="164" customFormat="1" ht="30" customHeight="1" x14ac:dyDescent="0.25">
      <c r="C428" s="59"/>
      <c r="D428" s="59"/>
      <c r="E428" s="59"/>
      <c r="G428" s="59"/>
      <c r="H428" s="53"/>
      <c r="I428" s="57"/>
      <c r="J428" s="58"/>
      <c r="K428" s="58"/>
      <c r="L428" s="59"/>
      <c r="M428" s="59"/>
      <c r="N428" s="59"/>
      <c r="O428" s="59"/>
      <c r="P428" s="59"/>
      <c r="Q428" s="59"/>
      <c r="R428" s="59"/>
      <c r="S428" s="59"/>
      <c r="T428" s="59"/>
      <c r="X428" s="59"/>
      <c r="Y428" s="59"/>
      <c r="Z428" s="59"/>
      <c r="AC428" s="119"/>
      <c r="AD428" s="59"/>
      <c r="AE428" s="59"/>
      <c r="AG428" s="59"/>
      <c r="AH428" s="39"/>
      <c r="AI428" s="39"/>
      <c r="AJ428" s="176"/>
      <c r="AK428" s="176"/>
      <c r="AM428" s="205"/>
      <c r="AN428" s="205"/>
      <c r="AO428" s="206"/>
      <c r="AP428" s="207">
        <f t="shared" si="16"/>
        <v>0</v>
      </c>
      <c r="AQ428" s="208"/>
      <c r="AR428" s="208"/>
      <c r="AS428" s="59"/>
      <c r="AT428" s="209">
        <f t="shared" si="17"/>
        <v>0</v>
      </c>
      <c r="AU428" s="59"/>
      <c r="AV428" s="158"/>
      <c r="AW428" s="158"/>
      <c r="AX428" s="59">
        <v>0</v>
      </c>
      <c r="AY428" s="59">
        <v>0</v>
      </c>
      <c r="AZ428" s="59">
        <v>0</v>
      </c>
      <c r="BA428" s="59">
        <v>0</v>
      </c>
      <c r="BB428" s="59">
        <v>0</v>
      </c>
      <c r="BC428" s="59">
        <v>0</v>
      </c>
      <c r="BD428" s="59">
        <v>0</v>
      </c>
      <c r="BE428" s="59">
        <v>0</v>
      </c>
      <c r="BF428" s="59">
        <v>0</v>
      </c>
      <c r="BG428" s="59">
        <v>0</v>
      </c>
      <c r="BH428" s="164">
        <f t="shared" si="18"/>
        <v>0</v>
      </c>
      <c r="BM428" s="164">
        <f t="shared" si="21"/>
        <v>0</v>
      </c>
      <c r="BO428" s="164">
        <f t="shared" si="20"/>
        <v>0</v>
      </c>
    </row>
    <row r="429" spans="3:67" s="164" customFormat="1" ht="30" customHeight="1" x14ac:dyDescent="0.25">
      <c r="C429" s="59"/>
      <c r="D429" s="59"/>
      <c r="E429" s="59"/>
      <c r="G429" s="59"/>
      <c r="H429" s="53"/>
      <c r="I429" s="57"/>
      <c r="J429" s="58"/>
      <c r="K429" s="58"/>
      <c r="L429" s="59"/>
      <c r="M429" s="59"/>
      <c r="N429" s="59"/>
      <c r="O429" s="59"/>
      <c r="P429" s="59"/>
      <c r="Q429" s="59"/>
      <c r="R429" s="59"/>
      <c r="S429" s="59"/>
      <c r="T429" s="59"/>
      <c r="X429" s="59"/>
      <c r="Y429" s="59"/>
      <c r="Z429" s="59"/>
      <c r="AC429" s="119"/>
      <c r="AD429" s="59"/>
      <c r="AE429" s="59"/>
      <c r="AG429" s="59"/>
      <c r="AH429" s="39"/>
      <c r="AI429" s="39"/>
      <c r="AJ429" s="176"/>
      <c r="AK429" s="176"/>
      <c r="AM429" s="205"/>
      <c r="AN429" s="205"/>
      <c r="AO429" s="206"/>
      <c r="AP429" s="207">
        <f t="shared" si="16"/>
        <v>0</v>
      </c>
      <c r="AQ429" s="208"/>
      <c r="AR429" s="208"/>
      <c r="AS429" s="59"/>
      <c r="AT429" s="209">
        <f t="shared" si="17"/>
        <v>0</v>
      </c>
      <c r="AU429" s="59"/>
      <c r="AV429" s="158"/>
      <c r="AW429" s="158"/>
      <c r="AX429" s="59">
        <v>0</v>
      </c>
      <c r="AY429" s="59">
        <v>0</v>
      </c>
      <c r="AZ429" s="59">
        <v>0</v>
      </c>
      <c r="BA429" s="59">
        <v>0</v>
      </c>
      <c r="BB429" s="59">
        <v>0</v>
      </c>
      <c r="BC429" s="59">
        <v>0</v>
      </c>
      <c r="BD429" s="59">
        <v>0</v>
      </c>
      <c r="BE429" s="59">
        <v>0</v>
      </c>
      <c r="BF429" s="59">
        <v>0</v>
      </c>
      <c r="BG429" s="59">
        <v>0</v>
      </c>
      <c r="BH429" s="164">
        <f t="shared" si="18"/>
        <v>0</v>
      </c>
      <c r="BM429" s="164">
        <f t="shared" si="21"/>
        <v>0</v>
      </c>
      <c r="BO429" s="164">
        <f t="shared" si="20"/>
        <v>0</v>
      </c>
    </row>
    <row r="430" spans="3:67" s="164" customFormat="1" ht="30" customHeight="1" x14ac:dyDescent="0.25">
      <c r="C430" s="59"/>
      <c r="D430" s="59"/>
      <c r="E430" s="59"/>
      <c r="G430" s="59"/>
      <c r="H430" s="53"/>
      <c r="I430" s="57"/>
      <c r="J430" s="58"/>
      <c r="K430" s="58"/>
      <c r="L430" s="59"/>
      <c r="M430" s="59"/>
      <c r="N430" s="59"/>
      <c r="O430" s="59"/>
      <c r="P430" s="59"/>
      <c r="Q430" s="59"/>
      <c r="R430" s="59"/>
      <c r="S430" s="59"/>
      <c r="T430" s="59"/>
      <c r="X430" s="59"/>
      <c r="Y430" s="59"/>
      <c r="Z430" s="59"/>
      <c r="AC430" s="119"/>
      <c r="AD430" s="59"/>
      <c r="AE430" s="59"/>
      <c r="AG430" s="59"/>
      <c r="AH430" s="39"/>
      <c r="AI430" s="39"/>
      <c r="AJ430" s="176"/>
      <c r="AK430" s="176"/>
      <c r="AM430" s="205"/>
      <c r="AN430" s="205"/>
      <c r="AO430" s="206"/>
      <c r="AP430" s="207">
        <f t="shared" si="16"/>
        <v>0</v>
      </c>
      <c r="AQ430" s="208"/>
      <c r="AR430" s="208"/>
      <c r="AS430" s="59"/>
      <c r="AT430" s="209">
        <f t="shared" si="17"/>
        <v>0</v>
      </c>
      <c r="AU430" s="59"/>
      <c r="AV430" s="158"/>
      <c r="AW430" s="158"/>
      <c r="AX430" s="59">
        <v>0</v>
      </c>
      <c r="AY430" s="59">
        <v>0</v>
      </c>
      <c r="AZ430" s="59">
        <v>0</v>
      </c>
      <c r="BA430" s="59">
        <v>0</v>
      </c>
      <c r="BB430" s="59">
        <v>0</v>
      </c>
      <c r="BC430" s="59">
        <v>0</v>
      </c>
      <c r="BD430" s="59">
        <v>0</v>
      </c>
      <c r="BE430" s="59">
        <v>0</v>
      </c>
      <c r="BF430" s="59">
        <v>0</v>
      </c>
      <c r="BG430" s="59">
        <v>0</v>
      </c>
      <c r="BH430" s="164">
        <f t="shared" si="18"/>
        <v>0</v>
      </c>
      <c r="BM430" s="164">
        <f t="shared" si="21"/>
        <v>0</v>
      </c>
      <c r="BO430" s="164">
        <f t="shared" si="20"/>
        <v>0</v>
      </c>
    </row>
    <row r="431" spans="3:67" s="164" customFormat="1" ht="30" customHeight="1" x14ac:dyDescent="0.25">
      <c r="C431" s="59"/>
      <c r="D431" s="59"/>
      <c r="E431" s="59"/>
      <c r="G431" s="59"/>
      <c r="H431" s="53"/>
      <c r="I431" s="57"/>
      <c r="J431" s="58"/>
      <c r="K431" s="58"/>
      <c r="L431" s="59"/>
      <c r="M431" s="59"/>
      <c r="N431" s="59"/>
      <c r="O431" s="59"/>
      <c r="P431" s="59"/>
      <c r="Q431" s="59"/>
      <c r="R431" s="59"/>
      <c r="S431" s="59"/>
      <c r="T431" s="59"/>
      <c r="X431" s="59"/>
      <c r="Y431" s="59"/>
      <c r="Z431" s="59"/>
      <c r="AC431" s="119"/>
      <c r="AD431" s="59"/>
      <c r="AE431" s="59"/>
      <c r="AG431" s="59"/>
      <c r="AH431" s="39"/>
      <c r="AI431" s="39"/>
      <c r="AJ431" s="176"/>
      <c r="AK431" s="176"/>
      <c r="AM431" s="205"/>
      <c r="AN431" s="205"/>
      <c r="AO431" s="206"/>
      <c r="AP431" s="207">
        <f t="shared" si="16"/>
        <v>0</v>
      </c>
      <c r="AQ431" s="208"/>
      <c r="AR431" s="208"/>
      <c r="AS431" s="59"/>
      <c r="AT431" s="209">
        <f t="shared" si="17"/>
        <v>0</v>
      </c>
      <c r="AU431" s="59"/>
      <c r="AV431" s="158"/>
      <c r="AW431" s="158"/>
      <c r="AX431" s="59">
        <v>0</v>
      </c>
      <c r="AY431" s="59">
        <v>0</v>
      </c>
      <c r="AZ431" s="59">
        <v>0</v>
      </c>
      <c r="BA431" s="59">
        <v>0</v>
      </c>
      <c r="BB431" s="59">
        <v>0</v>
      </c>
      <c r="BC431" s="59">
        <v>0</v>
      </c>
      <c r="BD431" s="59">
        <v>0</v>
      </c>
      <c r="BE431" s="59">
        <v>0</v>
      </c>
      <c r="BF431" s="59">
        <v>0</v>
      </c>
      <c r="BG431" s="59">
        <v>0</v>
      </c>
      <c r="BH431" s="164">
        <f t="shared" si="18"/>
        <v>0</v>
      </c>
      <c r="BM431" s="164">
        <f t="shared" si="21"/>
        <v>0</v>
      </c>
      <c r="BO431" s="164">
        <f t="shared" si="20"/>
        <v>0</v>
      </c>
    </row>
    <row r="432" spans="3:67" s="164" customFormat="1" ht="30" customHeight="1" x14ac:dyDescent="0.25">
      <c r="C432" s="59"/>
      <c r="D432" s="59"/>
      <c r="E432" s="59"/>
      <c r="G432" s="59"/>
      <c r="H432" s="53"/>
      <c r="I432" s="57"/>
      <c r="J432" s="58"/>
      <c r="K432" s="58"/>
      <c r="L432" s="59"/>
      <c r="M432" s="59"/>
      <c r="N432" s="59"/>
      <c r="O432" s="59"/>
      <c r="P432" s="59"/>
      <c r="Q432" s="59"/>
      <c r="R432" s="59"/>
      <c r="S432" s="59"/>
      <c r="T432" s="59"/>
      <c r="X432" s="59"/>
      <c r="Y432" s="59"/>
      <c r="Z432" s="59"/>
      <c r="AC432" s="119"/>
      <c r="AD432" s="59"/>
      <c r="AE432" s="59"/>
      <c r="AG432" s="59"/>
      <c r="AH432" s="39"/>
      <c r="AI432" s="39"/>
      <c r="AJ432" s="176"/>
      <c r="AK432" s="176"/>
      <c r="AM432" s="205"/>
      <c r="AN432" s="205"/>
      <c r="AO432" s="206"/>
      <c r="AP432" s="207">
        <f t="shared" si="16"/>
        <v>0</v>
      </c>
      <c r="AQ432" s="208"/>
      <c r="AR432" s="208"/>
      <c r="AS432" s="59"/>
      <c r="AT432" s="209">
        <f t="shared" si="17"/>
        <v>0</v>
      </c>
      <c r="AU432" s="59"/>
      <c r="AV432" s="158"/>
      <c r="AW432" s="158"/>
      <c r="AX432" s="59">
        <v>0</v>
      </c>
      <c r="AY432" s="59">
        <v>0</v>
      </c>
      <c r="AZ432" s="59">
        <v>0</v>
      </c>
      <c r="BA432" s="59">
        <v>0</v>
      </c>
      <c r="BB432" s="59">
        <v>0</v>
      </c>
      <c r="BC432" s="59">
        <v>0</v>
      </c>
      <c r="BD432" s="59">
        <v>0</v>
      </c>
      <c r="BE432" s="59">
        <v>0</v>
      </c>
      <c r="BF432" s="59">
        <v>0</v>
      </c>
      <c r="BG432" s="59">
        <v>0</v>
      </c>
      <c r="BH432" s="164">
        <f t="shared" si="18"/>
        <v>0</v>
      </c>
      <c r="BM432" s="164">
        <f t="shared" si="21"/>
        <v>0</v>
      </c>
      <c r="BO432" s="164">
        <f t="shared" si="20"/>
        <v>0</v>
      </c>
    </row>
    <row r="433" spans="3:67" s="164" customFormat="1" ht="30" customHeight="1" x14ac:dyDescent="0.25">
      <c r="C433" s="59"/>
      <c r="D433" s="59"/>
      <c r="E433" s="59"/>
      <c r="G433" s="59"/>
      <c r="H433" s="53"/>
      <c r="I433" s="57"/>
      <c r="J433" s="58"/>
      <c r="K433" s="58"/>
      <c r="L433" s="59"/>
      <c r="M433" s="59"/>
      <c r="N433" s="59"/>
      <c r="O433" s="59"/>
      <c r="P433" s="59"/>
      <c r="Q433" s="59"/>
      <c r="R433" s="59"/>
      <c r="S433" s="59"/>
      <c r="T433" s="59"/>
      <c r="X433" s="59"/>
      <c r="Y433" s="59"/>
      <c r="Z433" s="59"/>
      <c r="AC433" s="119"/>
      <c r="AD433" s="59"/>
      <c r="AE433" s="59"/>
      <c r="AG433" s="59"/>
      <c r="AH433" s="39"/>
      <c r="AI433" s="39"/>
      <c r="AJ433" s="176"/>
      <c r="AK433" s="176"/>
      <c r="AM433" s="205"/>
      <c r="AN433" s="205"/>
      <c r="AO433" s="206"/>
      <c r="AP433" s="207">
        <f t="shared" si="16"/>
        <v>0</v>
      </c>
      <c r="AQ433" s="208"/>
      <c r="AR433" s="208"/>
      <c r="AS433" s="59"/>
      <c r="AT433" s="209">
        <f t="shared" si="17"/>
        <v>0</v>
      </c>
      <c r="AU433" s="59"/>
      <c r="AV433" s="158"/>
      <c r="AW433" s="158"/>
      <c r="AX433" s="59">
        <v>0</v>
      </c>
      <c r="AY433" s="59">
        <v>0</v>
      </c>
      <c r="AZ433" s="59">
        <v>0</v>
      </c>
      <c r="BA433" s="59">
        <v>0</v>
      </c>
      <c r="BB433" s="59">
        <v>0</v>
      </c>
      <c r="BC433" s="59">
        <v>0</v>
      </c>
      <c r="BD433" s="59">
        <v>0</v>
      </c>
      <c r="BE433" s="59">
        <v>0</v>
      </c>
      <c r="BF433" s="59">
        <v>0</v>
      </c>
      <c r="BG433" s="59">
        <v>0</v>
      </c>
      <c r="BH433" s="164">
        <f t="shared" si="18"/>
        <v>0</v>
      </c>
      <c r="BM433" s="164">
        <f t="shared" si="21"/>
        <v>0</v>
      </c>
      <c r="BO433" s="164">
        <f t="shared" si="20"/>
        <v>0</v>
      </c>
    </row>
    <row r="434" spans="3:67" s="164" customFormat="1" ht="30" customHeight="1" x14ac:dyDescent="0.25">
      <c r="C434" s="59"/>
      <c r="D434" s="59"/>
      <c r="E434" s="59"/>
      <c r="G434" s="59"/>
      <c r="H434" s="53"/>
      <c r="I434" s="57"/>
      <c r="J434" s="58"/>
      <c r="K434" s="58"/>
      <c r="L434" s="59"/>
      <c r="M434" s="59"/>
      <c r="N434" s="59"/>
      <c r="O434" s="59"/>
      <c r="P434" s="59"/>
      <c r="Q434" s="59"/>
      <c r="R434" s="59"/>
      <c r="S434" s="59"/>
      <c r="T434" s="59"/>
      <c r="X434" s="59"/>
      <c r="Y434" s="59"/>
      <c r="Z434" s="59"/>
      <c r="AC434" s="119"/>
      <c r="AD434" s="59"/>
      <c r="AE434" s="59"/>
      <c r="AG434" s="59"/>
      <c r="AH434" s="39"/>
      <c r="AI434" s="39"/>
      <c r="AJ434" s="176"/>
      <c r="AK434" s="176"/>
      <c r="AM434" s="205"/>
      <c r="AN434" s="205"/>
      <c r="AO434" s="206"/>
      <c r="AP434" s="207">
        <f t="shared" si="16"/>
        <v>0</v>
      </c>
      <c r="AQ434" s="208"/>
      <c r="AR434" s="208"/>
      <c r="AS434" s="59"/>
      <c r="AT434" s="209">
        <f t="shared" si="17"/>
        <v>0</v>
      </c>
      <c r="AU434" s="59"/>
      <c r="AV434" s="158"/>
      <c r="AW434" s="158"/>
      <c r="AX434" s="59">
        <v>0</v>
      </c>
      <c r="AY434" s="59">
        <v>0</v>
      </c>
      <c r="AZ434" s="59">
        <v>0</v>
      </c>
      <c r="BA434" s="59">
        <v>0</v>
      </c>
      <c r="BB434" s="59">
        <v>0</v>
      </c>
      <c r="BC434" s="59">
        <v>0</v>
      </c>
      <c r="BD434" s="59">
        <v>0</v>
      </c>
      <c r="BE434" s="59">
        <v>0</v>
      </c>
      <c r="BF434" s="59">
        <v>0</v>
      </c>
      <c r="BG434" s="59">
        <v>0</v>
      </c>
      <c r="BH434" s="164">
        <f t="shared" si="18"/>
        <v>0</v>
      </c>
      <c r="BM434" s="164">
        <f t="shared" si="21"/>
        <v>0</v>
      </c>
      <c r="BO434" s="164">
        <f t="shared" si="20"/>
        <v>0</v>
      </c>
    </row>
    <row r="435" spans="3:67" s="164" customFormat="1" ht="30" customHeight="1" x14ac:dyDescent="0.25">
      <c r="C435" s="59"/>
      <c r="D435" s="59"/>
      <c r="E435" s="59"/>
      <c r="G435" s="59"/>
      <c r="H435" s="53"/>
      <c r="I435" s="57"/>
      <c r="J435" s="58"/>
      <c r="K435" s="58"/>
      <c r="L435" s="59"/>
      <c r="M435" s="59"/>
      <c r="N435" s="59"/>
      <c r="O435" s="59"/>
      <c r="P435" s="59"/>
      <c r="Q435" s="59"/>
      <c r="R435" s="59"/>
      <c r="S435" s="59"/>
      <c r="T435" s="59"/>
      <c r="X435" s="59"/>
      <c r="Y435" s="59"/>
      <c r="Z435" s="59"/>
      <c r="AC435" s="119"/>
      <c r="AD435" s="59"/>
      <c r="AE435" s="59"/>
      <c r="AG435" s="59"/>
      <c r="AH435" s="39"/>
      <c r="AI435" s="39"/>
      <c r="AJ435" s="176"/>
      <c r="AK435" s="176"/>
      <c r="AM435" s="205"/>
      <c r="AN435" s="205"/>
      <c r="AO435" s="206"/>
      <c r="AP435" s="207">
        <f t="shared" si="16"/>
        <v>0</v>
      </c>
      <c r="AQ435" s="208"/>
      <c r="AR435" s="208"/>
      <c r="AS435" s="59"/>
      <c r="AT435" s="209">
        <f t="shared" si="17"/>
        <v>0</v>
      </c>
      <c r="AU435" s="59"/>
      <c r="AV435" s="158"/>
      <c r="AW435" s="158"/>
      <c r="AX435" s="59">
        <v>0</v>
      </c>
      <c r="AY435" s="59">
        <v>0</v>
      </c>
      <c r="AZ435" s="59">
        <v>0</v>
      </c>
      <c r="BA435" s="59">
        <v>0</v>
      </c>
      <c r="BB435" s="59">
        <v>0</v>
      </c>
      <c r="BC435" s="59">
        <v>0</v>
      </c>
      <c r="BD435" s="59">
        <v>0</v>
      </c>
      <c r="BE435" s="59">
        <v>0</v>
      </c>
      <c r="BF435" s="59">
        <v>0</v>
      </c>
      <c r="BG435" s="59">
        <v>0</v>
      </c>
      <c r="BH435" s="164">
        <f t="shared" si="18"/>
        <v>0</v>
      </c>
      <c r="BM435" s="164">
        <f t="shared" si="21"/>
        <v>0</v>
      </c>
      <c r="BO435" s="164">
        <f t="shared" si="20"/>
        <v>0</v>
      </c>
    </row>
    <row r="436" spans="3:67" s="164" customFormat="1" ht="30" customHeight="1" x14ac:dyDescent="0.25">
      <c r="C436" s="59"/>
      <c r="D436" s="59"/>
      <c r="E436" s="59"/>
      <c r="G436" s="59"/>
      <c r="H436" s="53"/>
      <c r="I436" s="57"/>
      <c r="J436" s="58"/>
      <c r="K436" s="58"/>
      <c r="L436" s="59"/>
      <c r="M436" s="59"/>
      <c r="N436" s="59"/>
      <c r="O436" s="59"/>
      <c r="P436" s="59"/>
      <c r="Q436" s="59"/>
      <c r="R436" s="59"/>
      <c r="S436" s="59"/>
      <c r="T436" s="59"/>
      <c r="X436" s="59"/>
      <c r="Y436" s="59"/>
      <c r="Z436" s="59"/>
      <c r="AC436" s="119"/>
      <c r="AD436" s="59"/>
      <c r="AE436" s="59"/>
      <c r="AG436" s="59"/>
      <c r="AH436" s="39"/>
      <c r="AI436" s="39"/>
      <c r="AJ436" s="176"/>
      <c r="AK436" s="176"/>
      <c r="AM436" s="205"/>
      <c r="AN436" s="205"/>
      <c r="AO436" s="206"/>
      <c r="AP436" s="207">
        <f t="shared" si="16"/>
        <v>0</v>
      </c>
      <c r="AQ436" s="208"/>
      <c r="AR436" s="208"/>
      <c r="AS436" s="59"/>
      <c r="AT436" s="209">
        <f t="shared" si="17"/>
        <v>0</v>
      </c>
      <c r="AU436" s="59"/>
      <c r="AV436" s="158"/>
      <c r="AW436" s="158"/>
      <c r="AX436" s="59">
        <v>0</v>
      </c>
      <c r="AY436" s="59">
        <v>0</v>
      </c>
      <c r="AZ436" s="59">
        <v>0</v>
      </c>
      <c r="BA436" s="59">
        <v>0</v>
      </c>
      <c r="BB436" s="59">
        <v>0</v>
      </c>
      <c r="BC436" s="59">
        <v>0</v>
      </c>
      <c r="BD436" s="59">
        <v>0</v>
      </c>
      <c r="BE436" s="59">
        <v>0</v>
      </c>
      <c r="BF436" s="59">
        <v>0</v>
      </c>
      <c r="BG436" s="59">
        <v>0</v>
      </c>
      <c r="BH436" s="164">
        <f t="shared" si="18"/>
        <v>0</v>
      </c>
      <c r="BM436" s="164">
        <f t="shared" si="21"/>
        <v>0</v>
      </c>
      <c r="BO436" s="164">
        <f t="shared" si="20"/>
        <v>0</v>
      </c>
    </row>
    <row r="437" spans="3:67" s="164" customFormat="1" ht="30" customHeight="1" x14ac:dyDescent="0.25">
      <c r="C437" s="59"/>
      <c r="D437" s="59"/>
      <c r="E437" s="59"/>
      <c r="G437" s="59"/>
      <c r="H437" s="53"/>
      <c r="I437" s="57"/>
      <c r="J437" s="58"/>
      <c r="K437" s="58"/>
      <c r="L437" s="59"/>
      <c r="M437" s="59"/>
      <c r="N437" s="59"/>
      <c r="O437" s="59"/>
      <c r="P437" s="59"/>
      <c r="Q437" s="59"/>
      <c r="R437" s="59"/>
      <c r="S437" s="59"/>
      <c r="T437" s="59"/>
      <c r="X437" s="59"/>
      <c r="Y437" s="59"/>
      <c r="Z437" s="59"/>
      <c r="AC437" s="119"/>
      <c r="AD437" s="59"/>
      <c r="AE437" s="59"/>
      <c r="AG437" s="59"/>
      <c r="AH437" s="39"/>
      <c r="AI437" s="39"/>
      <c r="AJ437" s="176"/>
      <c r="AK437" s="176"/>
      <c r="AM437" s="205"/>
      <c r="AN437" s="205"/>
      <c r="AO437" s="206"/>
      <c r="AP437" s="207">
        <f t="shared" si="16"/>
        <v>0</v>
      </c>
      <c r="AQ437" s="208"/>
      <c r="AR437" s="208"/>
      <c r="AS437" s="59"/>
      <c r="AT437" s="209">
        <f t="shared" si="17"/>
        <v>0</v>
      </c>
      <c r="AU437" s="59"/>
      <c r="AV437" s="158"/>
      <c r="AW437" s="158"/>
      <c r="AX437" s="59">
        <v>0</v>
      </c>
      <c r="AY437" s="59">
        <v>0</v>
      </c>
      <c r="AZ437" s="59">
        <v>0</v>
      </c>
      <c r="BA437" s="59">
        <v>0</v>
      </c>
      <c r="BB437" s="59">
        <v>0</v>
      </c>
      <c r="BC437" s="59">
        <v>0</v>
      </c>
      <c r="BD437" s="59">
        <v>0</v>
      </c>
      <c r="BE437" s="59">
        <v>0</v>
      </c>
      <c r="BF437" s="59">
        <v>0</v>
      </c>
      <c r="BG437" s="59">
        <v>0</v>
      </c>
      <c r="BH437" s="164">
        <f t="shared" si="18"/>
        <v>0</v>
      </c>
      <c r="BM437" s="164">
        <f t="shared" si="21"/>
        <v>0</v>
      </c>
      <c r="BO437" s="164">
        <f t="shared" si="20"/>
        <v>0</v>
      </c>
    </row>
    <row r="438" spans="3:67" s="164" customFormat="1" ht="30" customHeight="1" x14ac:dyDescent="0.25">
      <c r="C438" s="59"/>
      <c r="D438" s="59"/>
      <c r="E438" s="59"/>
      <c r="G438" s="59"/>
      <c r="H438" s="53"/>
      <c r="I438" s="57"/>
      <c r="J438" s="58"/>
      <c r="K438" s="58"/>
      <c r="L438" s="59"/>
      <c r="M438" s="59"/>
      <c r="N438" s="59"/>
      <c r="O438" s="59"/>
      <c r="P438" s="59"/>
      <c r="Q438" s="59"/>
      <c r="R438" s="59"/>
      <c r="S438" s="59"/>
      <c r="T438" s="59"/>
      <c r="X438" s="59"/>
      <c r="Y438" s="59"/>
      <c r="Z438" s="59"/>
      <c r="AC438" s="119"/>
      <c r="AD438" s="59"/>
      <c r="AE438" s="59"/>
      <c r="AG438" s="59"/>
      <c r="AH438" s="39"/>
      <c r="AI438" s="39"/>
      <c r="AJ438" s="176"/>
      <c r="AK438" s="176"/>
      <c r="AM438" s="205"/>
      <c r="AN438" s="205"/>
      <c r="AO438" s="206"/>
      <c r="AP438" s="207">
        <f t="shared" si="16"/>
        <v>0</v>
      </c>
      <c r="AQ438" s="208"/>
      <c r="AR438" s="208"/>
      <c r="AS438" s="59"/>
      <c r="AT438" s="209">
        <f t="shared" si="17"/>
        <v>0</v>
      </c>
      <c r="AU438" s="59"/>
      <c r="AV438" s="158"/>
      <c r="AW438" s="158"/>
      <c r="AX438" s="59">
        <v>0</v>
      </c>
      <c r="AY438" s="59">
        <v>0</v>
      </c>
      <c r="AZ438" s="59">
        <v>0</v>
      </c>
      <c r="BA438" s="59">
        <v>0</v>
      </c>
      <c r="BB438" s="59">
        <v>0</v>
      </c>
      <c r="BC438" s="59">
        <v>0</v>
      </c>
      <c r="BD438" s="59">
        <v>0</v>
      </c>
      <c r="BE438" s="59">
        <v>0</v>
      </c>
      <c r="BF438" s="59">
        <v>0</v>
      </c>
      <c r="BG438" s="59">
        <v>0</v>
      </c>
      <c r="BH438" s="164">
        <f t="shared" si="18"/>
        <v>0</v>
      </c>
      <c r="BM438" s="164">
        <f t="shared" si="21"/>
        <v>0</v>
      </c>
      <c r="BO438" s="164">
        <f t="shared" si="20"/>
        <v>0</v>
      </c>
    </row>
    <row r="439" spans="3:67" s="164" customFormat="1" ht="30" customHeight="1" x14ac:dyDescent="0.25">
      <c r="C439" s="59"/>
      <c r="D439" s="59"/>
      <c r="E439" s="59"/>
      <c r="G439" s="59"/>
      <c r="H439" s="53"/>
      <c r="I439" s="57"/>
      <c r="J439" s="58"/>
      <c r="K439" s="58"/>
      <c r="L439" s="59"/>
      <c r="M439" s="59"/>
      <c r="N439" s="59"/>
      <c r="O439" s="59"/>
      <c r="P439" s="59"/>
      <c r="Q439" s="59"/>
      <c r="R439" s="59"/>
      <c r="S439" s="59"/>
      <c r="T439" s="59"/>
      <c r="X439" s="59"/>
      <c r="Y439" s="59"/>
      <c r="Z439" s="59"/>
      <c r="AC439" s="119"/>
      <c r="AD439" s="59"/>
      <c r="AE439" s="59"/>
      <c r="AG439" s="59"/>
      <c r="AH439" s="39"/>
      <c r="AI439" s="39"/>
      <c r="AJ439" s="176"/>
      <c r="AK439" s="176"/>
      <c r="AM439" s="205"/>
      <c r="AN439" s="205"/>
      <c r="AO439" s="206"/>
      <c r="AP439" s="207">
        <f t="shared" si="16"/>
        <v>0</v>
      </c>
      <c r="AQ439" s="208"/>
      <c r="AR439" s="208"/>
      <c r="AS439" s="59"/>
      <c r="AT439" s="209">
        <f t="shared" si="17"/>
        <v>0</v>
      </c>
      <c r="AU439" s="59"/>
      <c r="AV439" s="158"/>
      <c r="AW439" s="158"/>
      <c r="AX439" s="59">
        <v>0</v>
      </c>
      <c r="AY439" s="59">
        <v>0</v>
      </c>
      <c r="AZ439" s="59">
        <v>0</v>
      </c>
      <c r="BA439" s="59">
        <v>0</v>
      </c>
      <c r="BB439" s="59">
        <v>0</v>
      </c>
      <c r="BC439" s="59">
        <v>0</v>
      </c>
      <c r="BD439" s="59">
        <v>0</v>
      </c>
      <c r="BE439" s="59">
        <v>0</v>
      </c>
      <c r="BF439" s="59">
        <v>0</v>
      </c>
      <c r="BG439" s="59">
        <v>0</v>
      </c>
      <c r="BH439" s="164">
        <f t="shared" si="18"/>
        <v>0</v>
      </c>
      <c r="BM439" s="164">
        <f t="shared" si="21"/>
        <v>0</v>
      </c>
      <c r="BO439" s="164">
        <f t="shared" si="20"/>
        <v>0</v>
      </c>
    </row>
    <row r="440" spans="3:67" s="164" customFormat="1" ht="30" customHeight="1" x14ac:dyDescent="0.25">
      <c r="C440" s="59"/>
      <c r="D440" s="59"/>
      <c r="E440" s="59"/>
      <c r="G440" s="59"/>
      <c r="H440" s="53"/>
      <c r="I440" s="57"/>
      <c r="J440" s="58"/>
      <c r="K440" s="58"/>
      <c r="L440" s="59"/>
      <c r="M440" s="59"/>
      <c r="N440" s="59"/>
      <c r="O440" s="59"/>
      <c r="P440" s="59"/>
      <c r="Q440" s="59"/>
      <c r="R440" s="59"/>
      <c r="S440" s="59"/>
      <c r="T440" s="59"/>
      <c r="X440" s="59"/>
      <c r="Y440" s="59"/>
      <c r="Z440" s="59"/>
      <c r="AC440" s="119"/>
      <c r="AD440" s="59"/>
      <c r="AE440" s="59"/>
      <c r="AG440" s="59"/>
      <c r="AH440" s="39"/>
      <c r="AI440" s="39"/>
      <c r="AJ440" s="176"/>
      <c r="AK440" s="176"/>
      <c r="AM440" s="205"/>
      <c r="AN440" s="205"/>
      <c r="AO440" s="206"/>
      <c r="AP440" s="207">
        <f t="shared" si="16"/>
        <v>0</v>
      </c>
      <c r="AQ440" s="208"/>
      <c r="AR440" s="208"/>
      <c r="AS440" s="59"/>
      <c r="AT440" s="209">
        <f t="shared" si="17"/>
        <v>0</v>
      </c>
      <c r="AU440" s="59"/>
      <c r="AV440" s="158"/>
      <c r="AW440" s="158"/>
      <c r="AX440" s="59">
        <v>0</v>
      </c>
      <c r="AY440" s="59">
        <v>0</v>
      </c>
      <c r="AZ440" s="59">
        <v>0</v>
      </c>
      <c r="BA440" s="59">
        <v>0</v>
      </c>
      <c r="BB440" s="59">
        <v>0</v>
      </c>
      <c r="BC440" s="59">
        <v>0</v>
      </c>
      <c r="BD440" s="59">
        <v>0</v>
      </c>
      <c r="BE440" s="59">
        <v>0</v>
      </c>
      <c r="BF440" s="59">
        <v>0</v>
      </c>
      <c r="BG440" s="59">
        <v>0</v>
      </c>
      <c r="BH440" s="164">
        <f t="shared" si="18"/>
        <v>0</v>
      </c>
      <c r="BM440" s="164">
        <f t="shared" si="21"/>
        <v>0</v>
      </c>
      <c r="BO440" s="164">
        <f t="shared" si="20"/>
        <v>0</v>
      </c>
    </row>
    <row r="441" spans="3:67" s="164" customFormat="1" ht="30" customHeight="1" x14ac:dyDescent="0.25">
      <c r="C441" s="59"/>
      <c r="D441" s="59"/>
      <c r="E441" s="59"/>
      <c r="G441" s="59"/>
      <c r="H441" s="53"/>
      <c r="I441" s="57"/>
      <c r="J441" s="58"/>
      <c r="K441" s="58"/>
      <c r="L441" s="59"/>
      <c r="M441" s="59"/>
      <c r="N441" s="59"/>
      <c r="O441" s="59"/>
      <c r="P441" s="59"/>
      <c r="Q441" s="59"/>
      <c r="R441" s="59"/>
      <c r="S441" s="59"/>
      <c r="T441" s="59"/>
      <c r="X441" s="59"/>
      <c r="Y441" s="59"/>
      <c r="Z441" s="59"/>
      <c r="AC441" s="119"/>
      <c r="AD441" s="59"/>
      <c r="AE441" s="59"/>
      <c r="AG441" s="59"/>
      <c r="AH441" s="39"/>
      <c r="AI441" s="39"/>
      <c r="AJ441" s="176"/>
      <c r="AK441" s="176"/>
      <c r="AM441" s="205"/>
      <c r="AN441" s="205"/>
      <c r="AO441" s="206"/>
      <c r="AP441" s="207">
        <f t="shared" si="16"/>
        <v>0</v>
      </c>
      <c r="AQ441" s="208"/>
      <c r="AR441" s="208"/>
      <c r="AS441" s="59"/>
      <c r="AT441" s="209">
        <f t="shared" si="17"/>
        <v>0</v>
      </c>
      <c r="AU441" s="59"/>
      <c r="AV441" s="158"/>
      <c r="AW441" s="158"/>
      <c r="AX441" s="59">
        <v>0</v>
      </c>
      <c r="AY441" s="59">
        <v>0</v>
      </c>
      <c r="AZ441" s="59">
        <v>0</v>
      </c>
      <c r="BA441" s="59">
        <v>0</v>
      </c>
      <c r="BB441" s="59">
        <v>0</v>
      </c>
      <c r="BC441" s="59">
        <v>0</v>
      </c>
      <c r="BD441" s="59">
        <v>0</v>
      </c>
      <c r="BE441" s="59">
        <v>0</v>
      </c>
      <c r="BF441" s="59">
        <v>0</v>
      </c>
      <c r="BG441" s="59">
        <v>0</v>
      </c>
      <c r="BH441" s="164">
        <f t="shared" si="18"/>
        <v>0</v>
      </c>
      <c r="BM441" s="164">
        <f t="shared" si="21"/>
        <v>0</v>
      </c>
      <c r="BO441" s="164">
        <f t="shared" si="20"/>
        <v>0</v>
      </c>
    </row>
    <row r="442" spans="3:67" s="164" customFormat="1" ht="30" customHeight="1" x14ac:dyDescent="0.25">
      <c r="C442" s="59"/>
      <c r="D442" s="59"/>
      <c r="E442" s="59"/>
      <c r="G442" s="59"/>
      <c r="H442" s="53"/>
      <c r="I442" s="57"/>
      <c r="J442" s="58"/>
      <c r="K442" s="58"/>
      <c r="L442" s="59"/>
      <c r="M442" s="59"/>
      <c r="N442" s="59"/>
      <c r="O442" s="59"/>
      <c r="P442" s="59"/>
      <c r="Q442" s="59"/>
      <c r="R442" s="59"/>
      <c r="S442" s="59"/>
      <c r="T442" s="59"/>
      <c r="X442" s="59"/>
      <c r="Y442" s="59"/>
      <c r="Z442" s="59"/>
      <c r="AC442" s="119"/>
      <c r="AD442" s="59"/>
      <c r="AE442" s="59"/>
      <c r="AG442" s="59"/>
      <c r="AH442" s="39"/>
      <c r="AI442" s="39"/>
      <c r="AJ442" s="176"/>
      <c r="AK442" s="176"/>
      <c r="AM442" s="205"/>
      <c r="AN442" s="205"/>
      <c r="AO442" s="206"/>
      <c r="AP442" s="207">
        <f t="shared" si="16"/>
        <v>0</v>
      </c>
      <c r="AQ442" s="208"/>
      <c r="AR442" s="208"/>
      <c r="AS442" s="59"/>
      <c r="AT442" s="209">
        <f t="shared" si="17"/>
        <v>0</v>
      </c>
      <c r="AU442" s="59"/>
      <c r="AV442" s="158"/>
      <c r="AW442" s="158"/>
      <c r="AX442" s="59">
        <v>0</v>
      </c>
      <c r="AY442" s="59">
        <v>0</v>
      </c>
      <c r="AZ442" s="59">
        <v>0</v>
      </c>
      <c r="BA442" s="59">
        <v>0</v>
      </c>
      <c r="BB442" s="59">
        <v>0</v>
      </c>
      <c r="BC442" s="59">
        <v>0</v>
      </c>
      <c r="BD442" s="59">
        <v>0</v>
      </c>
      <c r="BE442" s="59">
        <v>0</v>
      </c>
      <c r="BF442" s="59">
        <v>0</v>
      </c>
      <c r="BG442" s="59">
        <v>0</v>
      </c>
      <c r="BH442" s="164">
        <f t="shared" si="18"/>
        <v>0</v>
      </c>
      <c r="BM442" s="164">
        <f t="shared" si="21"/>
        <v>0</v>
      </c>
      <c r="BO442" s="164">
        <f t="shared" si="20"/>
        <v>0</v>
      </c>
    </row>
    <row r="443" spans="3:67" s="164" customFormat="1" ht="30" customHeight="1" x14ac:dyDescent="0.25">
      <c r="C443" s="59"/>
      <c r="D443" s="59"/>
      <c r="E443" s="59"/>
      <c r="G443" s="59"/>
      <c r="H443" s="53"/>
      <c r="I443" s="57"/>
      <c r="J443" s="58"/>
      <c r="K443" s="58"/>
      <c r="L443" s="59"/>
      <c r="M443" s="59"/>
      <c r="N443" s="59"/>
      <c r="O443" s="59"/>
      <c r="P443" s="59"/>
      <c r="Q443" s="59"/>
      <c r="R443" s="59"/>
      <c r="S443" s="59"/>
      <c r="T443" s="59"/>
      <c r="X443" s="59"/>
      <c r="Y443" s="59"/>
      <c r="Z443" s="59"/>
      <c r="AC443" s="119"/>
      <c r="AD443" s="59"/>
      <c r="AE443" s="59"/>
      <c r="AG443" s="59"/>
      <c r="AH443" s="39"/>
      <c r="AI443" s="39"/>
      <c r="AJ443" s="176"/>
      <c r="AK443" s="176"/>
      <c r="AM443" s="205"/>
      <c r="AN443" s="205"/>
      <c r="AO443" s="206"/>
      <c r="AP443" s="207">
        <f t="shared" si="16"/>
        <v>0</v>
      </c>
      <c r="AQ443" s="208"/>
      <c r="AR443" s="208"/>
      <c r="AS443" s="59"/>
      <c r="AT443" s="209">
        <f t="shared" si="17"/>
        <v>0</v>
      </c>
      <c r="AU443" s="59"/>
      <c r="AV443" s="158"/>
      <c r="AW443" s="158"/>
      <c r="AX443" s="59">
        <v>0</v>
      </c>
      <c r="AY443" s="59">
        <v>0</v>
      </c>
      <c r="AZ443" s="59">
        <v>0</v>
      </c>
      <c r="BA443" s="59">
        <v>0</v>
      </c>
      <c r="BB443" s="59">
        <v>0</v>
      </c>
      <c r="BC443" s="59">
        <v>0</v>
      </c>
      <c r="BD443" s="59">
        <v>0</v>
      </c>
      <c r="BE443" s="59">
        <v>0</v>
      </c>
      <c r="BF443" s="59">
        <v>0</v>
      </c>
      <c r="BG443" s="59">
        <v>0</v>
      </c>
      <c r="BH443" s="164">
        <f t="shared" si="18"/>
        <v>0</v>
      </c>
      <c r="BM443" s="164">
        <f t="shared" si="21"/>
        <v>0</v>
      </c>
      <c r="BO443" s="164">
        <f t="shared" si="20"/>
        <v>0</v>
      </c>
    </row>
    <row r="444" spans="3:67" s="164" customFormat="1" ht="30" customHeight="1" x14ac:dyDescent="0.25">
      <c r="C444" s="59"/>
      <c r="D444" s="59"/>
      <c r="E444" s="59"/>
      <c r="G444" s="59"/>
      <c r="H444" s="53"/>
      <c r="I444" s="57"/>
      <c r="J444" s="58"/>
      <c r="K444" s="58"/>
      <c r="L444" s="59"/>
      <c r="M444" s="59"/>
      <c r="N444" s="59"/>
      <c r="O444" s="59"/>
      <c r="P444" s="59"/>
      <c r="Q444" s="59"/>
      <c r="R444" s="59"/>
      <c r="S444" s="59"/>
      <c r="T444" s="59"/>
      <c r="X444" s="59"/>
      <c r="Y444" s="59"/>
      <c r="Z444" s="59"/>
      <c r="AC444" s="59"/>
      <c r="AD444" s="59"/>
      <c r="AE444" s="59"/>
      <c r="AG444" s="59"/>
      <c r="AH444" s="39"/>
      <c r="AI444" s="39"/>
      <c r="AJ444" s="176"/>
      <c r="AK444" s="176"/>
      <c r="AM444" s="205"/>
      <c r="AN444" s="205"/>
      <c r="AO444" s="206"/>
      <c r="AP444" s="207">
        <f t="shared" si="16"/>
        <v>0</v>
      </c>
      <c r="AQ444" s="208"/>
      <c r="AR444" s="208"/>
      <c r="AS444" s="59"/>
      <c r="AT444" s="209">
        <f t="shared" si="17"/>
        <v>0</v>
      </c>
      <c r="AU444" s="59"/>
      <c r="AV444" s="158"/>
      <c r="AW444" s="158"/>
      <c r="AX444" s="59">
        <v>0</v>
      </c>
      <c r="AY444" s="59">
        <v>0</v>
      </c>
      <c r="AZ444" s="59">
        <v>0</v>
      </c>
      <c r="BA444" s="59">
        <v>0</v>
      </c>
      <c r="BB444" s="59">
        <v>0</v>
      </c>
      <c r="BC444" s="59">
        <v>0</v>
      </c>
      <c r="BD444" s="59">
        <v>0</v>
      </c>
      <c r="BE444" s="59">
        <v>0</v>
      </c>
      <c r="BF444" s="59">
        <v>0</v>
      </c>
      <c r="BG444" s="59">
        <v>0</v>
      </c>
      <c r="BH444" s="164">
        <f t="shared" si="18"/>
        <v>0</v>
      </c>
      <c r="BM444" s="164">
        <f t="shared" si="21"/>
        <v>0</v>
      </c>
      <c r="BO444" s="164">
        <f t="shared" si="20"/>
        <v>0</v>
      </c>
    </row>
    <row r="445" spans="3:67" s="164" customFormat="1" ht="30" customHeight="1" x14ac:dyDescent="0.25">
      <c r="C445" s="59"/>
      <c r="D445" s="59"/>
      <c r="E445" s="59"/>
      <c r="G445" s="59"/>
      <c r="H445" s="53"/>
      <c r="I445" s="57"/>
      <c r="J445" s="58"/>
      <c r="K445" s="58"/>
      <c r="L445" s="59"/>
      <c r="M445" s="59"/>
      <c r="N445" s="59"/>
      <c r="O445" s="59"/>
      <c r="P445" s="59"/>
      <c r="Q445" s="59"/>
      <c r="R445" s="59"/>
      <c r="S445" s="59"/>
      <c r="T445" s="59"/>
      <c r="X445" s="59"/>
      <c r="Y445" s="59"/>
      <c r="Z445" s="59"/>
      <c r="AC445" s="59"/>
      <c r="AD445" s="59"/>
      <c r="AE445" s="59"/>
      <c r="AG445" s="59"/>
      <c r="AH445" s="39"/>
      <c r="AI445" s="39"/>
      <c r="AJ445" s="176"/>
      <c r="AK445" s="176"/>
      <c r="AM445" s="205"/>
      <c r="AN445" s="205"/>
      <c r="AO445" s="206"/>
      <c r="AP445" s="207">
        <f t="shared" si="16"/>
        <v>0</v>
      </c>
      <c r="AQ445" s="208"/>
      <c r="AR445" s="208"/>
      <c r="AS445" s="59"/>
      <c r="AT445" s="209">
        <f t="shared" si="17"/>
        <v>0</v>
      </c>
      <c r="AU445" s="59"/>
      <c r="AV445" s="158"/>
      <c r="AW445" s="158"/>
      <c r="AX445" s="59">
        <v>0</v>
      </c>
      <c r="AY445" s="59">
        <v>0</v>
      </c>
      <c r="AZ445" s="59">
        <v>0</v>
      </c>
      <c r="BA445" s="59">
        <v>0</v>
      </c>
      <c r="BB445" s="59">
        <v>0</v>
      </c>
      <c r="BC445" s="59">
        <v>0</v>
      </c>
      <c r="BD445" s="59">
        <v>0</v>
      </c>
      <c r="BE445" s="59">
        <v>0</v>
      </c>
      <c r="BF445" s="59">
        <v>0</v>
      </c>
      <c r="BG445" s="59">
        <v>0</v>
      </c>
      <c r="BH445" s="164">
        <f t="shared" si="18"/>
        <v>0</v>
      </c>
      <c r="BM445" s="164">
        <f t="shared" si="21"/>
        <v>0</v>
      </c>
      <c r="BO445" s="164">
        <f t="shared" si="20"/>
        <v>0</v>
      </c>
    </row>
    <row r="446" spans="3:67" s="164" customFormat="1" ht="30" customHeight="1" x14ac:dyDescent="0.25">
      <c r="C446" s="59"/>
      <c r="D446" s="59"/>
      <c r="E446" s="59"/>
      <c r="G446" s="59"/>
      <c r="H446" s="53"/>
      <c r="I446" s="57"/>
      <c r="J446" s="58"/>
      <c r="K446" s="58"/>
      <c r="L446" s="59"/>
      <c r="M446" s="59"/>
      <c r="N446" s="59"/>
      <c r="O446" s="59"/>
      <c r="P446" s="59"/>
      <c r="Q446" s="59"/>
      <c r="R446" s="59"/>
      <c r="S446" s="59"/>
      <c r="T446" s="59"/>
      <c r="X446" s="59"/>
      <c r="Y446" s="59"/>
      <c r="Z446" s="59"/>
      <c r="AC446" s="59"/>
      <c r="AD446" s="59"/>
      <c r="AE446" s="59"/>
      <c r="AG446" s="59"/>
      <c r="AH446" s="39"/>
      <c r="AI446" s="39"/>
      <c r="AJ446" s="176"/>
      <c r="AK446" s="176"/>
      <c r="AM446" s="205"/>
      <c r="AN446" s="205"/>
      <c r="AO446" s="206"/>
      <c r="AP446" s="207">
        <f t="shared" si="16"/>
        <v>0</v>
      </c>
      <c r="AQ446" s="208"/>
      <c r="AR446" s="208"/>
      <c r="AS446" s="59"/>
      <c r="AT446" s="209">
        <f t="shared" si="17"/>
        <v>0</v>
      </c>
      <c r="AU446" s="59"/>
      <c r="AV446" s="158"/>
      <c r="AW446" s="158"/>
      <c r="AX446" s="59">
        <v>0</v>
      </c>
      <c r="AY446" s="59">
        <v>0</v>
      </c>
      <c r="AZ446" s="59">
        <v>0</v>
      </c>
      <c r="BA446" s="59">
        <v>0</v>
      </c>
      <c r="BB446" s="59">
        <v>0</v>
      </c>
      <c r="BC446" s="59">
        <v>0</v>
      </c>
      <c r="BD446" s="59">
        <v>0</v>
      </c>
      <c r="BE446" s="59">
        <v>0</v>
      </c>
      <c r="BF446" s="59">
        <v>0</v>
      </c>
      <c r="BG446" s="59">
        <v>0</v>
      </c>
      <c r="BH446" s="164">
        <f t="shared" si="18"/>
        <v>0</v>
      </c>
      <c r="BM446" s="164">
        <f t="shared" si="21"/>
        <v>0</v>
      </c>
      <c r="BO446" s="164">
        <f t="shared" si="20"/>
        <v>0</v>
      </c>
    </row>
    <row r="447" spans="3:67" s="164" customFormat="1" ht="30" customHeight="1" x14ac:dyDescent="0.25">
      <c r="C447" s="59"/>
      <c r="D447" s="59"/>
      <c r="E447" s="59"/>
      <c r="G447" s="59"/>
      <c r="H447" s="53"/>
      <c r="I447" s="57"/>
      <c r="J447" s="58"/>
      <c r="K447" s="58"/>
      <c r="L447" s="59"/>
      <c r="M447" s="59"/>
      <c r="N447" s="59"/>
      <c r="O447" s="59"/>
      <c r="P447" s="59"/>
      <c r="Q447" s="59"/>
      <c r="R447" s="59"/>
      <c r="S447" s="59"/>
      <c r="T447" s="59"/>
      <c r="X447" s="59"/>
      <c r="Y447" s="59"/>
      <c r="Z447" s="59"/>
      <c r="AC447" s="59"/>
      <c r="AD447" s="59"/>
      <c r="AE447" s="59"/>
      <c r="AG447" s="59"/>
      <c r="AH447" s="39"/>
      <c r="AI447" s="39"/>
      <c r="AJ447" s="176"/>
      <c r="AK447" s="176"/>
      <c r="AM447" s="205"/>
      <c r="AN447" s="205"/>
      <c r="AO447" s="206"/>
      <c r="AP447" s="207">
        <f t="shared" si="16"/>
        <v>0</v>
      </c>
      <c r="AQ447" s="208"/>
      <c r="AR447" s="208"/>
      <c r="AS447" s="59"/>
      <c r="AT447" s="209">
        <f t="shared" si="17"/>
        <v>0</v>
      </c>
      <c r="AU447" s="59"/>
      <c r="AV447" s="158"/>
      <c r="AW447" s="158"/>
      <c r="AX447" s="59">
        <v>0</v>
      </c>
      <c r="AY447" s="59">
        <v>0</v>
      </c>
      <c r="AZ447" s="59">
        <v>0</v>
      </c>
      <c r="BA447" s="59">
        <v>0</v>
      </c>
      <c r="BB447" s="59">
        <v>0</v>
      </c>
      <c r="BC447" s="59">
        <v>0</v>
      </c>
      <c r="BD447" s="59">
        <v>0</v>
      </c>
      <c r="BE447" s="59">
        <v>0</v>
      </c>
      <c r="BF447" s="59">
        <v>0</v>
      </c>
      <c r="BG447" s="59">
        <v>0</v>
      </c>
      <c r="BH447" s="164">
        <f t="shared" si="18"/>
        <v>0</v>
      </c>
      <c r="BM447" s="164">
        <f t="shared" si="21"/>
        <v>0</v>
      </c>
      <c r="BO447" s="164">
        <f t="shared" si="20"/>
        <v>0</v>
      </c>
    </row>
    <row r="448" spans="3:67" s="164" customFormat="1" ht="30" customHeight="1" x14ac:dyDescent="0.25">
      <c r="C448" s="59"/>
      <c r="D448" s="59"/>
      <c r="E448" s="59"/>
      <c r="G448" s="59"/>
      <c r="H448" s="53"/>
      <c r="I448" s="57"/>
      <c r="J448" s="58"/>
      <c r="K448" s="58"/>
      <c r="L448" s="59"/>
      <c r="M448" s="59"/>
      <c r="N448" s="59"/>
      <c r="O448" s="59"/>
      <c r="P448" s="59"/>
      <c r="Q448" s="59"/>
      <c r="R448" s="59"/>
      <c r="S448" s="59"/>
      <c r="T448" s="59"/>
      <c r="X448" s="59"/>
      <c r="Y448" s="59"/>
      <c r="Z448" s="59"/>
      <c r="AC448" s="59"/>
      <c r="AD448" s="59"/>
      <c r="AE448" s="59"/>
      <c r="AG448" s="59"/>
      <c r="AH448" s="39"/>
      <c r="AI448" s="39"/>
      <c r="AJ448" s="176"/>
      <c r="AK448" s="176"/>
      <c r="AM448" s="205"/>
      <c r="AN448" s="205"/>
      <c r="AO448" s="206"/>
      <c r="AP448" s="207">
        <f t="shared" si="16"/>
        <v>0</v>
      </c>
      <c r="AQ448" s="208"/>
      <c r="AR448" s="208"/>
      <c r="AS448" s="59"/>
      <c r="AT448" s="209">
        <f t="shared" si="17"/>
        <v>0</v>
      </c>
      <c r="AU448" s="59"/>
      <c r="AV448" s="158"/>
      <c r="AW448" s="158"/>
      <c r="AX448" s="59">
        <v>0</v>
      </c>
      <c r="AY448" s="59">
        <v>0</v>
      </c>
      <c r="AZ448" s="59">
        <v>0</v>
      </c>
      <c r="BA448" s="59">
        <v>0</v>
      </c>
      <c r="BB448" s="59">
        <v>0</v>
      </c>
      <c r="BC448" s="59">
        <v>0</v>
      </c>
      <c r="BD448" s="59">
        <v>0</v>
      </c>
      <c r="BE448" s="59">
        <v>0</v>
      </c>
      <c r="BF448" s="59">
        <v>0</v>
      </c>
      <c r="BG448" s="59">
        <v>0</v>
      </c>
      <c r="BH448" s="164">
        <f t="shared" si="18"/>
        <v>0</v>
      </c>
      <c r="BM448" s="164">
        <f t="shared" si="21"/>
        <v>0</v>
      </c>
      <c r="BO448" s="164">
        <f t="shared" si="20"/>
        <v>0</v>
      </c>
    </row>
    <row r="449" spans="3:67" s="164" customFormat="1" ht="30" customHeight="1" x14ac:dyDescent="0.25">
      <c r="C449" s="59"/>
      <c r="D449" s="59"/>
      <c r="E449" s="59"/>
      <c r="G449" s="59"/>
      <c r="H449" s="53"/>
      <c r="I449" s="57"/>
      <c r="J449" s="58"/>
      <c r="K449" s="58"/>
      <c r="L449" s="59"/>
      <c r="M449" s="59"/>
      <c r="N449" s="59"/>
      <c r="O449" s="59"/>
      <c r="P449" s="59"/>
      <c r="Q449" s="59"/>
      <c r="R449" s="59"/>
      <c r="S449" s="59"/>
      <c r="T449" s="59"/>
      <c r="X449" s="59"/>
      <c r="Y449" s="59"/>
      <c r="Z449" s="59"/>
      <c r="AC449" s="59"/>
      <c r="AD449" s="59"/>
      <c r="AE449" s="59"/>
      <c r="AG449" s="59"/>
      <c r="AH449" s="39"/>
      <c r="AI449" s="39"/>
      <c r="AJ449" s="176"/>
      <c r="AK449" s="176"/>
      <c r="AM449" s="205"/>
      <c r="AN449" s="205"/>
      <c r="AO449" s="206"/>
      <c r="AP449" s="207">
        <f t="shared" si="16"/>
        <v>0</v>
      </c>
      <c r="AQ449" s="208"/>
      <c r="AR449" s="208"/>
      <c r="AS449" s="59"/>
      <c r="AT449" s="209">
        <f t="shared" si="17"/>
        <v>0</v>
      </c>
      <c r="AU449" s="59"/>
      <c r="AV449" s="158"/>
      <c r="AW449" s="158"/>
      <c r="AX449" s="59">
        <v>0</v>
      </c>
      <c r="AY449" s="59">
        <v>0</v>
      </c>
      <c r="AZ449" s="59">
        <v>0</v>
      </c>
      <c r="BA449" s="59">
        <v>0</v>
      </c>
      <c r="BB449" s="59">
        <v>0</v>
      </c>
      <c r="BC449" s="59">
        <v>0</v>
      </c>
      <c r="BD449" s="59">
        <v>0</v>
      </c>
      <c r="BE449" s="59">
        <v>0</v>
      </c>
      <c r="BF449" s="59">
        <v>0</v>
      </c>
      <c r="BG449" s="59">
        <v>0</v>
      </c>
      <c r="BH449" s="164">
        <f t="shared" si="18"/>
        <v>0</v>
      </c>
      <c r="BM449" s="164">
        <f t="shared" si="21"/>
        <v>0</v>
      </c>
      <c r="BO449" s="164">
        <f t="shared" si="20"/>
        <v>0</v>
      </c>
    </row>
    <row r="450" spans="3:67" s="164" customFormat="1" ht="30" customHeight="1" x14ac:dyDescent="0.25">
      <c r="C450" s="59"/>
      <c r="D450" s="59"/>
      <c r="E450" s="59"/>
      <c r="G450" s="59"/>
      <c r="H450" s="53"/>
      <c r="I450" s="57"/>
      <c r="J450" s="58"/>
      <c r="K450" s="58"/>
      <c r="L450" s="59"/>
      <c r="M450" s="59"/>
      <c r="N450" s="59"/>
      <c r="O450" s="59"/>
      <c r="P450" s="59"/>
      <c r="Q450" s="59"/>
      <c r="R450" s="59"/>
      <c r="S450" s="59"/>
      <c r="T450" s="59"/>
      <c r="X450" s="59"/>
      <c r="Y450" s="59"/>
      <c r="Z450" s="59"/>
      <c r="AC450" s="59"/>
      <c r="AD450" s="59"/>
      <c r="AE450" s="59"/>
      <c r="AG450" s="59"/>
      <c r="AH450" s="39"/>
      <c r="AI450" s="39"/>
      <c r="AJ450" s="176"/>
      <c r="AK450" s="176"/>
      <c r="AM450" s="205"/>
      <c r="AN450" s="205"/>
      <c r="AO450" s="206"/>
      <c r="AP450" s="207">
        <f t="shared" si="16"/>
        <v>0</v>
      </c>
      <c r="AQ450" s="208"/>
      <c r="AR450" s="208"/>
      <c r="AS450" s="59"/>
      <c r="AT450" s="209">
        <f t="shared" si="17"/>
        <v>0</v>
      </c>
      <c r="AU450" s="59"/>
      <c r="AV450" s="158"/>
      <c r="AW450" s="158"/>
      <c r="AX450" s="59">
        <v>0</v>
      </c>
      <c r="AY450" s="59">
        <v>0</v>
      </c>
      <c r="AZ450" s="59">
        <v>0</v>
      </c>
      <c r="BA450" s="59">
        <v>0</v>
      </c>
      <c r="BB450" s="59">
        <v>0</v>
      </c>
      <c r="BC450" s="59">
        <v>0</v>
      </c>
      <c r="BD450" s="59">
        <v>0</v>
      </c>
      <c r="BE450" s="59">
        <v>0</v>
      </c>
      <c r="BF450" s="59">
        <v>0</v>
      </c>
      <c r="BG450" s="59">
        <v>0</v>
      </c>
      <c r="BH450" s="164">
        <f t="shared" si="18"/>
        <v>0</v>
      </c>
      <c r="BM450" s="164">
        <f t="shared" si="21"/>
        <v>0</v>
      </c>
      <c r="BO450" s="164">
        <f t="shared" si="20"/>
        <v>0</v>
      </c>
    </row>
    <row r="451" spans="3:67" s="164" customFormat="1" ht="30" customHeight="1" x14ac:dyDescent="0.25">
      <c r="C451" s="59"/>
      <c r="D451" s="59"/>
      <c r="E451" s="59"/>
      <c r="G451" s="59"/>
      <c r="H451" s="53"/>
      <c r="I451" s="57"/>
      <c r="J451" s="58"/>
      <c r="K451" s="58"/>
      <c r="L451" s="59"/>
      <c r="M451" s="59"/>
      <c r="N451" s="59"/>
      <c r="O451" s="59"/>
      <c r="P451" s="59"/>
      <c r="Q451" s="59"/>
      <c r="R451" s="59"/>
      <c r="S451" s="59"/>
      <c r="T451" s="59"/>
      <c r="X451" s="59"/>
      <c r="Y451" s="59"/>
      <c r="Z451" s="59"/>
      <c r="AC451" s="59"/>
      <c r="AD451" s="59"/>
      <c r="AE451" s="59"/>
      <c r="AG451" s="59"/>
      <c r="AH451" s="39"/>
      <c r="AI451" s="39"/>
      <c r="AJ451" s="176"/>
      <c r="AK451" s="176"/>
      <c r="AM451" s="205"/>
      <c r="AN451" s="205"/>
      <c r="AO451" s="206"/>
      <c r="AP451" s="207">
        <f t="shared" si="16"/>
        <v>0</v>
      </c>
      <c r="AQ451" s="208"/>
      <c r="AR451" s="208"/>
      <c r="AS451" s="59"/>
      <c r="AT451" s="209">
        <f t="shared" ref="AT451:AT514" si="22">SUM(AU451,AX451,AY451,AZ451,BA451,BB451,BC451,BD451,BE451,BF451,BG451,BH451)</f>
        <v>0</v>
      </c>
      <c r="AU451" s="59"/>
      <c r="AV451" s="158"/>
      <c r="AW451" s="158"/>
      <c r="AX451" s="59">
        <v>0</v>
      </c>
      <c r="AY451" s="59">
        <v>0</v>
      </c>
      <c r="AZ451" s="59">
        <v>0</v>
      </c>
      <c r="BA451" s="59">
        <v>0</v>
      </c>
      <c r="BB451" s="59">
        <v>0</v>
      </c>
      <c r="BC451" s="59">
        <v>0</v>
      </c>
      <c r="BD451" s="59">
        <v>0</v>
      </c>
      <c r="BE451" s="59">
        <v>0</v>
      </c>
      <c r="BF451" s="59">
        <v>0</v>
      </c>
      <c r="BG451" s="59">
        <v>0</v>
      </c>
      <c r="BH451" s="164">
        <f t="shared" ref="BH451:BH514" si="23">SUM(BI451,BP451,BO451)</f>
        <v>0</v>
      </c>
      <c r="BM451" s="164">
        <f t="shared" si="21"/>
        <v>0</v>
      </c>
      <c r="BO451" s="164">
        <f t="shared" si="20"/>
        <v>0</v>
      </c>
    </row>
    <row r="452" spans="3:67" s="164" customFormat="1" ht="30" customHeight="1" x14ac:dyDescent="0.25">
      <c r="C452" s="59"/>
      <c r="D452" s="59"/>
      <c r="E452" s="59"/>
      <c r="G452" s="59"/>
      <c r="H452" s="53"/>
      <c r="I452" s="57"/>
      <c r="J452" s="58"/>
      <c r="K452" s="58"/>
      <c r="L452" s="59"/>
      <c r="M452" s="59"/>
      <c r="N452" s="59"/>
      <c r="O452" s="59"/>
      <c r="P452" s="59"/>
      <c r="Q452" s="59"/>
      <c r="R452" s="59"/>
      <c r="S452" s="59"/>
      <c r="T452" s="59"/>
      <c r="X452" s="59"/>
      <c r="Y452" s="59"/>
      <c r="Z452" s="59"/>
      <c r="AC452" s="59"/>
      <c r="AD452" s="59"/>
      <c r="AE452" s="59"/>
      <c r="AG452" s="59"/>
      <c r="AH452" s="39"/>
      <c r="AI452" s="39"/>
      <c r="AJ452" s="59"/>
      <c r="AK452" s="59"/>
      <c r="AM452" s="205"/>
      <c r="AN452" s="205"/>
      <c r="AO452" s="206"/>
      <c r="AP452" s="207">
        <f t="shared" ref="AP452:AP515" si="24">(SUM(AQ452,AR452))-AT452</f>
        <v>0</v>
      </c>
      <c r="AQ452" s="208"/>
      <c r="AR452" s="208"/>
      <c r="AS452" s="59"/>
      <c r="AT452" s="209">
        <f t="shared" si="22"/>
        <v>0</v>
      </c>
      <c r="AU452" s="59"/>
      <c r="AV452" s="158"/>
      <c r="AW452" s="158"/>
      <c r="AX452" s="59">
        <v>0</v>
      </c>
      <c r="AY452" s="59">
        <v>0</v>
      </c>
      <c r="AZ452" s="59">
        <v>0</v>
      </c>
      <c r="BA452" s="59">
        <v>0</v>
      </c>
      <c r="BB452" s="59">
        <v>0</v>
      </c>
      <c r="BC452" s="59">
        <v>0</v>
      </c>
      <c r="BD452" s="59">
        <v>0</v>
      </c>
      <c r="BE452" s="59">
        <v>0</v>
      </c>
      <c r="BF452" s="59">
        <v>0</v>
      </c>
      <c r="BG452" s="59">
        <v>0</v>
      </c>
      <c r="BH452" s="164">
        <f t="shared" si="23"/>
        <v>0</v>
      </c>
      <c r="BM452" s="164">
        <f t="shared" si="21"/>
        <v>0</v>
      </c>
      <c r="BO452" s="164">
        <f t="shared" ref="BO452:BO515" si="25">BN452*5</f>
        <v>0</v>
      </c>
    </row>
    <row r="453" spans="3:67" s="164" customFormat="1" ht="30" customHeight="1" x14ac:dyDescent="0.25">
      <c r="C453" s="59"/>
      <c r="D453" s="59"/>
      <c r="E453" s="59"/>
      <c r="G453" s="59"/>
      <c r="H453" s="53"/>
      <c r="I453" s="57"/>
      <c r="J453" s="58"/>
      <c r="K453" s="58"/>
      <c r="L453" s="59"/>
      <c r="M453" s="59"/>
      <c r="N453" s="59"/>
      <c r="O453" s="59"/>
      <c r="P453" s="59"/>
      <c r="Q453" s="59"/>
      <c r="R453" s="59"/>
      <c r="S453" s="59"/>
      <c r="T453" s="59"/>
      <c r="X453" s="59"/>
      <c r="Y453" s="59"/>
      <c r="Z453" s="59"/>
      <c r="AC453" s="59"/>
      <c r="AD453" s="59"/>
      <c r="AE453" s="59"/>
      <c r="AG453" s="59"/>
      <c r="AH453" s="39"/>
      <c r="AI453" s="39"/>
      <c r="AJ453" s="59"/>
      <c r="AK453" s="59"/>
      <c r="AM453" s="205"/>
      <c r="AN453" s="205"/>
      <c r="AO453" s="206"/>
      <c r="AP453" s="207">
        <f t="shared" si="24"/>
        <v>0</v>
      </c>
      <c r="AQ453" s="208"/>
      <c r="AR453" s="208"/>
      <c r="AS453" s="59"/>
      <c r="AT453" s="209">
        <f t="shared" si="22"/>
        <v>0</v>
      </c>
      <c r="AU453" s="59"/>
      <c r="AV453" s="158"/>
      <c r="AW453" s="158"/>
      <c r="AX453" s="59">
        <v>0</v>
      </c>
      <c r="AY453" s="59">
        <v>0</v>
      </c>
      <c r="AZ453" s="59">
        <v>0</v>
      </c>
      <c r="BA453" s="59">
        <v>0</v>
      </c>
      <c r="BB453" s="59">
        <v>0</v>
      </c>
      <c r="BC453" s="59">
        <v>0</v>
      </c>
      <c r="BD453" s="59">
        <v>0</v>
      </c>
      <c r="BE453" s="59">
        <v>0</v>
      </c>
      <c r="BF453" s="59">
        <v>0</v>
      </c>
      <c r="BG453" s="59">
        <v>0</v>
      </c>
      <c r="BH453" s="164">
        <f t="shared" si="23"/>
        <v>0</v>
      </c>
      <c r="BM453" s="164">
        <f t="shared" si="21"/>
        <v>0</v>
      </c>
      <c r="BO453" s="164">
        <f t="shared" si="25"/>
        <v>0</v>
      </c>
    </row>
    <row r="454" spans="3:67" s="164" customFormat="1" ht="30" customHeight="1" x14ac:dyDescent="0.25">
      <c r="C454" s="59"/>
      <c r="D454" s="59"/>
      <c r="E454" s="59"/>
      <c r="G454" s="59"/>
      <c r="H454" s="53"/>
      <c r="I454" s="57"/>
      <c r="J454" s="58"/>
      <c r="K454" s="58"/>
      <c r="L454" s="59"/>
      <c r="M454" s="59"/>
      <c r="N454" s="59"/>
      <c r="O454" s="59"/>
      <c r="P454" s="59"/>
      <c r="Q454" s="59"/>
      <c r="R454" s="59"/>
      <c r="S454" s="59"/>
      <c r="T454" s="59"/>
      <c r="X454" s="59"/>
      <c r="Y454" s="59"/>
      <c r="Z454" s="59"/>
      <c r="AC454" s="59"/>
      <c r="AD454" s="59"/>
      <c r="AE454" s="59"/>
      <c r="AG454" s="59"/>
      <c r="AH454" s="39"/>
      <c r="AI454" s="39"/>
      <c r="AJ454" s="59"/>
      <c r="AK454" s="59"/>
      <c r="AM454" s="205"/>
      <c r="AN454" s="205"/>
      <c r="AO454" s="206"/>
      <c r="AP454" s="207">
        <f t="shared" si="24"/>
        <v>0</v>
      </c>
      <c r="AQ454" s="208"/>
      <c r="AR454" s="208"/>
      <c r="AS454" s="59"/>
      <c r="AT454" s="209">
        <f t="shared" si="22"/>
        <v>0</v>
      </c>
      <c r="AU454" s="59"/>
      <c r="AV454" s="158"/>
      <c r="AW454" s="158"/>
      <c r="AX454" s="59">
        <v>0</v>
      </c>
      <c r="AY454" s="59">
        <v>0</v>
      </c>
      <c r="AZ454" s="59">
        <v>0</v>
      </c>
      <c r="BA454" s="59">
        <v>0</v>
      </c>
      <c r="BB454" s="59">
        <v>0</v>
      </c>
      <c r="BC454" s="59">
        <v>0</v>
      </c>
      <c r="BD454" s="59">
        <v>0</v>
      </c>
      <c r="BE454" s="59">
        <v>0</v>
      </c>
      <c r="BF454" s="59">
        <v>0</v>
      </c>
      <c r="BG454" s="59">
        <v>0</v>
      </c>
      <c r="BH454" s="164">
        <f t="shared" si="23"/>
        <v>0</v>
      </c>
      <c r="BM454" s="164">
        <f t="shared" si="21"/>
        <v>0</v>
      </c>
      <c r="BO454" s="164">
        <f t="shared" si="25"/>
        <v>0</v>
      </c>
    </row>
    <row r="455" spans="3:67" s="164" customFormat="1" ht="30" customHeight="1" x14ac:dyDescent="0.25">
      <c r="C455" s="59"/>
      <c r="D455" s="59"/>
      <c r="E455" s="59"/>
      <c r="G455" s="59"/>
      <c r="H455" s="53"/>
      <c r="I455" s="57"/>
      <c r="J455" s="58"/>
      <c r="K455" s="58"/>
      <c r="L455" s="59"/>
      <c r="M455" s="59"/>
      <c r="N455" s="59"/>
      <c r="O455" s="59"/>
      <c r="P455" s="59"/>
      <c r="Q455" s="59"/>
      <c r="R455" s="59"/>
      <c r="S455" s="59"/>
      <c r="T455" s="59"/>
      <c r="X455" s="59"/>
      <c r="Y455" s="59"/>
      <c r="Z455" s="59"/>
      <c r="AC455" s="59"/>
      <c r="AD455" s="59"/>
      <c r="AE455" s="59"/>
      <c r="AG455" s="59"/>
      <c r="AH455" s="39"/>
      <c r="AI455" s="39"/>
      <c r="AJ455" s="59"/>
      <c r="AK455" s="59"/>
      <c r="AM455" s="205"/>
      <c r="AN455" s="205"/>
      <c r="AO455" s="206"/>
      <c r="AP455" s="207">
        <f t="shared" si="24"/>
        <v>0</v>
      </c>
      <c r="AQ455" s="208"/>
      <c r="AR455" s="208"/>
      <c r="AS455" s="59"/>
      <c r="AT455" s="209">
        <f t="shared" si="22"/>
        <v>0</v>
      </c>
      <c r="AU455" s="59"/>
      <c r="AV455" s="158"/>
      <c r="AW455" s="158"/>
      <c r="AX455" s="59">
        <v>0</v>
      </c>
      <c r="AY455" s="59">
        <v>0</v>
      </c>
      <c r="AZ455" s="59">
        <v>0</v>
      </c>
      <c r="BA455" s="59">
        <v>0</v>
      </c>
      <c r="BB455" s="59">
        <v>0</v>
      </c>
      <c r="BC455" s="59">
        <v>0</v>
      </c>
      <c r="BD455" s="59">
        <v>0</v>
      </c>
      <c r="BE455" s="59">
        <v>0</v>
      </c>
      <c r="BF455" s="59">
        <v>0</v>
      </c>
      <c r="BG455" s="59">
        <v>0</v>
      </c>
      <c r="BH455" s="164">
        <f t="shared" si="23"/>
        <v>0</v>
      </c>
      <c r="BM455" s="164">
        <f t="shared" si="21"/>
        <v>0</v>
      </c>
      <c r="BO455" s="164">
        <f t="shared" si="25"/>
        <v>0</v>
      </c>
    </row>
    <row r="456" spans="3:67" s="164" customFormat="1" ht="30" customHeight="1" x14ac:dyDescent="0.25">
      <c r="C456" s="59"/>
      <c r="D456" s="59"/>
      <c r="E456" s="59"/>
      <c r="G456" s="59"/>
      <c r="H456" s="53"/>
      <c r="I456" s="57"/>
      <c r="J456" s="58"/>
      <c r="K456" s="58"/>
      <c r="L456" s="59"/>
      <c r="M456" s="59"/>
      <c r="N456" s="59"/>
      <c r="O456" s="59"/>
      <c r="P456" s="59"/>
      <c r="Q456" s="59"/>
      <c r="R456" s="59"/>
      <c r="S456" s="59"/>
      <c r="T456" s="59"/>
      <c r="X456" s="59"/>
      <c r="Y456" s="59"/>
      <c r="Z456" s="59"/>
      <c r="AC456" s="59"/>
      <c r="AD456" s="59"/>
      <c r="AE456" s="59"/>
      <c r="AG456" s="59"/>
      <c r="AH456" s="39"/>
      <c r="AI456" s="39"/>
      <c r="AJ456" s="59"/>
      <c r="AK456" s="59"/>
      <c r="AM456" s="205"/>
      <c r="AN456" s="205"/>
      <c r="AO456" s="206"/>
      <c r="AP456" s="207">
        <f t="shared" si="24"/>
        <v>0</v>
      </c>
      <c r="AQ456" s="208"/>
      <c r="AR456" s="208"/>
      <c r="AS456" s="59"/>
      <c r="AT456" s="209">
        <f t="shared" si="22"/>
        <v>0</v>
      </c>
      <c r="AU456" s="59"/>
      <c r="AV456" s="158"/>
      <c r="AW456" s="158"/>
      <c r="AX456" s="59">
        <v>0</v>
      </c>
      <c r="AY456" s="59">
        <v>0</v>
      </c>
      <c r="AZ456" s="59">
        <v>0</v>
      </c>
      <c r="BA456" s="59">
        <v>0</v>
      </c>
      <c r="BB456" s="59">
        <v>0</v>
      </c>
      <c r="BC456" s="59">
        <v>0</v>
      </c>
      <c r="BD456" s="59">
        <v>0</v>
      </c>
      <c r="BE456" s="59">
        <v>0</v>
      </c>
      <c r="BF456" s="59">
        <v>0</v>
      </c>
      <c r="BG456" s="59">
        <v>0</v>
      </c>
      <c r="BH456" s="164">
        <f t="shared" si="23"/>
        <v>0</v>
      </c>
      <c r="BM456" s="164">
        <f t="shared" si="21"/>
        <v>0</v>
      </c>
      <c r="BO456" s="164">
        <f t="shared" si="25"/>
        <v>0</v>
      </c>
    </row>
    <row r="457" spans="3:67" s="164" customFormat="1" ht="30" customHeight="1" x14ac:dyDescent="0.25">
      <c r="C457" s="59"/>
      <c r="D457" s="59"/>
      <c r="E457" s="59"/>
      <c r="G457" s="59"/>
      <c r="H457" s="53"/>
      <c r="I457" s="57"/>
      <c r="J457" s="58"/>
      <c r="K457" s="58"/>
      <c r="L457" s="59"/>
      <c r="M457" s="59"/>
      <c r="N457" s="59"/>
      <c r="O457" s="59"/>
      <c r="P457" s="59"/>
      <c r="Q457" s="59"/>
      <c r="R457" s="59"/>
      <c r="S457" s="59"/>
      <c r="T457" s="59"/>
      <c r="X457" s="59"/>
      <c r="Y457" s="59"/>
      <c r="Z457" s="59"/>
      <c r="AC457" s="59"/>
      <c r="AD457" s="59"/>
      <c r="AE457" s="59"/>
      <c r="AG457" s="59"/>
      <c r="AH457" s="39"/>
      <c r="AI457" s="39"/>
      <c r="AJ457" s="59"/>
      <c r="AK457" s="59"/>
      <c r="AM457" s="205"/>
      <c r="AN457" s="205"/>
      <c r="AO457" s="206"/>
      <c r="AP457" s="207">
        <f t="shared" si="24"/>
        <v>0</v>
      </c>
      <c r="AQ457" s="208"/>
      <c r="AR457" s="208"/>
      <c r="AS457" s="59"/>
      <c r="AT457" s="209">
        <f t="shared" si="22"/>
        <v>0</v>
      </c>
      <c r="AU457" s="59"/>
      <c r="AV457" s="158"/>
      <c r="AW457" s="158"/>
      <c r="AX457" s="59">
        <v>0</v>
      </c>
      <c r="AY457" s="59">
        <v>0</v>
      </c>
      <c r="AZ457" s="59">
        <v>0</v>
      </c>
      <c r="BA457" s="59">
        <v>0</v>
      </c>
      <c r="BB457" s="59">
        <v>0</v>
      </c>
      <c r="BC457" s="59">
        <v>0</v>
      </c>
      <c r="BD457" s="59">
        <v>0</v>
      </c>
      <c r="BE457" s="59">
        <v>0</v>
      </c>
      <c r="BF457" s="59">
        <v>0</v>
      </c>
      <c r="BG457" s="59">
        <v>0</v>
      </c>
      <c r="BH457" s="164">
        <f t="shared" si="23"/>
        <v>0</v>
      </c>
      <c r="BM457" s="164">
        <f t="shared" si="21"/>
        <v>0</v>
      </c>
      <c r="BO457" s="164">
        <f t="shared" si="25"/>
        <v>0</v>
      </c>
    </row>
    <row r="458" spans="3:67" s="164" customFormat="1" ht="30" customHeight="1" x14ac:dyDescent="0.25">
      <c r="C458" s="59"/>
      <c r="D458" s="59"/>
      <c r="E458" s="59"/>
      <c r="G458" s="59"/>
      <c r="H458" s="53"/>
      <c r="I458" s="57"/>
      <c r="J458" s="58"/>
      <c r="K458" s="58"/>
      <c r="L458" s="59"/>
      <c r="M458" s="59"/>
      <c r="N458" s="59"/>
      <c r="O458" s="59"/>
      <c r="P458" s="59"/>
      <c r="Q458" s="59"/>
      <c r="R458" s="59"/>
      <c r="S458" s="59"/>
      <c r="T458" s="59"/>
      <c r="X458" s="59"/>
      <c r="Y458" s="59"/>
      <c r="Z458" s="59"/>
      <c r="AC458" s="59"/>
      <c r="AD458" s="59"/>
      <c r="AE458" s="59"/>
      <c r="AG458" s="59"/>
      <c r="AH458" s="39"/>
      <c r="AI458" s="39"/>
      <c r="AJ458" s="59"/>
      <c r="AK458" s="59"/>
      <c r="AM458" s="205"/>
      <c r="AN458" s="205"/>
      <c r="AO458" s="206"/>
      <c r="AP458" s="207">
        <f t="shared" si="24"/>
        <v>0</v>
      </c>
      <c r="AQ458" s="208"/>
      <c r="AR458" s="208"/>
      <c r="AS458" s="59"/>
      <c r="AT458" s="209">
        <f t="shared" si="22"/>
        <v>0</v>
      </c>
      <c r="AU458" s="59"/>
      <c r="AV458" s="158"/>
      <c r="AW458" s="158"/>
      <c r="AX458" s="59">
        <v>0</v>
      </c>
      <c r="AY458" s="59">
        <v>0</v>
      </c>
      <c r="AZ458" s="59">
        <v>0</v>
      </c>
      <c r="BA458" s="59">
        <v>0</v>
      </c>
      <c r="BB458" s="59">
        <v>0</v>
      </c>
      <c r="BC458" s="59">
        <v>0</v>
      </c>
      <c r="BD458" s="59">
        <v>0</v>
      </c>
      <c r="BE458" s="59">
        <v>0</v>
      </c>
      <c r="BF458" s="59">
        <v>0</v>
      </c>
      <c r="BG458" s="59">
        <v>0</v>
      </c>
      <c r="BH458" s="164">
        <f t="shared" si="23"/>
        <v>0</v>
      </c>
      <c r="BM458" s="164">
        <f t="shared" si="21"/>
        <v>0</v>
      </c>
      <c r="BO458" s="164">
        <f t="shared" si="25"/>
        <v>0</v>
      </c>
    </row>
    <row r="459" spans="3:67" s="164" customFormat="1" ht="30" customHeight="1" x14ac:dyDescent="0.25">
      <c r="C459" s="59"/>
      <c r="D459" s="59"/>
      <c r="E459" s="59"/>
      <c r="G459" s="59"/>
      <c r="H459" s="53"/>
      <c r="I459" s="57"/>
      <c r="J459" s="58"/>
      <c r="K459" s="58"/>
      <c r="L459" s="59"/>
      <c r="M459" s="59"/>
      <c r="N459" s="59"/>
      <c r="O459" s="59"/>
      <c r="P459" s="59"/>
      <c r="Q459" s="59"/>
      <c r="R459" s="59"/>
      <c r="S459" s="59"/>
      <c r="T459" s="59"/>
      <c r="X459" s="59"/>
      <c r="Y459" s="59"/>
      <c r="Z459" s="59"/>
      <c r="AC459" s="59"/>
      <c r="AD459" s="59"/>
      <c r="AE459" s="59"/>
      <c r="AG459" s="59"/>
      <c r="AH459" s="39"/>
      <c r="AI459" s="39"/>
      <c r="AJ459" s="59"/>
      <c r="AK459" s="59"/>
      <c r="AM459" s="205"/>
      <c r="AN459" s="205"/>
      <c r="AO459" s="206"/>
      <c r="AP459" s="207">
        <f t="shared" si="24"/>
        <v>0</v>
      </c>
      <c r="AQ459" s="208"/>
      <c r="AR459" s="208"/>
      <c r="AS459" s="59"/>
      <c r="AT459" s="209">
        <f t="shared" si="22"/>
        <v>0</v>
      </c>
      <c r="AU459" s="59"/>
      <c r="AV459" s="158"/>
      <c r="AW459" s="158"/>
      <c r="AX459" s="59">
        <v>0</v>
      </c>
      <c r="AY459" s="59">
        <v>0</v>
      </c>
      <c r="AZ459" s="59">
        <v>0</v>
      </c>
      <c r="BA459" s="59">
        <v>0</v>
      </c>
      <c r="BB459" s="59">
        <v>0</v>
      </c>
      <c r="BC459" s="59">
        <v>0</v>
      </c>
      <c r="BD459" s="59">
        <v>0</v>
      </c>
      <c r="BE459" s="59">
        <v>0</v>
      </c>
      <c r="BF459" s="59">
        <v>0</v>
      </c>
      <c r="BG459" s="59">
        <v>0</v>
      </c>
      <c r="BH459" s="164">
        <f t="shared" si="23"/>
        <v>0</v>
      </c>
      <c r="BM459" s="164">
        <f t="shared" si="21"/>
        <v>0</v>
      </c>
      <c r="BO459" s="164">
        <f t="shared" si="25"/>
        <v>0</v>
      </c>
    </row>
    <row r="460" spans="3:67" s="164" customFormat="1" ht="30" customHeight="1" x14ac:dyDescent="0.25">
      <c r="C460" s="59"/>
      <c r="D460" s="59"/>
      <c r="E460" s="59"/>
      <c r="G460" s="59"/>
      <c r="H460" s="53"/>
      <c r="I460" s="57"/>
      <c r="J460" s="58"/>
      <c r="K460" s="58"/>
      <c r="L460" s="59"/>
      <c r="M460" s="59"/>
      <c r="N460" s="59"/>
      <c r="O460" s="59"/>
      <c r="P460" s="59"/>
      <c r="Q460" s="59"/>
      <c r="R460" s="59"/>
      <c r="S460" s="59"/>
      <c r="T460" s="59"/>
      <c r="X460" s="59"/>
      <c r="Y460" s="59"/>
      <c r="Z460" s="59"/>
      <c r="AC460" s="59"/>
      <c r="AD460" s="59"/>
      <c r="AE460" s="59"/>
      <c r="AG460" s="59"/>
      <c r="AH460" s="39"/>
      <c r="AI460" s="39"/>
      <c r="AJ460" s="59"/>
      <c r="AK460" s="59"/>
      <c r="AM460" s="205"/>
      <c r="AN460" s="205"/>
      <c r="AO460" s="206"/>
      <c r="AP460" s="207">
        <f t="shared" si="24"/>
        <v>0</v>
      </c>
      <c r="AQ460" s="208"/>
      <c r="AR460" s="208"/>
      <c r="AS460" s="59"/>
      <c r="AT460" s="209">
        <f t="shared" si="22"/>
        <v>0</v>
      </c>
      <c r="AU460" s="59"/>
      <c r="AV460" s="158"/>
      <c r="AW460" s="158"/>
      <c r="AX460" s="59">
        <v>0</v>
      </c>
      <c r="AY460" s="59">
        <v>0</v>
      </c>
      <c r="AZ460" s="59">
        <v>0</v>
      </c>
      <c r="BA460" s="59">
        <v>0</v>
      </c>
      <c r="BB460" s="59">
        <v>0</v>
      </c>
      <c r="BC460" s="59">
        <v>0</v>
      </c>
      <c r="BD460" s="59">
        <v>0</v>
      </c>
      <c r="BE460" s="59">
        <v>0</v>
      </c>
      <c r="BF460" s="59">
        <v>0</v>
      </c>
      <c r="BG460" s="59">
        <v>0</v>
      </c>
      <c r="BH460" s="164">
        <f t="shared" si="23"/>
        <v>0</v>
      </c>
      <c r="BM460" s="164">
        <f t="shared" si="21"/>
        <v>0</v>
      </c>
      <c r="BO460" s="164">
        <f t="shared" si="25"/>
        <v>0</v>
      </c>
    </row>
    <row r="461" spans="3:67" s="164" customFormat="1" ht="30" customHeight="1" x14ac:dyDescent="0.25">
      <c r="C461" s="59"/>
      <c r="D461" s="59"/>
      <c r="E461" s="59"/>
      <c r="G461" s="59"/>
      <c r="H461" s="53"/>
      <c r="I461" s="57"/>
      <c r="J461" s="58"/>
      <c r="K461" s="58"/>
      <c r="L461" s="59"/>
      <c r="M461" s="59"/>
      <c r="N461" s="59"/>
      <c r="O461" s="59"/>
      <c r="P461" s="59"/>
      <c r="Q461" s="59"/>
      <c r="R461" s="59"/>
      <c r="S461" s="59"/>
      <c r="T461" s="59"/>
      <c r="X461" s="59"/>
      <c r="Y461" s="59"/>
      <c r="Z461" s="59"/>
      <c r="AC461" s="59"/>
      <c r="AD461" s="59"/>
      <c r="AE461" s="59"/>
      <c r="AG461" s="59"/>
      <c r="AH461" s="39"/>
      <c r="AI461" s="39"/>
      <c r="AJ461" s="59"/>
      <c r="AK461" s="59"/>
      <c r="AM461" s="205"/>
      <c r="AN461" s="205"/>
      <c r="AO461" s="206"/>
      <c r="AP461" s="207">
        <f t="shared" si="24"/>
        <v>0</v>
      </c>
      <c r="AQ461" s="208"/>
      <c r="AR461" s="208"/>
      <c r="AS461" s="59"/>
      <c r="AT461" s="209">
        <f t="shared" si="22"/>
        <v>0</v>
      </c>
      <c r="AU461" s="59"/>
      <c r="AV461" s="158"/>
      <c r="AW461" s="158"/>
      <c r="AX461" s="59">
        <v>0</v>
      </c>
      <c r="AY461" s="59">
        <v>0</v>
      </c>
      <c r="AZ461" s="59">
        <v>0</v>
      </c>
      <c r="BA461" s="59">
        <v>0</v>
      </c>
      <c r="BB461" s="59">
        <v>0</v>
      </c>
      <c r="BC461" s="59">
        <v>0</v>
      </c>
      <c r="BD461" s="59">
        <v>0</v>
      </c>
      <c r="BE461" s="59">
        <v>0</v>
      </c>
      <c r="BF461" s="59">
        <v>0</v>
      </c>
      <c r="BG461" s="59">
        <v>0</v>
      </c>
      <c r="BH461" s="164">
        <f t="shared" si="23"/>
        <v>0</v>
      </c>
      <c r="BM461" s="164">
        <f t="shared" si="21"/>
        <v>0</v>
      </c>
      <c r="BO461" s="164">
        <f t="shared" si="25"/>
        <v>0</v>
      </c>
    </row>
    <row r="462" spans="3:67" s="164" customFormat="1" ht="30" customHeight="1" x14ac:dyDescent="0.25">
      <c r="C462" s="59"/>
      <c r="D462" s="59"/>
      <c r="E462" s="59"/>
      <c r="G462" s="59"/>
      <c r="H462" s="53"/>
      <c r="I462" s="57"/>
      <c r="J462" s="58"/>
      <c r="K462" s="58"/>
      <c r="L462" s="59"/>
      <c r="M462" s="59"/>
      <c r="N462" s="59"/>
      <c r="O462" s="59"/>
      <c r="P462" s="59"/>
      <c r="Q462" s="59"/>
      <c r="R462" s="59"/>
      <c r="S462" s="59"/>
      <c r="T462" s="59"/>
      <c r="X462" s="59"/>
      <c r="Y462" s="59"/>
      <c r="Z462" s="59"/>
      <c r="AC462" s="59"/>
      <c r="AD462" s="59"/>
      <c r="AE462" s="59"/>
      <c r="AG462" s="59"/>
      <c r="AH462" s="39"/>
      <c r="AI462" s="39"/>
      <c r="AJ462" s="59"/>
      <c r="AK462" s="59"/>
      <c r="AM462" s="205"/>
      <c r="AN462" s="205"/>
      <c r="AO462" s="206"/>
      <c r="AP462" s="207">
        <f t="shared" si="24"/>
        <v>0</v>
      </c>
      <c r="AQ462" s="208"/>
      <c r="AR462" s="208"/>
      <c r="AS462" s="59"/>
      <c r="AT462" s="209">
        <f t="shared" si="22"/>
        <v>0</v>
      </c>
      <c r="AU462" s="59"/>
      <c r="AV462" s="158"/>
      <c r="AW462" s="158"/>
      <c r="AX462" s="59">
        <v>0</v>
      </c>
      <c r="AY462" s="59">
        <v>0</v>
      </c>
      <c r="AZ462" s="59">
        <v>0</v>
      </c>
      <c r="BA462" s="59">
        <v>0</v>
      </c>
      <c r="BB462" s="59">
        <v>0</v>
      </c>
      <c r="BC462" s="59">
        <v>0</v>
      </c>
      <c r="BD462" s="59">
        <v>0</v>
      </c>
      <c r="BE462" s="59">
        <v>0</v>
      </c>
      <c r="BF462" s="59">
        <v>0</v>
      </c>
      <c r="BG462" s="59">
        <v>0</v>
      </c>
      <c r="BH462" s="164">
        <f t="shared" si="23"/>
        <v>0</v>
      </c>
      <c r="BM462" s="164">
        <f t="shared" si="21"/>
        <v>0</v>
      </c>
      <c r="BO462" s="164">
        <f t="shared" si="25"/>
        <v>0</v>
      </c>
    </row>
    <row r="463" spans="3:67" s="164" customFormat="1" ht="30" customHeight="1" x14ac:dyDescent="0.25">
      <c r="C463" s="59"/>
      <c r="D463" s="59"/>
      <c r="E463" s="59"/>
      <c r="G463" s="59"/>
      <c r="H463" s="53"/>
      <c r="I463" s="57"/>
      <c r="J463" s="58"/>
      <c r="K463" s="58"/>
      <c r="L463" s="59"/>
      <c r="M463" s="59"/>
      <c r="N463" s="59"/>
      <c r="O463" s="59"/>
      <c r="P463" s="59"/>
      <c r="Q463" s="59"/>
      <c r="R463" s="59"/>
      <c r="S463" s="59"/>
      <c r="T463" s="59"/>
      <c r="X463" s="59"/>
      <c r="Y463" s="59"/>
      <c r="Z463" s="59"/>
      <c r="AC463" s="59"/>
      <c r="AD463" s="59"/>
      <c r="AE463" s="59"/>
      <c r="AG463" s="59"/>
      <c r="AH463" s="39"/>
      <c r="AI463" s="39"/>
      <c r="AJ463" s="59"/>
      <c r="AK463" s="59"/>
      <c r="AM463" s="205"/>
      <c r="AN463" s="205"/>
      <c r="AO463" s="206"/>
      <c r="AP463" s="207">
        <f t="shared" si="24"/>
        <v>0</v>
      </c>
      <c r="AQ463" s="208"/>
      <c r="AR463" s="208"/>
      <c r="AS463" s="59"/>
      <c r="AT463" s="209">
        <f t="shared" si="22"/>
        <v>0</v>
      </c>
      <c r="AU463" s="59"/>
      <c r="AV463" s="158"/>
      <c r="AW463" s="158"/>
      <c r="AX463" s="59">
        <v>0</v>
      </c>
      <c r="AY463" s="59">
        <v>0</v>
      </c>
      <c r="AZ463" s="59">
        <v>0</v>
      </c>
      <c r="BA463" s="59">
        <v>0</v>
      </c>
      <c r="BB463" s="59">
        <v>0</v>
      </c>
      <c r="BC463" s="59">
        <v>0</v>
      </c>
      <c r="BD463" s="59">
        <v>0</v>
      </c>
      <c r="BE463" s="59">
        <v>0</v>
      </c>
      <c r="BF463" s="59">
        <v>0</v>
      </c>
      <c r="BG463" s="59">
        <v>0</v>
      </c>
      <c r="BH463" s="164">
        <f t="shared" si="23"/>
        <v>0</v>
      </c>
      <c r="BM463" s="164">
        <f t="shared" si="21"/>
        <v>0</v>
      </c>
      <c r="BO463" s="164">
        <f t="shared" si="25"/>
        <v>0</v>
      </c>
    </row>
    <row r="464" spans="3:67" s="164" customFormat="1" ht="30" customHeight="1" x14ac:dyDescent="0.25">
      <c r="C464" s="59"/>
      <c r="D464" s="59"/>
      <c r="E464" s="59"/>
      <c r="G464" s="59"/>
      <c r="H464" s="53"/>
      <c r="I464" s="57"/>
      <c r="J464" s="58"/>
      <c r="K464" s="58"/>
      <c r="L464" s="59"/>
      <c r="M464" s="59"/>
      <c r="N464" s="59"/>
      <c r="O464" s="59"/>
      <c r="P464" s="59"/>
      <c r="Q464" s="59"/>
      <c r="R464" s="59"/>
      <c r="S464" s="59"/>
      <c r="T464" s="59"/>
      <c r="X464" s="59"/>
      <c r="Y464" s="59"/>
      <c r="Z464" s="59"/>
      <c r="AC464" s="59"/>
      <c r="AD464" s="59"/>
      <c r="AE464" s="59"/>
      <c r="AG464" s="59"/>
      <c r="AH464" s="39"/>
      <c r="AI464" s="39"/>
      <c r="AJ464" s="59"/>
      <c r="AK464" s="59"/>
      <c r="AM464" s="205"/>
      <c r="AN464" s="205"/>
      <c r="AO464" s="206"/>
      <c r="AP464" s="207">
        <f t="shared" si="24"/>
        <v>0</v>
      </c>
      <c r="AQ464" s="208"/>
      <c r="AR464" s="208"/>
      <c r="AS464" s="59"/>
      <c r="AT464" s="209">
        <f t="shared" si="22"/>
        <v>0</v>
      </c>
      <c r="AU464" s="59"/>
      <c r="AV464" s="158"/>
      <c r="AW464" s="158"/>
      <c r="AX464" s="59">
        <v>0</v>
      </c>
      <c r="AY464" s="59">
        <v>0</v>
      </c>
      <c r="AZ464" s="59">
        <v>0</v>
      </c>
      <c r="BA464" s="59">
        <v>0</v>
      </c>
      <c r="BB464" s="59">
        <v>0</v>
      </c>
      <c r="BC464" s="59">
        <v>0</v>
      </c>
      <c r="BD464" s="59">
        <v>0</v>
      </c>
      <c r="BE464" s="59">
        <v>0</v>
      </c>
      <c r="BF464" s="59">
        <v>0</v>
      </c>
      <c r="BG464" s="59">
        <v>0</v>
      </c>
      <c r="BH464" s="164">
        <f t="shared" si="23"/>
        <v>0</v>
      </c>
      <c r="BM464" s="164">
        <f t="shared" si="21"/>
        <v>0</v>
      </c>
      <c r="BO464" s="164">
        <f t="shared" si="25"/>
        <v>0</v>
      </c>
    </row>
    <row r="465" spans="1:67" s="164" customFormat="1" ht="30" customHeight="1" x14ac:dyDescent="0.25">
      <c r="C465" s="59"/>
      <c r="D465" s="59"/>
      <c r="E465" s="59"/>
      <c r="G465" s="59"/>
      <c r="H465" s="53"/>
      <c r="I465" s="57"/>
      <c r="J465" s="58"/>
      <c r="K465" s="58"/>
      <c r="L465" s="59"/>
      <c r="M465" s="59"/>
      <c r="N465" s="59"/>
      <c r="O465" s="59"/>
      <c r="P465" s="59"/>
      <c r="Q465" s="59"/>
      <c r="R465" s="59"/>
      <c r="S465" s="59"/>
      <c r="T465" s="59"/>
      <c r="X465" s="59"/>
      <c r="Y465" s="59"/>
      <c r="Z465" s="59"/>
      <c r="AC465" s="59"/>
      <c r="AD465" s="59"/>
      <c r="AE465" s="59"/>
      <c r="AG465" s="59"/>
      <c r="AH465" s="39"/>
      <c r="AI465" s="39"/>
      <c r="AJ465" s="59"/>
      <c r="AK465" s="59"/>
      <c r="AM465" s="205"/>
      <c r="AN465" s="205"/>
      <c r="AO465" s="206"/>
      <c r="AP465" s="207">
        <f t="shared" si="24"/>
        <v>0</v>
      </c>
      <c r="AQ465" s="208"/>
      <c r="AR465" s="208"/>
      <c r="AS465" s="59"/>
      <c r="AT465" s="209">
        <f t="shared" si="22"/>
        <v>0</v>
      </c>
      <c r="AU465" s="59"/>
      <c r="AV465" s="158"/>
      <c r="AW465" s="158"/>
      <c r="AX465" s="59">
        <v>0</v>
      </c>
      <c r="AY465" s="59">
        <v>0</v>
      </c>
      <c r="AZ465" s="59">
        <v>0</v>
      </c>
      <c r="BA465" s="59">
        <v>0</v>
      </c>
      <c r="BB465" s="59">
        <v>0</v>
      </c>
      <c r="BC465" s="59">
        <v>0</v>
      </c>
      <c r="BD465" s="59">
        <v>0</v>
      </c>
      <c r="BE465" s="59">
        <v>0</v>
      </c>
      <c r="BF465" s="59">
        <v>0</v>
      </c>
      <c r="BG465" s="59">
        <v>0</v>
      </c>
      <c r="BH465" s="164">
        <f t="shared" si="23"/>
        <v>0</v>
      </c>
      <c r="BM465" s="164">
        <f t="shared" si="21"/>
        <v>0</v>
      </c>
      <c r="BO465" s="164">
        <f t="shared" si="25"/>
        <v>0</v>
      </c>
    </row>
    <row r="466" spans="1:67" s="164" customFormat="1" ht="30" customHeight="1" x14ac:dyDescent="0.25">
      <c r="C466" s="59"/>
      <c r="D466" s="59"/>
      <c r="E466" s="59"/>
      <c r="G466" s="59"/>
      <c r="H466" s="53"/>
      <c r="I466" s="57"/>
      <c r="J466" s="58"/>
      <c r="K466" s="58"/>
      <c r="L466" s="59"/>
      <c r="M466" s="59"/>
      <c r="N466" s="59"/>
      <c r="O466" s="59"/>
      <c r="P466" s="59"/>
      <c r="Q466" s="59"/>
      <c r="R466" s="59"/>
      <c r="S466" s="59"/>
      <c r="T466" s="59"/>
      <c r="X466" s="59"/>
      <c r="Y466" s="59"/>
      <c r="Z466" s="59"/>
      <c r="AC466" s="59"/>
      <c r="AD466" s="59"/>
      <c r="AE466" s="59"/>
      <c r="AG466" s="59"/>
      <c r="AH466" s="39"/>
      <c r="AI466" s="39"/>
      <c r="AJ466" s="59"/>
      <c r="AK466" s="59"/>
      <c r="AM466" s="205"/>
      <c r="AN466" s="205"/>
      <c r="AO466" s="206"/>
      <c r="AP466" s="207">
        <f t="shared" si="24"/>
        <v>0</v>
      </c>
      <c r="AQ466" s="208"/>
      <c r="AR466" s="208"/>
      <c r="AS466" s="59"/>
      <c r="AT466" s="209">
        <f t="shared" si="22"/>
        <v>0</v>
      </c>
      <c r="AU466" s="59"/>
      <c r="AV466" s="158"/>
      <c r="AW466" s="158"/>
      <c r="AX466" s="59">
        <v>0</v>
      </c>
      <c r="AY466" s="59">
        <v>0</v>
      </c>
      <c r="AZ466" s="59">
        <v>0</v>
      </c>
      <c r="BA466" s="59">
        <v>0</v>
      </c>
      <c r="BB466" s="59">
        <v>0</v>
      </c>
      <c r="BC466" s="59">
        <v>0</v>
      </c>
      <c r="BD466" s="59">
        <v>0</v>
      </c>
      <c r="BE466" s="59">
        <v>0</v>
      </c>
      <c r="BF466" s="59">
        <v>0</v>
      </c>
      <c r="BG466" s="59">
        <v>0</v>
      </c>
      <c r="BH466" s="164">
        <f t="shared" si="23"/>
        <v>0</v>
      </c>
      <c r="BM466" s="164">
        <f t="shared" si="21"/>
        <v>0</v>
      </c>
      <c r="BO466" s="164">
        <f t="shared" si="25"/>
        <v>0</v>
      </c>
    </row>
    <row r="467" spans="1:67" s="164" customFormat="1" ht="30" customHeight="1" x14ac:dyDescent="0.25">
      <c r="C467" s="59"/>
      <c r="D467" s="59"/>
      <c r="E467" s="59"/>
      <c r="G467" s="59"/>
      <c r="H467" s="53"/>
      <c r="I467" s="57"/>
      <c r="J467" s="58"/>
      <c r="K467" s="58"/>
      <c r="L467" s="59"/>
      <c r="M467" s="59"/>
      <c r="N467" s="59"/>
      <c r="O467" s="59"/>
      <c r="P467" s="59"/>
      <c r="Q467" s="59"/>
      <c r="R467" s="59"/>
      <c r="S467" s="59"/>
      <c r="T467" s="59"/>
      <c r="X467" s="59"/>
      <c r="Y467" s="59"/>
      <c r="Z467" s="59"/>
      <c r="AC467" s="59"/>
      <c r="AD467" s="59"/>
      <c r="AE467" s="59"/>
      <c r="AG467" s="59"/>
      <c r="AH467" s="39"/>
      <c r="AI467" s="39"/>
      <c r="AJ467" s="59"/>
      <c r="AK467" s="59"/>
      <c r="AM467" s="205"/>
      <c r="AN467" s="205"/>
      <c r="AO467" s="206"/>
      <c r="AP467" s="207">
        <f t="shared" si="24"/>
        <v>0</v>
      </c>
      <c r="AQ467" s="208"/>
      <c r="AR467" s="208"/>
      <c r="AS467" s="59"/>
      <c r="AT467" s="209">
        <f t="shared" si="22"/>
        <v>0</v>
      </c>
      <c r="AU467" s="59"/>
      <c r="AV467" s="158"/>
      <c r="AW467" s="158"/>
      <c r="AX467" s="59">
        <v>0</v>
      </c>
      <c r="AY467" s="59">
        <v>0</v>
      </c>
      <c r="AZ467" s="59">
        <v>0</v>
      </c>
      <c r="BA467" s="59">
        <v>0</v>
      </c>
      <c r="BB467" s="59">
        <v>0</v>
      </c>
      <c r="BC467" s="59">
        <v>0</v>
      </c>
      <c r="BD467" s="59">
        <v>0</v>
      </c>
      <c r="BE467" s="59">
        <v>0</v>
      </c>
      <c r="BF467" s="59">
        <v>0</v>
      </c>
      <c r="BG467" s="59">
        <v>0</v>
      </c>
      <c r="BH467" s="164">
        <f t="shared" si="23"/>
        <v>0</v>
      </c>
      <c r="BM467" s="164">
        <f t="shared" si="21"/>
        <v>0</v>
      </c>
      <c r="BO467" s="164">
        <f t="shared" si="25"/>
        <v>0</v>
      </c>
    </row>
    <row r="468" spans="1:67" s="164" customFormat="1" ht="30" customHeight="1" x14ac:dyDescent="0.25">
      <c r="C468" s="59"/>
      <c r="D468" s="59"/>
      <c r="E468" s="59"/>
      <c r="G468" s="59"/>
      <c r="H468" s="53"/>
      <c r="I468" s="57"/>
      <c r="J468" s="58"/>
      <c r="K468" s="58"/>
      <c r="L468" s="59"/>
      <c r="M468" s="59"/>
      <c r="N468" s="59"/>
      <c r="O468" s="59"/>
      <c r="P468" s="59"/>
      <c r="Q468" s="59"/>
      <c r="R468" s="59"/>
      <c r="S468" s="59"/>
      <c r="T468" s="59"/>
      <c r="X468" s="59"/>
      <c r="Y468" s="59"/>
      <c r="Z468" s="59"/>
      <c r="AC468" s="59"/>
      <c r="AD468" s="59"/>
      <c r="AE468" s="59"/>
      <c r="AG468" s="59"/>
      <c r="AH468" s="39"/>
      <c r="AI468" s="39"/>
      <c r="AJ468" s="59"/>
      <c r="AK468" s="59"/>
      <c r="AM468" s="205"/>
      <c r="AN468" s="205"/>
      <c r="AO468" s="206"/>
      <c r="AP468" s="207">
        <f t="shared" si="24"/>
        <v>0</v>
      </c>
      <c r="AQ468" s="208"/>
      <c r="AR468" s="208"/>
      <c r="AS468" s="59"/>
      <c r="AT468" s="209">
        <f t="shared" si="22"/>
        <v>0</v>
      </c>
      <c r="AU468" s="59"/>
      <c r="AV468" s="158"/>
      <c r="AW468" s="158"/>
      <c r="AX468" s="59">
        <v>0</v>
      </c>
      <c r="AY468" s="59">
        <v>0</v>
      </c>
      <c r="AZ468" s="59">
        <v>0</v>
      </c>
      <c r="BA468" s="59">
        <v>0</v>
      </c>
      <c r="BB468" s="59">
        <v>0</v>
      </c>
      <c r="BC468" s="59">
        <v>0</v>
      </c>
      <c r="BD468" s="59">
        <v>0</v>
      </c>
      <c r="BE468" s="59">
        <v>0</v>
      </c>
      <c r="BF468" s="59">
        <v>0</v>
      </c>
      <c r="BG468" s="59">
        <v>0</v>
      </c>
      <c r="BH468" s="164">
        <f t="shared" si="23"/>
        <v>0</v>
      </c>
      <c r="BM468" s="164">
        <f t="shared" si="21"/>
        <v>0</v>
      </c>
      <c r="BO468" s="164">
        <f t="shared" si="25"/>
        <v>0</v>
      </c>
    </row>
    <row r="469" spans="1:67" s="164" customFormat="1" ht="30" customHeight="1" x14ac:dyDescent="0.25">
      <c r="C469" s="59"/>
      <c r="D469" s="59"/>
      <c r="E469" s="59"/>
      <c r="G469" s="59"/>
      <c r="H469" s="53"/>
      <c r="I469" s="57"/>
      <c r="J469" s="58"/>
      <c r="K469" s="58"/>
      <c r="L469" s="59"/>
      <c r="M469" s="59"/>
      <c r="N469" s="59"/>
      <c r="O469" s="59"/>
      <c r="P469" s="59"/>
      <c r="Q469" s="59"/>
      <c r="R469" s="59"/>
      <c r="S469" s="59"/>
      <c r="T469" s="59"/>
      <c r="X469" s="59"/>
      <c r="Y469" s="59"/>
      <c r="Z469" s="59"/>
      <c r="AC469" s="59"/>
      <c r="AD469" s="59"/>
      <c r="AE469" s="59"/>
      <c r="AG469" s="59"/>
      <c r="AH469" s="39"/>
      <c r="AI469" s="39"/>
      <c r="AJ469" s="59"/>
      <c r="AK469" s="59"/>
      <c r="AM469" s="205"/>
      <c r="AN469" s="205"/>
      <c r="AO469" s="206"/>
      <c r="AP469" s="207">
        <f t="shared" si="24"/>
        <v>0</v>
      </c>
      <c r="AQ469" s="208"/>
      <c r="AR469" s="208"/>
      <c r="AS469" s="59"/>
      <c r="AT469" s="209">
        <f t="shared" si="22"/>
        <v>0</v>
      </c>
      <c r="AU469" s="59"/>
      <c r="AV469" s="158"/>
      <c r="AW469" s="158"/>
      <c r="AX469" s="59">
        <v>0</v>
      </c>
      <c r="AY469" s="59">
        <v>0</v>
      </c>
      <c r="AZ469" s="59">
        <v>0</v>
      </c>
      <c r="BA469" s="59">
        <v>0</v>
      </c>
      <c r="BB469" s="59">
        <v>0</v>
      </c>
      <c r="BC469" s="59">
        <v>0</v>
      </c>
      <c r="BD469" s="59">
        <v>0</v>
      </c>
      <c r="BE469" s="59">
        <v>0</v>
      </c>
      <c r="BF469" s="59">
        <v>0</v>
      </c>
      <c r="BG469" s="59">
        <v>0</v>
      </c>
      <c r="BH469" s="164">
        <f t="shared" si="23"/>
        <v>0</v>
      </c>
      <c r="BM469" s="164">
        <f t="shared" ref="BM469:BM532" si="26">(BJ469*6)+(BK469*8)+(BL469*5)</f>
        <v>0</v>
      </c>
      <c r="BO469" s="164">
        <f t="shared" si="25"/>
        <v>0</v>
      </c>
    </row>
    <row r="470" spans="1:67" s="164" customFormat="1" ht="30" customHeight="1" x14ac:dyDescent="0.25">
      <c r="A470"/>
      <c r="B470"/>
      <c r="C470" s="34"/>
      <c r="D470" s="34"/>
      <c r="E470" s="34"/>
      <c r="G470" s="59"/>
      <c r="H470" s="53"/>
      <c r="I470" s="57"/>
      <c r="J470" s="58"/>
      <c r="K470" s="58"/>
      <c r="L470" s="59"/>
      <c r="M470" s="59"/>
      <c r="N470" s="59"/>
      <c r="O470" s="59"/>
      <c r="P470" s="59"/>
      <c r="Q470" s="59"/>
      <c r="R470" s="59"/>
      <c r="S470" s="59"/>
      <c r="T470" s="59"/>
      <c r="X470" s="59"/>
      <c r="Y470" s="59"/>
      <c r="Z470" s="59"/>
      <c r="AC470" s="59"/>
      <c r="AD470" s="59"/>
      <c r="AE470" s="59"/>
      <c r="AG470" s="59"/>
      <c r="AH470" s="39"/>
      <c r="AI470" s="39"/>
      <c r="AJ470" s="59"/>
      <c r="AK470" s="59"/>
      <c r="AM470" s="205"/>
      <c r="AN470" s="205"/>
      <c r="AO470" s="206"/>
      <c r="AP470" s="207">
        <f t="shared" si="24"/>
        <v>0</v>
      </c>
      <c r="AQ470" s="208"/>
      <c r="AR470" s="208"/>
      <c r="AS470" s="59"/>
      <c r="AT470" s="209">
        <f t="shared" si="22"/>
        <v>0</v>
      </c>
      <c r="AU470" s="59"/>
      <c r="AV470" s="158"/>
      <c r="AW470" s="158"/>
      <c r="AX470" s="59">
        <v>0</v>
      </c>
      <c r="AY470" s="59">
        <v>0</v>
      </c>
      <c r="AZ470" s="59">
        <v>0</v>
      </c>
      <c r="BA470" s="59">
        <v>0</v>
      </c>
      <c r="BB470" s="59">
        <v>0</v>
      </c>
      <c r="BC470" s="59">
        <v>0</v>
      </c>
      <c r="BD470" s="59">
        <v>0</v>
      </c>
      <c r="BE470" s="59">
        <v>0</v>
      </c>
      <c r="BF470" s="59">
        <v>0</v>
      </c>
      <c r="BG470" s="59">
        <v>0</v>
      </c>
      <c r="BH470" s="164">
        <f t="shared" si="23"/>
        <v>0</v>
      </c>
      <c r="BM470" s="164">
        <f t="shared" si="26"/>
        <v>0</v>
      </c>
      <c r="BO470" s="164">
        <f t="shared" si="25"/>
        <v>0</v>
      </c>
    </row>
    <row r="471" spans="1:67" s="164" customFormat="1" ht="30" customHeight="1" x14ac:dyDescent="0.25">
      <c r="A471"/>
      <c r="B471"/>
      <c r="C471" s="34"/>
      <c r="D471" s="34"/>
      <c r="E471" s="34"/>
      <c r="G471" s="59"/>
      <c r="H471" s="53"/>
      <c r="I471" s="57"/>
      <c r="J471" s="58"/>
      <c r="K471" s="58"/>
      <c r="L471" s="59"/>
      <c r="M471" s="59"/>
      <c r="N471" s="59"/>
      <c r="O471" s="59"/>
      <c r="P471" s="59"/>
      <c r="Q471" s="59"/>
      <c r="R471" s="59"/>
      <c r="S471" s="59"/>
      <c r="T471" s="59"/>
      <c r="X471" s="59"/>
      <c r="Y471" s="59"/>
      <c r="Z471" s="59"/>
      <c r="AC471" s="59"/>
      <c r="AD471" s="59"/>
      <c r="AE471" s="59"/>
      <c r="AG471" s="59"/>
      <c r="AH471" s="39"/>
      <c r="AI471" s="39"/>
      <c r="AJ471" s="59"/>
      <c r="AK471" s="59"/>
      <c r="AM471" s="205"/>
      <c r="AN471" s="205"/>
      <c r="AO471" s="206"/>
      <c r="AP471" s="207">
        <f t="shared" si="24"/>
        <v>0</v>
      </c>
      <c r="AQ471" s="208"/>
      <c r="AR471" s="208"/>
      <c r="AS471" s="59"/>
      <c r="AT471" s="209">
        <f t="shared" si="22"/>
        <v>0</v>
      </c>
      <c r="AU471" s="59"/>
      <c r="AV471" s="158"/>
      <c r="AW471" s="158"/>
      <c r="AX471" s="59">
        <v>0</v>
      </c>
      <c r="AY471" s="59">
        <v>0</v>
      </c>
      <c r="AZ471" s="59">
        <v>0</v>
      </c>
      <c r="BA471" s="59">
        <v>0</v>
      </c>
      <c r="BB471" s="59">
        <v>0</v>
      </c>
      <c r="BC471" s="59">
        <v>0</v>
      </c>
      <c r="BD471" s="59">
        <v>0</v>
      </c>
      <c r="BE471" s="59">
        <v>0</v>
      </c>
      <c r="BF471" s="59">
        <v>0</v>
      </c>
      <c r="BG471" s="59">
        <v>0</v>
      </c>
      <c r="BH471" s="164">
        <f t="shared" si="23"/>
        <v>0</v>
      </c>
      <c r="BM471" s="164">
        <f t="shared" si="26"/>
        <v>0</v>
      </c>
      <c r="BO471" s="164">
        <f t="shared" si="25"/>
        <v>0</v>
      </c>
    </row>
    <row r="472" spans="1:67" s="164" customFormat="1" ht="30" customHeight="1" x14ac:dyDescent="0.25">
      <c r="A472"/>
      <c r="B472"/>
      <c r="C472" s="34"/>
      <c r="D472" s="34"/>
      <c r="E472" s="34"/>
      <c r="G472" s="59"/>
      <c r="H472" s="53"/>
      <c r="I472" s="57"/>
      <c r="J472" s="58"/>
      <c r="K472" s="58"/>
      <c r="L472" s="59"/>
      <c r="M472" s="59"/>
      <c r="N472" s="59"/>
      <c r="O472" s="59"/>
      <c r="P472" s="59"/>
      <c r="Q472" s="59"/>
      <c r="R472" s="59"/>
      <c r="S472" s="59"/>
      <c r="T472" s="59"/>
      <c r="X472" s="59"/>
      <c r="Y472" s="59"/>
      <c r="Z472" s="59"/>
      <c r="AC472" s="59"/>
      <c r="AD472" s="59"/>
      <c r="AE472" s="59"/>
      <c r="AG472" s="59"/>
      <c r="AH472" s="39"/>
      <c r="AI472" s="39"/>
      <c r="AJ472" s="59"/>
      <c r="AK472" s="59"/>
      <c r="AM472" s="205"/>
      <c r="AN472" s="205"/>
      <c r="AO472" s="206"/>
      <c r="AP472" s="207">
        <f t="shared" si="24"/>
        <v>0</v>
      </c>
      <c r="AQ472" s="208"/>
      <c r="AR472" s="208"/>
      <c r="AS472" s="59"/>
      <c r="AT472" s="209">
        <f t="shared" si="22"/>
        <v>0</v>
      </c>
      <c r="AU472" s="59"/>
      <c r="AV472" s="158"/>
      <c r="AW472" s="158"/>
      <c r="AX472" s="59">
        <v>0</v>
      </c>
      <c r="AY472" s="59">
        <v>0</v>
      </c>
      <c r="AZ472" s="59">
        <v>0</v>
      </c>
      <c r="BA472" s="59">
        <v>0</v>
      </c>
      <c r="BB472" s="59">
        <v>0</v>
      </c>
      <c r="BC472" s="59">
        <v>0</v>
      </c>
      <c r="BD472" s="59">
        <v>0</v>
      </c>
      <c r="BE472" s="59">
        <v>0</v>
      </c>
      <c r="BF472" s="59">
        <v>0</v>
      </c>
      <c r="BG472" s="59">
        <v>0</v>
      </c>
      <c r="BH472" s="164">
        <f t="shared" si="23"/>
        <v>0</v>
      </c>
      <c r="BM472" s="164">
        <f t="shared" si="26"/>
        <v>0</v>
      </c>
      <c r="BO472" s="164">
        <f t="shared" si="25"/>
        <v>0</v>
      </c>
    </row>
    <row r="473" spans="1:67" s="164" customFormat="1" ht="30" customHeight="1" x14ac:dyDescent="0.25">
      <c r="A473"/>
      <c r="B473"/>
      <c r="C473" s="34"/>
      <c r="D473" s="34"/>
      <c r="E473" s="34"/>
      <c r="G473" s="59"/>
      <c r="H473" s="53"/>
      <c r="I473" s="57"/>
      <c r="J473" s="58"/>
      <c r="K473" s="58"/>
      <c r="L473" s="59"/>
      <c r="M473" s="59"/>
      <c r="N473" s="59"/>
      <c r="O473" s="59"/>
      <c r="P473" s="59"/>
      <c r="Q473" s="59"/>
      <c r="R473" s="59"/>
      <c r="S473" s="59"/>
      <c r="T473" s="59"/>
      <c r="X473" s="59"/>
      <c r="Y473" s="59"/>
      <c r="Z473" s="59"/>
      <c r="AC473" s="59"/>
      <c r="AD473" s="59"/>
      <c r="AE473" s="59"/>
      <c r="AG473" s="59"/>
      <c r="AH473" s="39"/>
      <c r="AI473" s="39"/>
      <c r="AJ473" s="59"/>
      <c r="AK473" s="59"/>
      <c r="AM473" s="205"/>
      <c r="AN473" s="205"/>
      <c r="AO473" s="206"/>
      <c r="AP473" s="207">
        <f t="shared" si="24"/>
        <v>0</v>
      </c>
      <c r="AQ473" s="208"/>
      <c r="AR473" s="208"/>
      <c r="AS473" s="59"/>
      <c r="AT473" s="209">
        <f t="shared" si="22"/>
        <v>0</v>
      </c>
      <c r="AU473" s="59"/>
      <c r="AV473" s="158"/>
      <c r="AW473" s="158"/>
      <c r="AX473" s="59">
        <v>0</v>
      </c>
      <c r="AY473" s="59">
        <v>0</v>
      </c>
      <c r="AZ473" s="59">
        <v>0</v>
      </c>
      <c r="BA473" s="59">
        <v>0</v>
      </c>
      <c r="BB473" s="59">
        <v>0</v>
      </c>
      <c r="BC473" s="59">
        <v>0</v>
      </c>
      <c r="BD473" s="59">
        <v>0</v>
      </c>
      <c r="BE473" s="59">
        <v>0</v>
      </c>
      <c r="BF473" s="59">
        <v>0</v>
      </c>
      <c r="BG473" s="59">
        <v>0</v>
      </c>
      <c r="BH473" s="164">
        <f t="shared" si="23"/>
        <v>0</v>
      </c>
      <c r="BM473" s="164">
        <f t="shared" si="26"/>
        <v>0</v>
      </c>
      <c r="BO473" s="164">
        <f t="shared" si="25"/>
        <v>0</v>
      </c>
    </row>
    <row r="474" spans="1:67" s="164" customFormat="1" ht="30" customHeight="1" x14ac:dyDescent="0.25">
      <c r="A474"/>
      <c r="B474"/>
      <c r="C474" s="34"/>
      <c r="D474" s="34"/>
      <c r="E474" s="34"/>
      <c r="G474" s="59"/>
      <c r="H474" s="53"/>
      <c r="I474" s="57"/>
      <c r="J474" s="58"/>
      <c r="K474" s="58"/>
      <c r="L474" s="59"/>
      <c r="M474" s="59"/>
      <c r="N474" s="59"/>
      <c r="O474" s="59"/>
      <c r="P474" s="59"/>
      <c r="Q474" s="59"/>
      <c r="R474" s="59"/>
      <c r="S474" s="59"/>
      <c r="T474" s="59"/>
      <c r="X474" s="59"/>
      <c r="Y474" s="59"/>
      <c r="Z474" s="59"/>
      <c r="AC474" s="59"/>
      <c r="AD474" s="59"/>
      <c r="AE474" s="59"/>
      <c r="AG474" s="59"/>
      <c r="AH474" s="39"/>
      <c r="AI474" s="39"/>
      <c r="AJ474" s="59"/>
      <c r="AK474" s="59"/>
      <c r="AM474" s="205"/>
      <c r="AN474" s="205"/>
      <c r="AO474" s="206"/>
      <c r="AP474" s="207">
        <f t="shared" si="24"/>
        <v>0</v>
      </c>
      <c r="AQ474" s="208"/>
      <c r="AR474" s="208"/>
      <c r="AS474" s="59"/>
      <c r="AT474" s="209">
        <f t="shared" si="22"/>
        <v>0</v>
      </c>
      <c r="AU474" s="59"/>
      <c r="AV474" s="158"/>
      <c r="AW474" s="158"/>
      <c r="AX474" s="59">
        <v>0</v>
      </c>
      <c r="AY474" s="59">
        <v>0</v>
      </c>
      <c r="AZ474" s="59">
        <v>0</v>
      </c>
      <c r="BA474" s="59">
        <v>0</v>
      </c>
      <c r="BB474" s="59">
        <v>0</v>
      </c>
      <c r="BC474" s="59">
        <v>0</v>
      </c>
      <c r="BD474" s="59">
        <v>0</v>
      </c>
      <c r="BE474" s="59">
        <v>0</v>
      </c>
      <c r="BF474" s="59">
        <v>0</v>
      </c>
      <c r="BG474" s="59">
        <v>0</v>
      </c>
      <c r="BH474" s="164">
        <f t="shared" si="23"/>
        <v>0</v>
      </c>
      <c r="BM474" s="164">
        <f t="shared" si="26"/>
        <v>0</v>
      </c>
      <c r="BO474" s="164">
        <f t="shared" si="25"/>
        <v>0</v>
      </c>
    </row>
    <row r="475" spans="1:67" ht="30" customHeight="1" x14ac:dyDescent="0.25">
      <c r="V475" s="164"/>
      <c r="W475" s="164"/>
      <c r="X475" s="59"/>
      <c r="Y475" s="59"/>
      <c r="Z475" s="59"/>
      <c r="AA475" s="164"/>
      <c r="AB475" s="164"/>
      <c r="AH475" s="39"/>
      <c r="AM475" s="4"/>
      <c r="AN475" s="4"/>
      <c r="AO475" s="5"/>
      <c r="AP475" s="2">
        <f t="shared" si="24"/>
        <v>0</v>
      </c>
      <c r="AQ475" s="6"/>
      <c r="AR475" s="6"/>
      <c r="AT475" s="7">
        <f t="shared" si="22"/>
        <v>0</v>
      </c>
      <c r="AX475" s="59">
        <v>0</v>
      </c>
      <c r="AY475" s="59">
        <v>0</v>
      </c>
      <c r="AZ475" s="59">
        <v>0</v>
      </c>
      <c r="BA475" s="59">
        <v>0</v>
      </c>
      <c r="BB475" s="59">
        <v>0</v>
      </c>
      <c r="BC475" s="59">
        <v>0</v>
      </c>
      <c r="BD475" s="59">
        <v>0</v>
      </c>
      <c r="BE475" s="59">
        <v>0</v>
      </c>
      <c r="BF475" s="59">
        <v>0</v>
      </c>
      <c r="BG475" s="59">
        <v>0</v>
      </c>
      <c r="BH475">
        <f t="shared" si="23"/>
        <v>0</v>
      </c>
      <c r="BM475">
        <f t="shared" si="26"/>
        <v>0</v>
      </c>
      <c r="BO475">
        <f t="shared" si="25"/>
        <v>0</v>
      </c>
    </row>
    <row r="476" spans="1:67" ht="30" customHeight="1" x14ac:dyDescent="0.25">
      <c r="V476" s="164"/>
      <c r="W476" s="164"/>
      <c r="X476" s="59"/>
      <c r="Y476" s="59"/>
      <c r="Z476" s="59"/>
      <c r="AA476" s="164"/>
      <c r="AB476" s="164"/>
      <c r="AH476" s="39"/>
      <c r="AM476" s="4"/>
      <c r="AN476" s="4"/>
      <c r="AO476" s="5"/>
      <c r="AP476" s="2">
        <f t="shared" si="24"/>
        <v>0</v>
      </c>
      <c r="AQ476" s="6"/>
      <c r="AR476" s="6"/>
      <c r="AT476" s="7">
        <f t="shared" si="22"/>
        <v>0</v>
      </c>
      <c r="AX476" s="59">
        <v>0</v>
      </c>
      <c r="AY476" s="59">
        <v>0</v>
      </c>
      <c r="AZ476" s="59">
        <v>0</v>
      </c>
      <c r="BA476" s="59">
        <v>0</v>
      </c>
      <c r="BB476" s="59">
        <v>0</v>
      </c>
      <c r="BC476" s="59">
        <v>0</v>
      </c>
      <c r="BD476" s="59">
        <v>0</v>
      </c>
      <c r="BE476" s="59">
        <v>0</v>
      </c>
      <c r="BF476" s="59">
        <v>0</v>
      </c>
      <c r="BG476" s="59">
        <v>0</v>
      </c>
      <c r="BH476">
        <f t="shared" si="23"/>
        <v>0</v>
      </c>
      <c r="BM476">
        <f t="shared" si="26"/>
        <v>0</v>
      </c>
      <c r="BO476">
        <f t="shared" si="25"/>
        <v>0</v>
      </c>
    </row>
    <row r="477" spans="1:67" ht="30" customHeight="1" x14ac:dyDescent="0.25">
      <c r="V477" s="164"/>
      <c r="W477" s="164"/>
      <c r="X477" s="59"/>
      <c r="Y477" s="59"/>
      <c r="Z477" s="59"/>
      <c r="AA477" s="164"/>
      <c r="AB477" s="164"/>
      <c r="AM477" s="4"/>
      <c r="AN477" s="4"/>
      <c r="AO477" s="5"/>
      <c r="AP477" s="2">
        <f t="shared" si="24"/>
        <v>0</v>
      </c>
      <c r="AQ477" s="6"/>
      <c r="AR477" s="6"/>
      <c r="AT477" s="7">
        <f t="shared" si="22"/>
        <v>0</v>
      </c>
      <c r="AX477" s="59">
        <v>0</v>
      </c>
      <c r="AY477" s="59">
        <v>0</v>
      </c>
      <c r="AZ477" s="59">
        <v>0</v>
      </c>
      <c r="BA477" s="59">
        <v>0</v>
      </c>
      <c r="BB477" s="59">
        <v>0</v>
      </c>
      <c r="BC477" s="59">
        <v>0</v>
      </c>
      <c r="BD477" s="59">
        <v>0</v>
      </c>
      <c r="BE477" s="59">
        <v>0</v>
      </c>
      <c r="BF477" s="59">
        <v>0</v>
      </c>
      <c r="BG477" s="59">
        <v>0</v>
      </c>
      <c r="BH477">
        <f t="shared" si="23"/>
        <v>0</v>
      </c>
      <c r="BM477">
        <f t="shared" si="26"/>
        <v>0</v>
      </c>
      <c r="BO477">
        <f t="shared" si="25"/>
        <v>0</v>
      </c>
    </row>
    <row r="478" spans="1:67" ht="30" customHeight="1" x14ac:dyDescent="0.25">
      <c r="V478" s="164"/>
      <c r="W478" s="164"/>
      <c r="X478" s="59"/>
      <c r="Y478" s="59"/>
      <c r="Z478" s="59"/>
      <c r="AA478" s="164"/>
      <c r="AB478" s="164"/>
      <c r="AM478" s="4"/>
      <c r="AN478" s="4"/>
      <c r="AO478" s="5"/>
      <c r="AP478" s="2">
        <f t="shared" si="24"/>
        <v>0</v>
      </c>
      <c r="AQ478" s="6"/>
      <c r="AR478" s="6"/>
      <c r="AT478" s="7">
        <f t="shared" si="22"/>
        <v>0</v>
      </c>
      <c r="AX478" s="59">
        <v>0</v>
      </c>
      <c r="AY478" s="59">
        <v>0</v>
      </c>
      <c r="AZ478" s="59">
        <v>0</v>
      </c>
      <c r="BA478" s="59">
        <v>0</v>
      </c>
      <c r="BB478" s="59">
        <v>0</v>
      </c>
      <c r="BC478" s="59">
        <v>0</v>
      </c>
      <c r="BD478" s="59">
        <v>0</v>
      </c>
      <c r="BE478" s="59">
        <v>0</v>
      </c>
      <c r="BF478" s="59">
        <v>0</v>
      </c>
      <c r="BG478" s="59">
        <v>0</v>
      </c>
      <c r="BH478">
        <f t="shared" si="23"/>
        <v>0</v>
      </c>
      <c r="BM478">
        <f t="shared" si="26"/>
        <v>0</v>
      </c>
      <c r="BO478">
        <f t="shared" si="25"/>
        <v>0</v>
      </c>
    </row>
    <row r="479" spans="1:67" ht="30" customHeight="1" x14ac:dyDescent="0.25">
      <c r="V479" s="164"/>
      <c r="W479" s="164"/>
      <c r="X479" s="59"/>
      <c r="Y479" s="59"/>
      <c r="Z479" s="59"/>
      <c r="AA479" s="164"/>
      <c r="AB479" s="164"/>
      <c r="AM479" s="4"/>
      <c r="AN479" s="4"/>
      <c r="AO479" s="5"/>
      <c r="AP479" s="2">
        <f t="shared" si="24"/>
        <v>0</v>
      </c>
      <c r="AQ479" s="6"/>
      <c r="AR479" s="6"/>
      <c r="AT479" s="7">
        <f t="shared" si="22"/>
        <v>0</v>
      </c>
      <c r="AX479" s="59">
        <v>0</v>
      </c>
      <c r="AY479" s="59">
        <v>0</v>
      </c>
      <c r="AZ479" s="59">
        <v>0</v>
      </c>
      <c r="BA479" s="59">
        <v>0</v>
      </c>
      <c r="BB479" s="59">
        <v>0</v>
      </c>
      <c r="BC479" s="59">
        <v>0</v>
      </c>
      <c r="BD479" s="59">
        <v>0</v>
      </c>
      <c r="BE479" s="59">
        <v>0</v>
      </c>
      <c r="BF479" s="59">
        <v>0</v>
      </c>
      <c r="BG479" s="59">
        <v>0</v>
      </c>
      <c r="BH479">
        <f t="shared" si="23"/>
        <v>0</v>
      </c>
      <c r="BM479">
        <f t="shared" si="26"/>
        <v>0</v>
      </c>
      <c r="BO479">
        <f t="shared" si="25"/>
        <v>0</v>
      </c>
    </row>
    <row r="480" spans="1:67" ht="30" customHeight="1" x14ac:dyDescent="0.25">
      <c r="V480" s="164"/>
      <c r="W480" s="164"/>
      <c r="X480" s="59"/>
      <c r="Y480" s="59"/>
      <c r="Z480" s="59"/>
      <c r="AA480" s="164"/>
      <c r="AB480" s="164"/>
      <c r="AM480" s="4"/>
      <c r="AN480" s="4"/>
      <c r="AO480" s="5"/>
      <c r="AP480" s="2">
        <f t="shared" si="24"/>
        <v>0</v>
      </c>
      <c r="AQ480" s="6"/>
      <c r="AR480" s="6"/>
      <c r="AT480" s="7">
        <f t="shared" si="22"/>
        <v>0</v>
      </c>
      <c r="AX480" s="59">
        <v>0</v>
      </c>
      <c r="AY480" s="59">
        <v>0</v>
      </c>
      <c r="AZ480" s="59">
        <v>0</v>
      </c>
      <c r="BA480" s="59">
        <v>0</v>
      </c>
      <c r="BB480" s="59">
        <v>0</v>
      </c>
      <c r="BC480" s="59">
        <v>0</v>
      </c>
      <c r="BD480" s="59">
        <v>0</v>
      </c>
      <c r="BE480" s="59">
        <v>0</v>
      </c>
      <c r="BF480" s="59">
        <v>0</v>
      </c>
      <c r="BG480" s="59">
        <v>0</v>
      </c>
      <c r="BH480">
        <f t="shared" si="23"/>
        <v>0</v>
      </c>
      <c r="BM480">
        <f t="shared" si="26"/>
        <v>0</v>
      </c>
      <c r="BO480">
        <f t="shared" si="25"/>
        <v>0</v>
      </c>
    </row>
    <row r="481" spans="39:67" ht="30" customHeight="1" x14ac:dyDescent="0.25">
      <c r="AM481" s="4"/>
      <c r="AN481" s="4"/>
      <c r="AO481" s="5"/>
      <c r="AP481" s="2">
        <f t="shared" si="24"/>
        <v>0</v>
      </c>
      <c r="AQ481" s="6"/>
      <c r="AR481" s="6"/>
      <c r="AT481" s="7">
        <f t="shared" si="22"/>
        <v>0</v>
      </c>
      <c r="AX481" s="59">
        <v>0</v>
      </c>
      <c r="AY481" s="59">
        <v>0</v>
      </c>
      <c r="AZ481" s="59">
        <v>0</v>
      </c>
      <c r="BA481" s="59">
        <v>0</v>
      </c>
      <c r="BB481" s="59">
        <v>0</v>
      </c>
      <c r="BC481" s="59">
        <v>0</v>
      </c>
      <c r="BD481" s="59">
        <v>0</v>
      </c>
      <c r="BE481" s="59">
        <v>0</v>
      </c>
      <c r="BF481" s="59">
        <v>0</v>
      </c>
      <c r="BG481" s="59">
        <v>0</v>
      </c>
      <c r="BH481">
        <f t="shared" si="23"/>
        <v>0</v>
      </c>
      <c r="BM481">
        <f t="shared" si="26"/>
        <v>0</v>
      </c>
      <c r="BO481">
        <f t="shared" si="25"/>
        <v>0</v>
      </c>
    </row>
    <row r="482" spans="39:67" ht="30" customHeight="1" x14ac:dyDescent="0.25">
      <c r="AM482" s="4"/>
      <c r="AN482" s="4"/>
      <c r="AO482" s="5"/>
      <c r="AP482" s="2">
        <f t="shared" si="24"/>
        <v>0</v>
      </c>
      <c r="AQ482" s="6"/>
      <c r="AR482" s="6"/>
      <c r="AT482" s="7">
        <f t="shared" si="22"/>
        <v>0</v>
      </c>
      <c r="AX482" s="59">
        <v>0</v>
      </c>
      <c r="AY482" s="59">
        <v>0</v>
      </c>
      <c r="AZ482" s="59">
        <v>0</v>
      </c>
      <c r="BA482" s="59">
        <v>0</v>
      </c>
      <c r="BB482" s="59">
        <v>0</v>
      </c>
      <c r="BC482" s="59">
        <v>0</v>
      </c>
      <c r="BD482" s="59">
        <v>0</v>
      </c>
      <c r="BE482" s="59">
        <v>0</v>
      </c>
      <c r="BF482" s="59">
        <v>0</v>
      </c>
      <c r="BG482" s="59">
        <v>0</v>
      </c>
      <c r="BH482">
        <f t="shared" si="23"/>
        <v>0</v>
      </c>
      <c r="BM482">
        <f t="shared" si="26"/>
        <v>0</v>
      </c>
      <c r="BO482">
        <f t="shared" si="25"/>
        <v>0</v>
      </c>
    </row>
    <row r="483" spans="39:67" ht="30" customHeight="1" x14ac:dyDescent="0.25">
      <c r="AM483" s="4"/>
      <c r="AN483" s="4"/>
      <c r="AO483" s="5"/>
      <c r="AP483" s="2">
        <f t="shared" si="24"/>
        <v>0</v>
      </c>
      <c r="AQ483" s="6"/>
      <c r="AR483" s="6"/>
      <c r="AT483" s="7">
        <f t="shared" si="22"/>
        <v>0</v>
      </c>
      <c r="AX483" s="59">
        <v>0</v>
      </c>
      <c r="AY483" s="59">
        <v>0</v>
      </c>
      <c r="AZ483" s="59">
        <v>0</v>
      </c>
      <c r="BA483" s="59">
        <v>0</v>
      </c>
      <c r="BB483" s="59">
        <v>0</v>
      </c>
      <c r="BC483" s="59">
        <v>0</v>
      </c>
      <c r="BD483" s="59">
        <v>0</v>
      </c>
      <c r="BE483" s="59">
        <v>0</v>
      </c>
      <c r="BF483" s="59">
        <v>0</v>
      </c>
      <c r="BG483" s="59">
        <v>0</v>
      </c>
      <c r="BH483">
        <f t="shared" si="23"/>
        <v>0</v>
      </c>
      <c r="BM483">
        <f t="shared" si="26"/>
        <v>0</v>
      </c>
      <c r="BO483">
        <f t="shared" si="25"/>
        <v>0</v>
      </c>
    </row>
    <row r="484" spans="39:67" ht="30" customHeight="1" x14ac:dyDescent="0.25">
      <c r="AM484" s="4"/>
      <c r="AN484" s="4"/>
      <c r="AO484" s="5"/>
      <c r="AP484" s="2">
        <f t="shared" si="24"/>
        <v>0</v>
      </c>
      <c r="AQ484" s="6"/>
      <c r="AR484" s="6"/>
      <c r="AT484" s="7">
        <f t="shared" si="22"/>
        <v>0</v>
      </c>
      <c r="AX484" s="59">
        <v>0</v>
      </c>
      <c r="AY484" s="59">
        <v>0</v>
      </c>
      <c r="AZ484" s="59">
        <v>0</v>
      </c>
      <c r="BA484" s="59">
        <v>0</v>
      </c>
      <c r="BB484" s="59">
        <v>0</v>
      </c>
      <c r="BC484" s="59">
        <v>0</v>
      </c>
      <c r="BD484" s="59">
        <v>0</v>
      </c>
      <c r="BE484" s="59">
        <v>0</v>
      </c>
      <c r="BF484" s="59">
        <v>0</v>
      </c>
      <c r="BG484" s="59">
        <v>0</v>
      </c>
      <c r="BH484">
        <f t="shared" si="23"/>
        <v>0</v>
      </c>
      <c r="BM484">
        <f t="shared" si="26"/>
        <v>0</v>
      </c>
      <c r="BO484">
        <f t="shared" si="25"/>
        <v>0</v>
      </c>
    </row>
    <row r="485" spans="39:67" ht="30" customHeight="1" x14ac:dyDescent="0.25">
      <c r="AM485" s="4"/>
      <c r="AN485" s="4"/>
      <c r="AO485" s="5"/>
      <c r="AP485" s="2">
        <f t="shared" si="24"/>
        <v>0</v>
      </c>
      <c r="AQ485" s="6"/>
      <c r="AR485" s="6"/>
      <c r="AT485" s="7">
        <f t="shared" si="22"/>
        <v>0</v>
      </c>
      <c r="AX485" s="59">
        <v>0</v>
      </c>
      <c r="AY485" s="59">
        <v>0</v>
      </c>
      <c r="AZ485" s="59">
        <v>0</v>
      </c>
      <c r="BA485" s="59">
        <v>0</v>
      </c>
      <c r="BB485" s="59">
        <v>0</v>
      </c>
      <c r="BC485" s="59">
        <v>0</v>
      </c>
      <c r="BD485" s="59">
        <v>0</v>
      </c>
      <c r="BE485" s="59">
        <v>0</v>
      </c>
      <c r="BF485" s="59">
        <v>0</v>
      </c>
      <c r="BG485" s="59">
        <v>0</v>
      </c>
      <c r="BH485">
        <f t="shared" si="23"/>
        <v>0</v>
      </c>
      <c r="BM485">
        <f t="shared" si="26"/>
        <v>0</v>
      </c>
      <c r="BO485">
        <f t="shared" si="25"/>
        <v>0</v>
      </c>
    </row>
    <row r="486" spans="39:67" ht="30" customHeight="1" x14ac:dyDescent="0.25">
      <c r="AM486" s="4"/>
      <c r="AN486" s="4"/>
      <c r="AO486" s="5"/>
      <c r="AP486" s="2">
        <f t="shared" si="24"/>
        <v>0</v>
      </c>
      <c r="AQ486" s="6"/>
      <c r="AR486" s="6"/>
      <c r="AT486" s="7">
        <f t="shared" si="22"/>
        <v>0</v>
      </c>
      <c r="AX486" s="59">
        <v>0</v>
      </c>
      <c r="AY486" s="59">
        <v>0</v>
      </c>
      <c r="AZ486" s="59">
        <v>0</v>
      </c>
      <c r="BA486" s="59">
        <v>0</v>
      </c>
      <c r="BB486" s="59">
        <v>0</v>
      </c>
      <c r="BC486" s="59">
        <v>0</v>
      </c>
      <c r="BD486" s="59">
        <v>0</v>
      </c>
      <c r="BE486" s="59">
        <v>0</v>
      </c>
      <c r="BF486" s="59">
        <v>0</v>
      </c>
      <c r="BG486" s="59">
        <v>0</v>
      </c>
      <c r="BH486">
        <f t="shared" si="23"/>
        <v>0</v>
      </c>
      <c r="BM486">
        <f t="shared" si="26"/>
        <v>0</v>
      </c>
      <c r="BO486">
        <f t="shared" si="25"/>
        <v>0</v>
      </c>
    </row>
    <row r="487" spans="39:67" ht="30" customHeight="1" x14ac:dyDescent="0.25">
      <c r="AM487" s="4"/>
      <c r="AN487" s="4"/>
      <c r="AO487" s="5"/>
      <c r="AP487" s="2">
        <f t="shared" si="24"/>
        <v>0</v>
      </c>
      <c r="AQ487" s="6"/>
      <c r="AR487" s="6"/>
      <c r="AT487" s="7">
        <f t="shared" si="22"/>
        <v>0</v>
      </c>
      <c r="AX487" s="59">
        <v>0</v>
      </c>
      <c r="AY487" s="59">
        <v>0</v>
      </c>
      <c r="AZ487" s="59">
        <v>0</v>
      </c>
      <c r="BA487" s="59">
        <v>0</v>
      </c>
      <c r="BB487" s="59">
        <v>0</v>
      </c>
      <c r="BC487" s="59">
        <v>0</v>
      </c>
      <c r="BD487" s="59">
        <v>0</v>
      </c>
      <c r="BE487" s="59">
        <v>0</v>
      </c>
      <c r="BF487" s="59">
        <v>0</v>
      </c>
      <c r="BG487" s="59">
        <v>0</v>
      </c>
      <c r="BH487">
        <f t="shared" si="23"/>
        <v>0</v>
      </c>
      <c r="BM487">
        <f t="shared" si="26"/>
        <v>0</v>
      </c>
      <c r="BO487">
        <f t="shared" si="25"/>
        <v>0</v>
      </c>
    </row>
    <row r="488" spans="39:67" ht="30" customHeight="1" x14ac:dyDescent="0.25">
      <c r="AM488" s="4"/>
      <c r="AN488" s="4"/>
      <c r="AO488" s="5"/>
      <c r="AP488" s="2">
        <f t="shared" si="24"/>
        <v>0</v>
      </c>
      <c r="AQ488" s="6"/>
      <c r="AR488" s="6"/>
      <c r="AT488" s="7">
        <f t="shared" si="22"/>
        <v>0</v>
      </c>
      <c r="AX488" s="59">
        <v>0</v>
      </c>
      <c r="AY488" s="59">
        <v>0</v>
      </c>
      <c r="AZ488" s="59">
        <v>0</v>
      </c>
      <c r="BA488" s="59">
        <v>0</v>
      </c>
      <c r="BB488" s="59">
        <v>0</v>
      </c>
      <c r="BC488" s="59">
        <v>0</v>
      </c>
      <c r="BD488" s="59">
        <v>0</v>
      </c>
      <c r="BE488" s="59">
        <v>0</v>
      </c>
      <c r="BF488" s="59">
        <v>0</v>
      </c>
      <c r="BG488" s="59">
        <v>0</v>
      </c>
      <c r="BH488">
        <f t="shared" si="23"/>
        <v>0</v>
      </c>
      <c r="BM488">
        <f t="shared" si="26"/>
        <v>0</v>
      </c>
      <c r="BO488">
        <f t="shared" si="25"/>
        <v>0</v>
      </c>
    </row>
    <row r="489" spans="39:67" ht="30" customHeight="1" x14ac:dyDescent="0.25">
      <c r="AM489" s="4"/>
      <c r="AN489" s="4"/>
      <c r="AO489" s="5"/>
      <c r="AP489" s="2">
        <f t="shared" si="24"/>
        <v>0</v>
      </c>
      <c r="AQ489" s="6"/>
      <c r="AR489" s="6"/>
      <c r="AT489" s="7">
        <f t="shared" si="22"/>
        <v>0</v>
      </c>
      <c r="AX489" s="59">
        <v>0</v>
      </c>
      <c r="AY489" s="59">
        <v>0</v>
      </c>
      <c r="AZ489" s="59">
        <v>0</v>
      </c>
      <c r="BA489" s="59">
        <v>0</v>
      </c>
      <c r="BB489" s="59">
        <v>0</v>
      </c>
      <c r="BC489" s="59">
        <v>0</v>
      </c>
      <c r="BD489" s="59">
        <v>0</v>
      </c>
      <c r="BE489" s="59">
        <v>0</v>
      </c>
      <c r="BF489" s="59">
        <v>0</v>
      </c>
      <c r="BG489" s="59">
        <v>0</v>
      </c>
      <c r="BH489">
        <f t="shared" si="23"/>
        <v>0</v>
      </c>
      <c r="BM489">
        <f t="shared" si="26"/>
        <v>0</v>
      </c>
      <c r="BO489">
        <f t="shared" si="25"/>
        <v>0</v>
      </c>
    </row>
    <row r="490" spans="39:67" ht="30" customHeight="1" x14ac:dyDescent="0.25">
      <c r="AM490" s="4"/>
      <c r="AN490" s="4"/>
      <c r="AO490" s="5"/>
      <c r="AP490" s="2">
        <f t="shared" si="24"/>
        <v>0</v>
      </c>
      <c r="AQ490" s="6"/>
      <c r="AR490" s="6"/>
      <c r="AT490" s="7">
        <f t="shared" si="22"/>
        <v>0</v>
      </c>
      <c r="AX490" s="59">
        <v>0</v>
      </c>
      <c r="AY490" s="59">
        <v>0</v>
      </c>
      <c r="AZ490" s="59">
        <v>0</v>
      </c>
      <c r="BA490" s="59">
        <v>0</v>
      </c>
      <c r="BB490" s="59">
        <v>0</v>
      </c>
      <c r="BC490" s="59">
        <v>0</v>
      </c>
      <c r="BD490" s="59">
        <v>0</v>
      </c>
      <c r="BE490" s="59">
        <v>0</v>
      </c>
      <c r="BF490" s="59">
        <v>0</v>
      </c>
      <c r="BG490" s="59">
        <v>0</v>
      </c>
      <c r="BH490">
        <f t="shared" si="23"/>
        <v>0</v>
      </c>
      <c r="BM490">
        <f t="shared" si="26"/>
        <v>0</v>
      </c>
      <c r="BO490">
        <f t="shared" si="25"/>
        <v>0</v>
      </c>
    </row>
    <row r="491" spans="39:67" ht="30" customHeight="1" x14ac:dyDescent="0.25">
      <c r="AM491" s="4"/>
      <c r="AN491" s="4"/>
      <c r="AO491" s="5"/>
      <c r="AP491" s="2">
        <f t="shared" si="24"/>
        <v>0</v>
      </c>
      <c r="AQ491" s="6"/>
      <c r="AR491" s="6"/>
      <c r="AT491" s="7">
        <f t="shared" si="22"/>
        <v>0</v>
      </c>
      <c r="AX491" s="59">
        <v>0</v>
      </c>
      <c r="AY491" s="59">
        <v>0</v>
      </c>
      <c r="AZ491" s="59">
        <v>0</v>
      </c>
      <c r="BA491" s="59">
        <v>0</v>
      </c>
      <c r="BB491" s="59">
        <v>0</v>
      </c>
      <c r="BC491" s="59">
        <v>0</v>
      </c>
      <c r="BD491" s="59">
        <v>0</v>
      </c>
      <c r="BE491" s="59">
        <v>0</v>
      </c>
      <c r="BF491" s="59">
        <v>0</v>
      </c>
      <c r="BG491" s="59">
        <v>0</v>
      </c>
      <c r="BH491">
        <f t="shared" si="23"/>
        <v>0</v>
      </c>
      <c r="BM491">
        <f t="shared" si="26"/>
        <v>0</v>
      </c>
      <c r="BO491">
        <f t="shared" si="25"/>
        <v>0</v>
      </c>
    </row>
    <row r="492" spans="39:67" ht="30" customHeight="1" x14ac:dyDescent="0.25">
      <c r="AM492" s="4"/>
      <c r="AN492" s="4"/>
      <c r="AO492" s="5"/>
      <c r="AP492" s="2">
        <f t="shared" si="24"/>
        <v>0</v>
      </c>
      <c r="AQ492" s="6"/>
      <c r="AR492" s="6"/>
      <c r="AT492" s="7">
        <f t="shared" si="22"/>
        <v>0</v>
      </c>
      <c r="AX492" s="59">
        <v>0</v>
      </c>
      <c r="AY492" s="59">
        <v>0</v>
      </c>
      <c r="AZ492" s="59">
        <v>0</v>
      </c>
      <c r="BA492" s="59">
        <v>0</v>
      </c>
      <c r="BB492" s="59">
        <v>0</v>
      </c>
      <c r="BC492" s="59">
        <v>0</v>
      </c>
      <c r="BD492" s="59">
        <v>0</v>
      </c>
      <c r="BE492" s="59">
        <v>0</v>
      </c>
      <c r="BF492" s="59">
        <v>0</v>
      </c>
      <c r="BG492" s="59">
        <v>0</v>
      </c>
      <c r="BH492">
        <f t="shared" si="23"/>
        <v>0</v>
      </c>
      <c r="BM492">
        <f t="shared" si="26"/>
        <v>0</v>
      </c>
      <c r="BO492">
        <f t="shared" si="25"/>
        <v>0</v>
      </c>
    </row>
    <row r="493" spans="39:67" ht="30" customHeight="1" x14ac:dyDescent="0.25">
      <c r="AM493" s="4"/>
      <c r="AN493" s="4"/>
      <c r="AO493" s="5"/>
      <c r="AP493" s="2">
        <f t="shared" si="24"/>
        <v>0</v>
      </c>
      <c r="AQ493" s="6"/>
      <c r="AR493" s="6"/>
      <c r="AT493" s="7">
        <f t="shared" si="22"/>
        <v>0</v>
      </c>
      <c r="AX493" s="59">
        <v>0</v>
      </c>
      <c r="AY493" s="59">
        <v>0</v>
      </c>
      <c r="AZ493" s="59">
        <v>0</v>
      </c>
      <c r="BA493" s="59">
        <v>0</v>
      </c>
      <c r="BB493" s="59">
        <v>0</v>
      </c>
      <c r="BC493" s="59">
        <v>0</v>
      </c>
      <c r="BD493" s="59">
        <v>0</v>
      </c>
      <c r="BE493" s="59">
        <v>0</v>
      </c>
      <c r="BF493" s="59">
        <v>0</v>
      </c>
      <c r="BG493" s="59">
        <v>0</v>
      </c>
      <c r="BH493">
        <f t="shared" si="23"/>
        <v>0</v>
      </c>
      <c r="BM493">
        <f t="shared" si="26"/>
        <v>0</v>
      </c>
      <c r="BO493">
        <f t="shared" si="25"/>
        <v>0</v>
      </c>
    </row>
    <row r="494" spans="39:67" ht="30" customHeight="1" x14ac:dyDescent="0.25">
      <c r="AM494" s="4"/>
      <c r="AN494" s="4"/>
      <c r="AO494" s="5"/>
      <c r="AP494" s="2">
        <f t="shared" si="24"/>
        <v>0</v>
      </c>
      <c r="AQ494" s="6"/>
      <c r="AR494" s="6"/>
      <c r="AT494" s="7">
        <f t="shared" si="22"/>
        <v>0</v>
      </c>
      <c r="AX494" s="59">
        <v>0</v>
      </c>
      <c r="AY494" s="59">
        <v>0</v>
      </c>
      <c r="AZ494" s="59">
        <v>0</v>
      </c>
      <c r="BA494" s="59">
        <v>0</v>
      </c>
      <c r="BB494" s="59">
        <v>0</v>
      </c>
      <c r="BC494" s="59">
        <v>0</v>
      </c>
      <c r="BD494" s="59">
        <v>0</v>
      </c>
      <c r="BE494" s="59">
        <v>0</v>
      </c>
      <c r="BF494" s="59">
        <v>0</v>
      </c>
      <c r="BG494" s="59">
        <v>0</v>
      </c>
      <c r="BH494">
        <f t="shared" si="23"/>
        <v>0</v>
      </c>
      <c r="BM494">
        <f t="shared" si="26"/>
        <v>0</v>
      </c>
      <c r="BO494">
        <f t="shared" si="25"/>
        <v>0</v>
      </c>
    </row>
    <row r="495" spans="39:67" ht="30" customHeight="1" x14ac:dyDescent="0.25">
      <c r="AM495" s="4"/>
      <c r="AN495" s="4"/>
      <c r="AO495" s="5"/>
      <c r="AP495" s="2">
        <f t="shared" si="24"/>
        <v>0</v>
      </c>
      <c r="AQ495" s="6"/>
      <c r="AR495" s="6"/>
      <c r="AT495" s="7">
        <f t="shared" si="22"/>
        <v>0</v>
      </c>
      <c r="AX495" s="59">
        <v>0</v>
      </c>
      <c r="AY495" s="59">
        <v>0</v>
      </c>
      <c r="AZ495" s="59">
        <v>0</v>
      </c>
      <c r="BA495" s="59">
        <v>0</v>
      </c>
      <c r="BB495" s="59">
        <v>0</v>
      </c>
      <c r="BC495" s="59">
        <v>0</v>
      </c>
      <c r="BD495" s="59">
        <v>0</v>
      </c>
      <c r="BE495" s="59">
        <v>0</v>
      </c>
      <c r="BF495" s="59">
        <v>0</v>
      </c>
      <c r="BG495" s="59">
        <v>0</v>
      </c>
      <c r="BH495">
        <f t="shared" si="23"/>
        <v>0</v>
      </c>
      <c r="BM495">
        <f t="shared" si="26"/>
        <v>0</v>
      </c>
      <c r="BO495">
        <f t="shared" si="25"/>
        <v>0</v>
      </c>
    </row>
    <row r="496" spans="39:67" ht="30" customHeight="1" x14ac:dyDescent="0.25">
      <c r="AM496" s="4"/>
      <c r="AN496" s="4"/>
      <c r="AO496" s="5"/>
      <c r="AP496" s="2">
        <f t="shared" si="24"/>
        <v>0</v>
      </c>
      <c r="AQ496" s="6"/>
      <c r="AR496" s="6"/>
      <c r="AT496" s="7">
        <f t="shared" si="22"/>
        <v>0</v>
      </c>
      <c r="AX496" s="59">
        <v>0</v>
      </c>
      <c r="AY496" s="59">
        <v>0</v>
      </c>
      <c r="AZ496" s="59">
        <v>0</v>
      </c>
      <c r="BA496" s="59">
        <v>0</v>
      </c>
      <c r="BB496" s="59">
        <v>0</v>
      </c>
      <c r="BC496" s="59">
        <v>0</v>
      </c>
      <c r="BD496" s="59">
        <v>0</v>
      </c>
      <c r="BE496" s="59">
        <v>0</v>
      </c>
      <c r="BF496" s="59">
        <v>0</v>
      </c>
      <c r="BG496" s="59">
        <v>0</v>
      </c>
      <c r="BH496">
        <f t="shared" si="23"/>
        <v>0</v>
      </c>
      <c r="BM496">
        <f t="shared" si="26"/>
        <v>0</v>
      </c>
      <c r="BO496">
        <f t="shared" si="25"/>
        <v>0</v>
      </c>
    </row>
    <row r="497" spans="39:67" ht="30" customHeight="1" x14ac:dyDescent="0.25">
      <c r="AM497" s="4"/>
      <c r="AN497" s="4"/>
      <c r="AO497" s="5"/>
      <c r="AP497" s="2">
        <f t="shared" si="24"/>
        <v>0</v>
      </c>
      <c r="AQ497" s="6"/>
      <c r="AR497" s="6"/>
      <c r="AT497" s="7">
        <f t="shared" si="22"/>
        <v>0</v>
      </c>
      <c r="AX497" s="59">
        <v>0</v>
      </c>
      <c r="AY497" s="59">
        <v>0</v>
      </c>
      <c r="AZ497" s="59">
        <v>0</v>
      </c>
      <c r="BA497" s="59">
        <v>0</v>
      </c>
      <c r="BB497" s="59">
        <v>0</v>
      </c>
      <c r="BC497" s="59">
        <v>0</v>
      </c>
      <c r="BD497" s="59">
        <v>0</v>
      </c>
      <c r="BE497" s="59">
        <v>0</v>
      </c>
      <c r="BF497" s="59">
        <v>0</v>
      </c>
      <c r="BG497" s="59">
        <v>0</v>
      </c>
      <c r="BH497">
        <f t="shared" si="23"/>
        <v>0</v>
      </c>
      <c r="BM497">
        <f t="shared" si="26"/>
        <v>0</v>
      </c>
      <c r="BO497">
        <f t="shared" si="25"/>
        <v>0</v>
      </c>
    </row>
    <row r="498" spans="39:67" ht="30" customHeight="1" x14ac:dyDescent="0.25">
      <c r="AM498" s="4"/>
      <c r="AN498" s="4"/>
      <c r="AO498" s="5"/>
      <c r="AP498" s="2">
        <f t="shared" si="24"/>
        <v>0</v>
      </c>
      <c r="AQ498" s="6"/>
      <c r="AR498" s="6"/>
      <c r="AT498" s="7">
        <f t="shared" si="22"/>
        <v>0</v>
      </c>
      <c r="AX498" s="59">
        <v>0</v>
      </c>
      <c r="AY498" s="59">
        <v>0</v>
      </c>
      <c r="AZ498" s="59">
        <v>0</v>
      </c>
      <c r="BA498" s="59">
        <v>0</v>
      </c>
      <c r="BB498" s="59">
        <v>0</v>
      </c>
      <c r="BC498" s="59">
        <v>0</v>
      </c>
      <c r="BD498" s="59">
        <v>0</v>
      </c>
      <c r="BE498" s="59">
        <v>0</v>
      </c>
      <c r="BF498" s="59">
        <v>0</v>
      </c>
      <c r="BG498" s="59">
        <v>0</v>
      </c>
      <c r="BH498">
        <f t="shared" si="23"/>
        <v>0</v>
      </c>
      <c r="BM498">
        <f t="shared" si="26"/>
        <v>0</v>
      </c>
      <c r="BO498">
        <f t="shared" si="25"/>
        <v>0</v>
      </c>
    </row>
    <row r="499" spans="39:67" ht="30" customHeight="1" x14ac:dyDescent="0.25">
      <c r="AM499" s="4"/>
      <c r="AN499" s="4"/>
      <c r="AO499" s="5"/>
      <c r="AP499" s="2">
        <f t="shared" si="24"/>
        <v>0</v>
      </c>
      <c r="AQ499" s="6"/>
      <c r="AR499" s="6"/>
      <c r="AT499" s="7">
        <f t="shared" si="22"/>
        <v>0</v>
      </c>
      <c r="AX499" s="59">
        <v>0</v>
      </c>
      <c r="AY499" s="59">
        <v>0</v>
      </c>
      <c r="AZ499" s="59">
        <v>0</v>
      </c>
      <c r="BA499" s="59">
        <v>0</v>
      </c>
      <c r="BB499" s="59">
        <v>0</v>
      </c>
      <c r="BC499" s="59">
        <v>0</v>
      </c>
      <c r="BD499" s="59">
        <v>0</v>
      </c>
      <c r="BE499" s="59">
        <v>0</v>
      </c>
      <c r="BF499" s="59">
        <v>0</v>
      </c>
      <c r="BG499" s="59">
        <v>0</v>
      </c>
      <c r="BH499">
        <f t="shared" si="23"/>
        <v>0</v>
      </c>
      <c r="BM499">
        <f t="shared" si="26"/>
        <v>0</v>
      </c>
      <c r="BO499">
        <f t="shared" si="25"/>
        <v>0</v>
      </c>
    </row>
    <row r="500" spans="39:67" ht="30" customHeight="1" x14ac:dyDescent="0.25">
      <c r="AM500" s="4"/>
      <c r="AN500" s="4"/>
      <c r="AO500" s="5"/>
      <c r="AP500" s="2">
        <f t="shared" si="24"/>
        <v>0</v>
      </c>
      <c r="AQ500" s="6"/>
      <c r="AR500" s="6"/>
      <c r="AT500" s="7">
        <f t="shared" si="22"/>
        <v>0</v>
      </c>
      <c r="AX500" s="59">
        <v>0</v>
      </c>
      <c r="AY500" s="59">
        <v>0</v>
      </c>
      <c r="AZ500" s="59">
        <v>0</v>
      </c>
      <c r="BA500" s="59">
        <v>0</v>
      </c>
      <c r="BB500" s="59">
        <v>0</v>
      </c>
      <c r="BC500" s="59">
        <v>0</v>
      </c>
      <c r="BD500" s="59">
        <v>0</v>
      </c>
      <c r="BE500" s="59">
        <v>0</v>
      </c>
      <c r="BF500" s="59">
        <v>0</v>
      </c>
      <c r="BG500" s="59">
        <v>0</v>
      </c>
      <c r="BH500">
        <f t="shared" si="23"/>
        <v>0</v>
      </c>
      <c r="BM500">
        <f t="shared" si="26"/>
        <v>0</v>
      </c>
      <c r="BO500">
        <f t="shared" si="25"/>
        <v>0</v>
      </c>
    </row>
    <row r="501" spans="39:67" ht="30" customHeight="1" x14ac:dyDescent="0.25">
      <c r="AM501" s="4"/>
      <c r="AN501" s="4"/>
      <c r="AO501" s="5"/>
      <c r="AP501" s="2">
        <f t="shared" si="24"/>
        <v>0</v>
      </c>
      <c r="AQ501" s="6"/>
      <c r="AR501" s="6"/>
      <c r="AT501" s="7">
        <f t="shared" si="22"/>
        <v>0</v>
      </c>
      <c r="AX501" s="59">
        <v>0</v>
      </c>
      <c r="AY501" s="59">
        <v>0</v>
      </c>
      <c r="AZ501" s="59">
        <v>0</v>
      </c>
      <c r="BA501" s="59">
        <v>0</v>
      </c>
      <c r="BB501" s="59">
        <v>0</v>
      </c>
      <c r="BC501" s="59">
        <v>0</v>
      </c>
      <c r="BD501" s="59">
        <v>0</v>
      </c>
      <c r="BE501" s="59">
        <v>0</v>
      </c>
      <c r="BF501" s="59">
        <v>0</v>
      </c>
      <c r="BG501" s="59">
        <v>0</v>
      </c>
      <c r="BH501">
        <f t="shared" si="23"/>
        <v>0</v>
      </c>
      <c r="BM501">
        <f t="shared" si="26"/>
        <v>0</v>
      </c>
      <c r="BO501">
        <f t="shared" si="25"/>
        <v>0</v>
      </c>
    </row>
    <row r="502" spans="39:67" ht="30" customHeight="1" x14ac:dyDescent="0.25">
      <c r="AM502" s="4"/>
      <c r="AN502" s="4"/>
      <c r="AO502" s="5"/>
      <c r="AP502" s="2">
        <f t="shared" si="24"/>
        <v>0</v>
      </c>
      <c r="AQ502" s="6"/>
      <c r="AR502" s="6"/>
      <c r="AT502" s="7">
        <f t="shared" si="22"/>
        <v>0</v>
      </c>
      <c r="AX502" s="59">
        <v>0</v>
      </c>
      <c r="AY502" s="59">
        <v>0</v>
      </c>
      <c r="AZ502" s="59">
        <v>0</v>
      </c>
      <c r="BA502" s="59">
        <v>0</v>
      </c>
      <c r="BB502" s="59">
        <v>0</v>
      </c>
      <c r="BC502" s="59">
        <v>0</v>
      </c>
      <c r="BD502" s="59">
        <v>0</v>
      </c>
      <c r="BE502" s="59">
        <v>0</v>
      </c>
      <c r="BF502" s="59">
        <v>0</v>
      </c>
      <c r="BG502" s="59">
        <v>0</v>
      </c>
      <c r="BH502">
        <f t="shared" si="23"/>
        <v>0</v>
      </c>
      <c r="BM502">
        <f t="shared" si="26"/>
        <v>0</v>
      </c>
      <c r="BO502">
        <f t="shared" si="25"/>
        <v>0</v>
      </c>
    </row>
    <row r="503" spans="39:67" ht="30" customHeight="1" x14ac:dyDescent="0.25">
      <c r="AM503" s="4"/>
      <c r="AN503" s="4"/>
      <c r="AO503" s="5"/>
      <c r="AP503" s="2">
        <f t="shared" si="24"/>
        <v>0</v>
      </c>
      <c r="AQ503" s="6"/>
      <c r="AR503" s="6"/>
      <c r="AT503" s="7">
        <f t="shared" si="22"/>
        <v>0</v>
      </c>
      <c r="AX503" s="59">
        <v>0</v>
      </c>
      <c r="AY503" s="59">
        <v>0</v>
      </c>
      <c r="AZ503" s="59">
        <v>0</v>
      </c>
      <c r="BA503" s="59">
        <v>0</v>
      </c>
      <c r="BB503" s="59">
        <v>0</v>
      </c>
      <c r="BC503" s="59">
        <v>0</v>
      </c>
      <c r="BD503" s="59">
        <v>0</v>
      </c>
      <c r="BE503" s="59">
        <v>0</v>
      </c>
      <c r="BF503" s="59">
        <v>0</v>
      </c>
      <c r="BG503" s="59">
        <v>0</v>
      </c>
      <c r="BH503">
        <f t="shared" si="23"/>
        <v>0</v>
      </c>
      <c r="BM503">
        <f t="shared" si="26"/>
        <v>0</v>
      </c>
      <c r="BO503">
        <f t="shared" si="25"/>
        <v>0</v>
      </c>
    </row>
    <row r="504" spans="39:67" ht="30" customHeight="1" x14ac:dyDescent="0.25">
      <c r="AM504" s="4"/>
      <c r="AN504" s="4"/>
      <c r="AO504" s="5"/>
      <c r="AP504" s="2">
        <f t="shared" si="24"/>
        <v>0</v>
      </c>
      <c r="AQ504" s="6"/>
      <c r="AR504" s="6"/>
      <c r="AT504" s="7">
        <f t="shared" si="22"/>
        <v>0</v>
      </c>
      <c r="AX504" s="59">
        <v>0</v>
      </c>
      <c r="AY504" s="59">
        <v>0</v>
      </c>
      <c r="AZ504" s="59">
        <v>0</v>
      </c>
      <c r="BA504" s="59">
        <v>0</v>
      </c>
      <c r="BB504" s="59">
        <v>0</v>
      </c>
      <c r="BC504" s="59">
        <v>0</v>
      </c>
      <c r="BD504" s="59">
        <v>0</v>
      </c>
      <c r="BE504" s="59">
        <v>0</v>
      </c>
      <c r="BF504" s="59">
        <v>0</v>
      </c>
      <c r="BG504" s="59">
        <v>0</v>
      </c>
      <c r="BH504">
        <f t="shared" si="23"/>
        <v>0</v>
      </c>
      <c r="BM504">
        <f t="shared" si="26"/>
        <v>0</v>
      </c>
      <c r="BO504">
        <f t="shared" si="25"/>
        <v>0</v>
      </c>
    </row>
    <row r="505" spans="39:67" ht="30" customHeight="1" x14ac:dyDescent="0.25">
      <c r="AM505" s="4"/>
      <c r="AN505" s="4"/>
      <c r="AO505" s="5"/>
      <c r="AP505" s="2">
        <f t="shared" si="24"/>
        <v>0</v>
      </c>
      <c r="AQ505" s="6"/>
      <c r="AR505" s="6"/>
      <c r="AT505" s="7">
        <f t="shared" si="22"/>
        <v>0</v>
      </c>
      <c r="AX505" s="59">
        <v>0</v>
      </c>
      <c r="AY505" s="59">
        <v>0</v>
      </c>
      <c r="AZ505" s="59">
        <v>0</v>
      </c>
      <c r="BA505" s="59">
        <v>0</v>
      </c>
      <c r="BB505" s="59">
        <v>0</v>
      </c>
      <c r="BC505" s="59">
        <v>0</v>
      </c>
      <c r="BD505" s="59">
        <v>0</v>
      </c>
      <c r="BE505" s="59">
        <v>0</v>
      </c>
      <c r="BF505" s="59">
        <v>0</v>
      </c>
      <c r="BG505" s="59">
        <v>0</v>
      </c>
      <c r="BH505">
        <f t="shared" si="23"/>
        <v>0</v>
      </c>
      <c r="BM505">
        <f t="shared" si="26"/>
        <v>0</v>
      </c>
      <c r="BO505">
        <f t="shared" si="25"/>
        <v>0</v>
      </c>
    </row>
    <row r="506" spans="39:67" ht="30" customHeight="1" x14ac:dyDescent="0.25">
      <c r="AM506" s="4"/>
      <c r="AN506" s="4"/>
      <c r="AO506" s="5"/>
      <c r="AP506" s="2">
        <f t="shared" si="24"/>
        <v>0</v>
      </c>
      <c r="AQ506" s="6"/>
      <c r="AR506" s="6"/>
      <c r="AT506" s="7">
        <f t="shared" si="22"/>
        <v>0</v>
      </c>
      <c r="AX506" s="59">
        <v>0</v>
      </c>
      <c r="AY506" s="59">
        <v>0</v>
      </c>
      <c r="AZ506" s="59">
        <v>0</v>
      </c>
      <c r="BA506" s="59">
        <v>0</v>
      </c>
      <c r="BB506" s="59">
        <v>0</v>
      </c>
      <c r="BC506" s="59">
        <v>0</v>
      </c>
      <c r="BD506" s="59">
        <v>0</v>
      </c>
      <c r="BE506" s="59">
        <v>0</v>
      </c>
      <c r="BF506" s="59">
        <v>0</v>
      </c>
      <c r="BG506" s="59">
        <v>0</v>
      </c>
      <c r="BH506">
        <f t="shared" si="23"/>
        <v>0</v>
      </c>
      <c r="BM506">
        <f t="shared" si="26"/>
        <v>0</v>
      </c>
      <c r="BO506">
        <f t="shared" si="25"/>
        <v>0</v>
      </c>
    </row>
    <row r="507" spans="39:67" ht="30" customHeight="1" x14ac:dyDescent="0.25">
      <c r="AM507" s="4"/>
      <c r="AN507" s="4"/>
      <c r="AO507" s="5"/>
      <c r="AP507" s="2">
        <f t="shared" si="24"/>
        <v>0</v>
      </c>
      <c r="AQ507" s="6"/>
      <c r="AR507" s="6"/>
      <c r="AT507" s="7">
        <f t="shared" si="22"/>
        <v>0</v>
      </c>
      <c r="AX507" s="59">
        <v>0</v>
      </c>
      <c r="AY507" s="59">
        <v>0</v>
      </c>
      <c r="AZ507" s="59">
        <v>0</v>
      </c>
      <c r="BA507" s="59">
        <v>0</v>
      </c>
      <c r="BB507" s="59">
        <v>0</v>
      </c>
      <c r="BC507" s="59">
        <v>0</v>
      </c>
      <c r="BD507" s="59">
        <v>0</v>
      </c>
      <c r="BE507" s="59">
        <v>0</v>
      </c>
      <c r="BF507" s="59">
        <v>0</v>
      </c>
      <c r="BG507" s="59">
        <v>0</v>
      </c>
      <c r="BH507">
        <f t="shared" si="23"/>
        <v>0</v>
      </c>
      <c r="BM507">
        <f t="shared" si="26"/>
        <v>0</v>
      </c>
      <c r="BO507">
        <f t="shared" si="25"/>
        <v>0</v>
      </c>
    </row>
    <row r="508" spans="39:67" ht="30" customHeight="1" x14ac:dyDescent="0.25">
      <c r="AM508" s="4"/>
      <c r="AN508" s="4"/>
      <c r="AO508" s="5"/>
      <c r="AP508" s="2">
        <f t="shared" si="24"/>
        <v>0</v>
      </c>
      <c r="AQ508" s="6"/>
      <c r="AR508" s="6"/>
      <c r="AT508" s="7">
        <f t="shared" si="22"/>
        <v>0</v>
      </c>
      <c r="AX508" s="59">
        <v>0</v>
      </c>
      <c r="AY508" s="59">
        <v>0</v>
      </c>
      <c r="AZ508" s="59">
        <v>0</v>
      </c>
      <c r="BA508" s="59">
        <v>0</v>
      </c>
      <c r="BB508" s="59">
        <v>0</v>
      </c>
      <c r="BC508" s="59">
        <v>0</v>
      </c>
      <c r="BD508" s="59">
        <v>0</v>
      </c>
      <c r="BE508" s="59">
        <v>0</v>
      </c>
      <c r="BF508" s="59">
        <v>0</v>
      </c>
      <c r="BG508" s="59">
        <v>0</v>
      </c>
      <c r="BH508">
        <f t="shared" si="23"/>
        <v>0</v>
      </c>
      <c r="BM508">
        <f t="shared" si="26"/>
        <v>0</v>
      </c>
      <c r="BO508">
        <f t="shared" si="25"/>
        <v>0</v>
      </c>
    </row>
    <row r="509" spans="39:67" ht="30" customHeight="1" x14ac:dyDescent="0.25">
      <c r="AM509" s="4"/>
      <c r="AN509" s="4"/>
      <c r="AO509" s="5"/>
      <c r="AP509" s="2">
        <f t="shared" si="24"/>
        <v>0</v>
      </c>
      <c r="AQ509" s="6"/>
      <c r="AR509" s="6"/>
      <c r="AT509" s="7">
        <f t="shared" si="22"/>
        <v>0</v>
      </c>
      <c r="AX509" s="59">
        <v>0</v>
      </c>
      <c r="AY509" s="59">
        <v>0</v>
      </c>
      <c r="AZ509" s="59">
        <v>0</v>
      </c>
      <c r="BA509" s="59">
        <v>0</v>
      </c>
      <c r="BB509" s="59">
        <v>0</v>
      </c>
      <c r="BC509" s="59">
        <v>0</v>
      </c>
      <c r="BD509" s="59">
        <v>0</v>
      </c>
      <c r="BE509" s="59">
        <v>0</v>
      </c>
      <c r="BF509" s="59">
        <v>0</v>
      </c>
      <c r="BG509" s="59">
        <v>0</v>
      </c>
      <c r="BH509">
        <f t="shared" si="23"/>
        <v>0</v>
      </c>
      <c r="BM509">
        <f t="shared" si="26"/>
        <v>0</v>
      </c>
      <c r="BO509">
        <f t="shared" si="25"/>
        <v>0</v>
      </c>
    </row>
    <row r="510" spans="39:67" ht="30" customHeight="1" x14ac:dyDescent="0.25">
      <c r="AM510" s="4"/>
      <c r="AN510" s="4"/>
      <c r="AO510" s="5"/>
      <c r="AP510" s="2">
        <f t="shared" si="24"/>
        <v>0</v>
      </c>
      <c r="AQ510" s="6"/>
      <c r="AR510" s="6"/>
      <c r="AT510" s="7">
        <f t="shared" si="22"/>
        <v>0</v>
      </c>
      <c r="AX510" s="59">
        <v>0</v>
      </c>
      <c r="AY510" s="59">
        <v>0</v>
      </c>
      <c r="AZ510" s="59">
        <v>0</v>
      </c>
      <c r="BA510" s="59">
        <v>0</v>
      </c>
      <c r="BB510" s="59">
        <v>0</v>
      </c>
      <c r="BC510" s="59">
        <v>0</v>
      </c>
      <c r="BD510" s="59">
        <v>0</v>
      </c>
      <c r="BE510" s="59">
        <v>0</v>
      </c>
      <c r="BF510" s="59">
        <v>0</v>
      </c>
      <c r="BG510" s="59">
        <v>0</v>
      </c>
      <c r="BH510">
        <f t="shared" si="23"/>
        <v>0</v>
      </c>
      <c r="BM510">
        <f t="shared" si="26"/>
        <v>0</v>
      </c>
      <c r="BO510">
        <f t="shared" si="25"/>
        <v>0</v>
      </c>
    </row>
    <row r="511" spans="39:67" ht="30" customHeight="1" x14ac:dyDescent="0.25">
      <c r="AM511" s="4"/>
      <c r="AN511" s="4"/>
      <c r="AO511" s="5"/>
      <c r="AP511" s="2">
        <f t="shared" si="24"/>
        <v>0</v>
      </c>
      <c r="AQ511" s="6"/>
      <c r="AR511" s="6"/>
      <c r="AT511" s="7">
        <f t="shared" si="22"/>
        <v>0</v>
      </c>
      <c r="AX511" s="59">
        <v>0</v>
      </c>
      <c r="AY511" s="59">
        <v>0</v>
      </c>
      <c r="AZ511" s="59">
        <v>0</v>
      </c>
      <c r="BA511" s="59">
        <v>0</v>
      </c>
      <c r="BB511" s="59">
        <v>0</v>
      </c>
      <c r="BC511" s="59">
        <v>0</v>
      </c>
      <c r="BD511" s="59">
        <v>0</v>
      </c>
      <c r="BE511" s="59">
        <v>0</v>
      </c>
      <c r="BF511" s="59">
        <v>0</v>
      </c>
      <c r="BG511" s="59">
        <v>0</v>
      </c>
      <c r="BH511">
        <f t="shared" si="23"/>
        <v>0</v>
      </c>
      <c r="BM511">
        <f t="shared" si="26"/>
        <v>0</v>
      </c>
      <c r="BO511">
        <f t="shared" si="25"/>
        <v>0</v>
      </c>
    </row>
    <row r="512" spans="39:67" ht="30" customHeight="1" x14ac:dyDescent="0.25">
      <c r="AM512" s="4"/>
      <c r="AN512" s="4"/>
      <c r="AO512" s="5"/>
      <c r="AP512" s="2">
        <f t="shared" si="24"/>
        <v>0</v>
      </c>
      <c r="AQ512" s="6"/>
      <c r="AR512" s="6"/>
      <c r="AT512" s="7">
        <f t="shared" si="22"/>
        <v>0</v>
      </c>
      <c r="AX512" s="59">
        <v>0</v>
      </c>
      <c r="AY512" s="59">
        <v>0</v>
      </c>
      <c r="AZ512" s="59">
        <v>0</v>
      </c>
      <c r="BA512" s="59">
        <v>0</v>
      </c>
      <c r="BB512" s="59">
        <v>0</v>
      </c>
      <c r="BC512" s="59">
        <v>0</v>
      </c>
      <c r="BD512" s="59">
        <v>0</v>
      </c>
      <c r="BE512" s="59">
        <v>0</v>
      </c>
      <c r="BF512" s="59">
        <v>0</v>
      </c>
      <c r="BG512" s="59">
        <v>0</v>
      </c>
      <c r="BH512">
        <f t="shared" si="23"/>
        <v>0</v>
      </c>
      <c r="BM512">
        <f t="shared" si="26"/>
        <v>0</v>
      </c>
      <c r="BO512">
        <f t="shared" si="25"/>
        <v>0</v>
      </c>
    </row>
    <row r="513" spans="39:67" ht="30" customHeight="1" x14ac:dyDescent="0.25">
      <c r="AM513" s="4"/>
      <c r="AN513" s="4"/>
      <c r="AO513" s="5"/>
      <c r="AP513" s="2">
        <f t="shared" si="24"/>
        <v>0</v>
      </c>
      <c r="AQ513" s="6"/>
      <c r="AR513" s="6"/>
      <c r="AT513" s="7">
        <f t="shared" si="22"/>
        <v>0</v>
      </c>
      <c r="AX513" s="59">
        <v>0</v>
      </c>
      <c r="AY513" s="59">
        <v>0</v>
      </c>
      <c r="AZ513" s="59">
        <v>0</v>
      </c>
      <c r="BA513" s="59">
        <v>0</v>
      </c>
      <c r="BB513" s="59">
        <v>0</v>
      </c>
      <c r="BC513" s="59">
        <v>0</v>
      </c>
      <c r="BD513" s="59">
        <v>0</v>
      </c>
      <c r="BE513" s="59">
        <v>0</v>
      </c>
      <c r="BF513" s="59">
        <v>0</v>
      </c>
      <c r="BG513" s="59">
        <v>0</v>
      </c>
      <c r="BH513">
        <f t="shared" si="23"/>
        <v>0</v>
      </c>
      <c r="BM513">
        <f t="shared" si="26"/>
        <v>0</v>
      </c>
      <c r="BO513">
        <f t="shared" si="25"/>
        <v>0</v>
      </c>
    </row>
    <row r="514" spans="39:67" ht="30" customHeight="1" x14ac:dyDescent="0.25">
      <c r="AM514" s="4"/>
      <c r="AN514" s="4"/>
      <c r="AO514" s="5"/>
      <c r="AP514" s="2">
        <f t="shared" si="24"/>
        <v>0</v>
      </c>
      <c r="AQ514" s="6"/>
      <c r="AR514" s="6"/>
      <c r="AT514" s="7">
        <f t="shared" si="22"/>
        <v>0</v>
      </c>
      <c r="AX514" s="59">
        <v>0</v>
      </c>
      <c r="AY514" s="59">
        <v>0</v>
      </c>
      <c r="AZ514" s="59">
        <v>0</v>
      </c>
      <c r="BA514" s="59">
        <v>0</v>
      </c>
      <c r="BB514" s="59">
        <v>0</v>
      </c>
      <c r="BC514" s="59">
        <v>0</v>
      </c>
      <c r="BD514" s="59">
        <v>0</v>
      </c>
      <c r="BE514" s="59">
        <v>0</v>
      </c>
      <c r="BF514" s="59">
        <v>0</v>
      </c>
      <c r="BG514" s="59">
        <v>0</v>
      </c>
      <c r="BH514">
        <f t="shared" si="23"/>
        <v>0</v>
      </c>
      <c r="BM514">
        <f t="shared" si="26"/>
        <v>0</v>
      </c>
      <c r="BO514">
        <f t="shared" si="25"/>
        <v>0</v>
      </c>
    </row>
    <row r="515" spans="39:67" ht="30" customHeight="1" x14ac:dyDescent="0.25">
      <c r="AM515" s="4"/>
      <c r="AN515" s="4"/>
      <c r="AO515" s="5"/>
      <c r="AP515" s="2">
        <f t="shared" si="24"/>
        <v>0</v>
      </c>
      <c r="AQ515" s="6"/>
      <c r="AR515" s="6"/>
      <c r="AT515" s="7">
        <f t="shared" ref="AT515:AT577" si="27">SUM(AU515,AX515,AY515,AZ515,BA515,BB515,BC515,BD515,BE515,BF515,BG515,BH515)</f>
        <v>0</v>
      </c>
      <c r="AX515" s="59">
        <v>0</v>
      </c>
      <c r="AY515" s="59">
        <v>0</v>
      </c>
      <c r="AZ515" s="59">
        <v>0</v>
      </c>
      <c r="BA515" s="59">
        <v>0</v>
      </c>
      <c r="BB515" s="59">
        <v>0</v>
      </c>
      <c r="BC515" s="59">
        <v>0</v>
      </c>
      <c r="BD515" s="59">
        <v>0</v>
      </c>
      <c r="BE515" s="59">
        <v>0</v>
      </c>
      <c r="BF515" s="59">
        <v>0</v>
      </c>
      <c r="BG515" s="59">
        <v>0</v>
      </c>
      <c r="BH515">
        <f t="shared" ref="BH515:BH578" si="28">SUM(BI515,BP515,BO515)</f>
        <v>0</v>
      </c>
      <c r="BM515">
        <f t="shared" si="26"/>
        <v>0</v>
      </c>
      <c r="BO515">
        <f t="shared" si="25"/>
        <v>0</v>
      </c>
    </row>
    <row r="516" spans="39:67" ht="30" customHeight="1" x14ac:dyDescent="0.25">
      <c r="AM516" s="4"/>
      <c r="AN516" s="4"/>
      <c r="AO516" s="5"/>
      <c r="AP516" s="2">
        <f t="shared" ref="AP516:AP519" si="29">(SUM(AQ516,AR516))-AT516</f>
        <v>0</v>
      </c>
      <c r="AQ516" s="6"/>
      <c r="AR516" s="6"/>
      <c r="AT516" s="7">
        <f t="shared" si="27"/>
        <v>0</v>
      </c>
      <c r="AX516" s="59">
        <v>0</v>
      </c>
      <c r="AY516" s="59">
        <v>0</v>
      </c>
      <c r="AZ516" s="59">
        <v>0</v>
      </c>
      <c r="BA516" s="59">
        <v>0</v>
      </c>
      <c r="BB516" s="59">
        <v>0</v>
      </c>
      <c r="BC516" s="59">
        <v>0</v>
      </c>
      <c r="BD516" s="59">
        <v>0</v>
      </c>
      <c r="BE516" s="59">
        <v>0</v>
      </c>
      <c r="BF516" s="59">
        <v>0</v>
      </c>
      <c r="BG516" s="59">
        <v>0</v>
      </c>
      <c r="BH516">
        <f t="shared" si="28"/>
        <v>0</v>
      </c>
      <c r="BM516">
        <f t="shared" si="26"/>
        <v>0</v>
      </c>
      <c r="BO516">
        <f t="shared" ref="BO516:BO579" si="30">BN516*5</f>
        <v>0</v>
      </c>
    </row>
    <row r="517" spans="39:67" ht="30" customHeight="1" x14ac:dyDescent="0.25">
      <c r="AM517" s="4"/>
      <c r="AN517" s="4"/>
      <c r="AO517" s="5"/>
      <c r="AP517" s="2">
        <f t="shared" si="29"/>
        <v>0</v>
      </c>
      <c r="AQ517" s="6"/>
      <c r="AR517" s="6"/>
      <c r="AT517" s="7">
        <f t="shared" si="27"/>
        <v>0</v>
      </c>
      <c r="AX517" s="59">
        <v>0</v>
      </c>
      <c r="AY517" s="59">
        <v>0</v>
      </c>
      <c r="AZ517" s="59">
        <v>0</v>
      </c>
      <c r="BA517" s="59">
        <v>0</v>
      </c>
      <c r="BB517" s="59">
        <v>0</v>
      </c>
      <c r="BC517" s="59">
        <v>0</v>
      </c>
      <c r="BD517" s="59">
        <v>0</v>
      </c>
      <c r="BE517" s="59">
        <v>0</v>
      </c>
      <c r="BF517" s="59">
        <v>0</v>
      </c>
      <c r="BG517" s="59">
        <v>0</v>
      </c>
      <c r="BH517">
        <f t="shared" si="28"/>
        <v>0</v>
      </c>
      <c r="BM517">
        <f t="shared" si="26"/>
        <v>0</v>
      </c>
      <c r="BO517">
        <f t="shared" si="30"/>
        <v>0</v>
      </c>
    </row>
    <row r="518" spans="39:67" ht="30" customHeight="1" x14ac:dyDescent="0.25">
      <c r="AM518" s="4"/>
      <c r="AO518" s="5"/>
      <c r="AP518" s="2">
        <f t="shared" si="29"/>
        <v>0</v>
      </c>
      <c r="AQ518" s="6"/>
      <c r="AR518" s="6"/>
      <c r="AT518" s="7">
        <f t="shared" si="27"/>
        <v>0</v>
      </c>
      <c r="AX518" s="59">
        <v>0</v>
      </c>
      <c r="AY518" s="59">
        <v>0</v>
      </c>
      <c r="AZ518" s="59">
        <v>0</v>
      </c>
      <c r="BA518" s="59">
        <v>0</v>
      </c>
      <c r="BB518" s="59">
        <v>0</v>
      </c>
      <c r="BC518" s="59">
        <v>0</v>
      </c>
      <c r="BD518" s="59">
        <v>0</v>
      </c>
      <c r="BE518" s="59">
        <v>0</v>
      </c>
      <c r="BF518" s="59">
        <v>0</v>
      </c>
      <c r="BG518" s="59">
        <v>0</v>
      </c>
      <c r="BH518">
        <f t="shared" si="28"/>
        <v>0</v>
      </c>
      <c r="BM518">
        <f t="shared" si="26"/>
        <v>0</v>
      </c>
      <c r="BO518">
        <f t="shared" si="30"/>
        <v>0</v>
      </c>
    </row>
    <row r="519" spans="39:67" ht="30" customHeight="1" x14ac:dyDescent="0.25">
      <c r="AM519" s="4"/>
      <c r="AO519" s="5"/>
      <c r="AP519" s="2">
        <f t="shared" si="29"/>
        <v>0</v>
      </c>
      <c r="AQ519" s="6"/>
      <c r="AR519" s="6"/>
      <c r="AT519" s="7">
        <f t="shared" si="27"/>
        <v>0</v>
      </c>
      <c r="AX519" s="59">
        <v>0</v>
      </c>
      <c r="AY519" s="59">
        <v>0</v>
      </c>
      <c r="AZ519" s="59">
        <v>0</v>
      </c>
      <c r="BA519" s="59">
        <v>0</v>
      </c>
      <c r="BB519" s="59">
        <v>0</v>
      </c>
      <c r="BC519" s="59">
        <v>0</v>
      </c>
      <c r="BD519" s="59">
        <v>0</v>
      </c>
      <c r="BE519" s="59">
        <v>0</v>
      </c>
      <c r="BF519" s="59">
        <v>0</v>
      </c>
      <c r="BG519" s="59">
        <v>0</v>
      </c>
      <c r="BH519">
        <f t="shared" si="28"/>
        <v>0</v>
      </c>
      <c r="BM519">
        <f t="shared" si="26"/>
        <v>0</v>
      </c>
      <c r="BO519">
        <f t="shared" si="30"/>
        <v>0</v>
      </c>
    </row>
    <row r="520" spans="39:67" ht="30" customHeight="1" x14ac:dyDescent="0.25">
      <c r="AT520" s="7">
        <f t="shared" si="27"/>
        <v>0</v>
      </c>
      <c r="AX520" s="59">
        <v>0</v>
      </c>
      <c r="AY520" s="59">
        <v>0</v>
      </c>
      <c r="AZ520" s="59">
        <v>0</v>
      </c>
      <c r="BA520" s="59">
        <v>0</v>
      </c>
      <c r="BB520" s="59">
        <v>0</v>
      </c>
      <c r="BC520" s="59">
        <v>0</v>
      </c>
      <c r="BD520" s="59">
        <v>0</v>
      </c>
      <c r="BE520" s="59">
        <v>0</v>
      </c>
      <c r="BF520" s="59">
        <v>0</v>
      </c>
      <c r="BG520" s="59">
        <v>0</v>
      </c>
      <c r="BH520">
        <f t="shared" si="28"/>
        <v>0</v>
      </c>
      <c r="BM520">
        <f t="shared" si="26"/>
        <v>0</v>
      </c>
      <c r="BO520">
        <f t="shared" si="30"/>
        <v>0</v>
      </c>
    </row>
    <row r="521" spans="39:67" ht="30" customHeight="1" x14ac:dyDescent="0.25">
      <c r="AT521" s="7">
        <f t="shared" si="27"/>
        <v>0</v>
      </c>
      <c r="AX521" s="59">
        <v>0</v>
      </c>
      <c r="AY521" s="59">
        <v>0</v>
      </c>
      <c r="AZ521" s="59">
        <v>0</v>
      </c>
      <c r="BA521" s="59">
        <v>0</v>
      </c>
      <c r="BB521" s="59">
        <v>0</v>
      </c>
      <c r="BC521" s="59">
        <v>0</v>
      </c>
      <c r="BD521" s="59">
        <v>0</v>
      </c>
      <c r="BE521" s="59">
        <v>0</v>
      </c>
      <c r="BF521" s="59">
        <v>0</v>
      </c>
      <c r="BG521" s="59">
        <v>0</v>
      </c>
      <c r="BH521">
        <f t="shared" si="28"/>
        <v>0</v>
      </c>
      <c r="BM521">
        <f t="shared" si="26"/>
        <v>0</v>
      </c>
      <c r="BO521">
        <f t="shared" si="30"/>
        <v>0</v>
      </c>
    </row>
    <row r="522" spans="39:67" ht="30" customHeight="1" x14ac:dyDescent="0.25">
      <c r="AT522" s="7">
        <f t="shared" si="27"/>
        <v>0</v>
      </c>
      <c r="AX522" s="59">
        <v>0</v>
      </c>
      <c r="AY522" s="59">
        <v>0</v>
      </c>
      <c r="AZ522" s="59">
        <v>0</v>
      </c>
      <c r="BA522" s="59">
        <v>0</v>
      </c>
      <c r="BB522" s="59">
        <v>0</v>
      </c>
      <c r="BC522" s="59">
        <v>0</v>
      </c>
      <c r="BD522" s="59">
        <v>0</v>
      </c>
      <c r="BE522" s="59">
        <v>0</v>
      </c>
      <c r="BF522" s="59">
        <v>0</v>
      </c>
      <c r="BG522" s="59">
        <v>0</v>
      </c>
      <c r="BH522">
        <f t="shared" si="28"/>
        <v>0</v>
      </c>
      <c r="BM522">
        <f t="shared" si="26"/>
        <v>0</v>
      </c>
      <c r="BO522">
        <f t="shared" si="30"/>
        <v>0</v>
      </c>
    </row>
    <row r="523" spans="39:67" ht="30" customHeight="1" x14ac:dyDescent="0.25">
      <c r="AT523" s="7">
        <f t="shared" si="27"/>
        <v>0</v>
      </c>
      <c r="AX523" s="59">
        <v>0</v>
      </c>
      <c r="AY523" s="59">
        <v>0</v>
      </c>
      <c r="AZ523" s="59">
        <v>0</v>
      </c>
      <c r="BA523" s="59">
        <v>0</v>
      </c>
      <c r="BB523" s="59">
        <v>0</v>
      </c>
      <c r="BC523" s="59">
        <v>0</v>
      </c>
      <c r="BD523" s="59">
        <v>0</v>
      </c>
      <c r="BE523" s="59">
        <v>0</v>
      </c>
      <c r="BF523" s="59">
        <v>0</v>
      </c>
      <c r="BG523" s="59">
        <v>0</v>
      </c>
      <c r="BH523">
        <f t="shared" si="28"/>
        <v>0</v>
      </c>
      <c r="BM523">
        <f t="shared" si="26"/>
        <v>0</v>
      </c>
      <c r="BO523">
        <f t="shared" si="30"/>
        <v>0</v>
      </c>
    </row>
    <row r="524" spans="39:67" ht="30" customHeight="1" x14ac:dyDescent="0.25">
      <c r="AT524" s="7">
        <f t="shared" si="27"/>
        <v>0</v>
      </c>
      <c r="AX524" s="59">
        <v>0</v>
      </c>
      <c r="AY524" s="59">
        <v>0</v>
      </c>
      <c r="AZ524" s="59">
        <v>0</v>
      </c>
      <c r="BA524" s="59">
        <v>0</v>
      </c>
      <c r="BB524" s="59">
        <v>0</v>
      </c>
      <c r="BC524" s="59">
        <v>0</v>
      </c>
      <c r="BD524" s="59">
        <v>0</v>
      </c>
      <c r="BE524" s="59">
        <v>0</v>
      </c>
      <c r="BF524" s="59">
        <v>0</v>
      </c>
      <c r="BG524" s="59">
        <v>0</v>
      </c>
      <c r="BH524">
        <f t="shared" si="28"/>
        <v>0</v>
      </c>
      <c r="BM524">
        <f t="shared" si="26"/>
        <v>0</v>
      </c>
      <c r="BO524">
        <f t="shared" si="30"/>
        <v>0</v>
      </c>
    </row>
    <row r="525" spans="39:67" ht="30" customHeight="1" x14ac:dyDescent="0.25">
      <c r="AT525" s="7">
        <f t="shared" si="27"/>
        <v>0</v>
      </c>
      <c r="AX525" s="59">
        <v>0</v>
      </c>
      <c r="AY525" s="59">
        <v>0</v>
      </c>
      <c r="AZ525" s="59">
        <v>0</v>
      </c>
      <c r="BA525" s="59">
        <v>0</v>
      </c>
      <c r="BB525" s="59">
        <v>0</v>
      </c>
      <c r="BC525" s="59">
        <v>0</v>
      </c>
      <c r="BD525" s="59">
        <v>0</v>
      </c>
      <c r="BE525" s="59">
        <v>0</v>
      </c>
      <c r="BF525" s="59">
        <v>0</v>
      </c>
      <c r="BG525" s="59">
        <v>0</v>
      </c>
      <c r="BH525">
        <f t="shared" si="28"/>
        <v>0</v>
      </c>
      <c r="BM525">
        <f t="shared" si="26"/>
        <v>0</v>
      </c>
      <c r="BO525">
        <f t="shared" si="30"/>
        <v>0</v>
      </c>
    </row>
    <row r="526" spans="39:67" ht="30" customHeight="1" x14ac:dyDescent="0.25">
      <c r="AT526" s="7">
        <f t="shared" si="27"/>
        <v>0</v>
      </c>
      <c r="AX526" s="59">
        <v>0</v>
      </c>
      <c r="AY526" s="59">
        <v>0</v>
      </c>
      <c r="AZ526" s="59">
        <v>0</v>
      </c>
      <c r="BA526" s="59">
        <v>0</v>
      </c>
      <c r="BB526" s="59">
        <v>0</v>
      </c>
      <c r="BC526" s="59">
        <v>0</v>
      </c>
      <c r="BD526" s="59">
        <v>0</v>
      </c>
      <c r="BE526" s="59">
        <v>0</v>
      </c>
      <c r="BF526" s="59">
        <v>0</v>
      </c>
      <c r="BG526" s="59">
        <v>0</v>
      </c>
      <c r="BH526">
        <f t="shared" si="28"/>
        <v>0</v>
      </c>
      <c r="BM526">
        <f t="shared" si="26"/>
        <v>0</v>
      </c>
      <c r="BO526">
        <f t="shared" si="30"/>
        <v>0</v>
      </c>
    </row>
    <row r="527" spans="39:67" ht="30" customHeight="1" x14ac:dyDescent="0.25">
      <c r="AT527" s="7">
        <f t="shared" si="27"/>
        <v>0</v>
      </c>
      <c r="AX527" s="59">
        <v>0</v>
      </c>
      <c r="AY527" s="59">
        <v>0</v>
      </c>
      <c r="AZ527" s="59">
        <v>0</v>
      </c>
      <c r="BA527" s="59">
        <v>0</v>
      </c>
      <c r="BB527" s="59">
        <v>0</v>
      </c>
      <c r="BC527" s="59">
        <v>0</v>
      </c>
      <c r="BD527" s="59">
        <v>0</v>
      </c>
      <c r="BE527" s="59">
        <v>0</v>
      </c>
      <c r="BF527" s="59">
        <v>0</v>
      </c>
      <c r="BG527" s="59">
        <v>0</v>
      </c>
      <c r="BH527">
        <f t="shared" si="28"/>
        <v>0</v>
      </c>
      <c r="BM527">
        <f t="shared" si="26"/>
        <v>0</v>
      </c>
      <c r="BO527">
        <f t="shared" si="30"/>
        <v>0</v>
      </c>
    </row>
    <row r="528" spans="39:67" ht="30" customHeight="1" x14ac:dyDescent="0.25">
      <c r="AT528" s="7">
        <f t="shared" si="27"/>
        <v>0</v>
      </c>
      <c r="AX528" s="59">
        <v>0</v>
      </c>
      <c r="AY528" s="59">
        <v>0</v>
      </c>
      <c r="AZ528" s="59">
        <v>0</v>
      </c>
      <c r="BA528" s="59">
        <v>0</v>
      </c>
      <c r="BB528" s="59">
        <v>0</v>
      </c>
      <c r="BC528" s="59">
        <v>0</v>
      </c>
      <c r="BD528" s="59">
        <v>0</v>
      </c>
      <c r="BE528" s="59">
        <v>0</v>
      </c>
      <c r="BF528" s="59">
        <v>0</v>
      </c>
      <c r="BG528" s="59">
        <v>0</v>
      </c>
      <c r="BH528">
        <f t="shared" si="28"/>
        <v>0</v>
      </c>
      <c r="BM528">
        <f t="shared" si="26"/>
        <v>0</v>
      </c>
      <c r="BO528">
        <f t="shared" si="30"/>
        <v>0</v>
      </c>
    </row>
    <row r="529" spans="46:67" ht="30" customHeight="1" x14ac:dyDescent="0.25">
      <c r="AT529" s="7">
        <f t="shared" si="27"/>
        <v>0</v>
      </c>
      <c r="AX529" s="59">
        <v>0</v>
      </c>
      <c r="AY529" s="59">
        <v>0</v>
      </c>
      <c r="AZ529" s="59">
        <v>0</v>
      </c>
      <c r="BA529" s="59">
        <v>0</v>
      </c>
      <c r="BB529" s="59">
        <v>0</v>
      </c>
      <c r="BC529" s="59">
        <v>0</v>
      </c>
      <c r="BD529" s="59">
        <v>0</v>
      </c>
      <c r="BE529" s="59">
        <v>0</v>
      </c>
      <c r="BF529" s="59">
        <v>0</v>
      </c>
      <c r="BG529" s="59">
        <v>0</v>
      </c>
      <c r="BH529">
        <f t="shared" si="28"/>
        <v>0</v>
      </c>
      <c r="BM529">
        <f t="shared" si="26"/>
        <v>0</v>
      </c>
      <c r="BO529">
        <f t="shared" si="30"/>
        <v>0</v>
      </c>
    </row>
    <row r="530" spans="46:67" ht="30" customHeight="1" x14ac:dyDescent="0.25">
      <c r="AT530" s="7">
        <f t="shared" si="27"/>
        <v>0</v>
      </c>
      <c r="AX530" s="59">
        <v>0</v>
      </c>
      <c r="AY530" s="59">
        <v>0</v>
      </c>
      <c r="AZ530" s="59">
        <v>0</v>
      </c>
      <c r="BA530" s="59">
        <v>0</v>
      </c>
      <c r="BB530" s="59">
        <v>0</v>
      </c>
      <c r="BC530" s="59">
        <v>0</v>
      </c>
      <c r="BD530" s="59">
        <v>0</v>
      </c>
      <c r="BE530" s="59">
        <v>0</v>
      </c>
      <c r="BF530" s="59">
        <v>0</v>
      </c>
      <c r="BG530" s="59">
        <v>0</v>
      </c>
      <c r="BH530">
        <f t="shared" si="28"/>
        <v>0</v>
      </c>
      <c r="BM530">
        <f t="shared" si="26"/>
        <v>0</v>
      </c>
      <c r="BO530">
        <f t="shared" si="30"/>
        <v>0</v>
      </c>
    </row>
    <row r="531" spans="46:67" ht="30" customHeight="1" x14ac:dyDescent="0.25">
      <c r="AT531" s="7">
        <f t="shared" si="27"/>
        <v>0</v>
      </c>
      <c r="AX531" s="59">
        <v>0</v>
      </c>
      <c r="AY531" s="59">
        <v>0</v>
      </c>
      <c r="AZ531" s="59">
        <v>0</v>
      </c>
      <c r="BA531" s="59">
        <v>0</v>
      </c>
      <c r="BB531" s="59">
        <v>0</v>
      </c>
      <c r="BC531" s="59">
        <v>0</v>
      </c>
      <c r="BD531" s="59">
        <v>0</v>
      </c>
      <c r="BE531" s="59">
        <v>0</v>
      </c>
      <c r="BF531" s="59">
        <v>0</v>
      </c>
      <c r="BG531" s="59">
        <v>0</v>
      </c>
      <c r="BH531">
        <f t="shared" si="28"/>
        <v>0</v>
      </c>
      <c r="BM531">
        <f t="shared" si="26"/>
        <v>0</v>
      </c>
      <c r="BO531">
        <f t="shared" si="30"/>
        <v>0</v>
      </c>
    </row>
    <row r="532" spans="46:67" ht="30" customHeight="1" x14ac:dyDescent="0.25">
      <c r="AT532" s="7">
        <f t="shared" si="27"/>
        <v>0</v>
      </c>
      <c r="AX532" s="59">
        <v>0</v>
      </c>
      <c r="AY532" s="59">
        <v>0</v>
      </c>
      <c r="AZ532" s="59">
        <v>0</v>
      </c>
      <c r="BA532" s="59">
        <v>0</v>
      </c>
      <c r="BB532" s="59">
        <v>0</v>
      </c>
      <c r="BC532" s="59">
        <v>0</v>
      </c>
      <c r="BD532" s="59">
        <v>0</v>
      </c>
      <c r="BE532" s="59">
        <v>0</v>
      </c>
      <c r="BF532" s="59">
        <v>0</v>
      </c>
      <c r="BG532" s="59">
        <v>0</v>
      </c>
      <c r="BH532">
        <f t="shared" si="28"/>
        <v>0</v>
      </c>
      <c r="BM532">
        <f t="shared" si="26"/>
        <v>0</v>
      </c>
      <c r="BO532">
        <f t="shared" si="30"/>
        <v>0</v>
      </c>
    </row>
    <row r="533" spans="46:67" ht="30" customHeight="1" x14ac:dyDescent="0.25">
      <c r="AT533" s="7">
        <f t="shared" si="27"/>
        <v>0</v>
      </c>
      <c r="AX533" s="59">
        <v>0</v>
      </c>
      <c r="AY533" s="59">
        <v>0</v>
      </c>
      <c r="AZ533" s="59">
        <v>0</v>
      </c>
      <c r="BA533" s="59">
        <v>0</v>
      </c>
      <c r="BB533" s="59">
        <v>0</v>
      </c>
      <c r="BC533" s="59">
        <v>0</v>
      </c>
      <c r="BD533" s="59">
        <v>0</v>
      </c>
      <c r="BE533" s="59">
        <v>0</v>
      </c>
      <c r="BF533" s="59">
        <v>0</v>
      </c>
      <c r="BG533" s="59">
        <v>0</v>
      </c>
      <c r="BH533">
        <f t="shared" si="28"/>
        <v>0</v>
      </c>
      <c r="BM533">
        <f t="shared" ref="BM533:BM596" si="31">(BJ533*6)+(BK533*8)+(BL533*5)</f>
        <v>0</v>
      </c>
      <c r="BO533">
        <f t="shared" si="30"/>
        <v>0</v>
      </c>
    </row>
    <row r="534" spans="46:67" ht="30" customHeight="1" x14ac:dyDescent="0.25">
      <c r="AT534" s="7">
        <f t="shared" si="27"/>
        <v>0</v>
      </c>
      <c r="AX534" s="59">
        <v>0</v>
      </c>
      <c r="AY534" s="59">
        <v>0</v>
      </c>
      <c r="AZ534" s="59">
        <v>0</v>
      </c>
      <c r="BA534" s="59">
        <v>0</v>
      </c>
      <c r="BB534" s="59">
        <v>0</v>
      </c>
      <c r="BC534" s="59">
        <v>0</v>
      </c>
      <c r="BD534" s="59">
        <v>0</v>
      </c>
      <c r="BE534" s="59">
        <v>0</v>
      </c>
      <c r="BF534" s="59">
        <v>0</v>
      </c>
      <c r="BG534" s="59">
        <v>0</v>
      </c>
      <c r="BH534">
        <f t="shared" si="28"/>
        <v>0</v>
      </c>
      <c r="BM534">
        <f t="shared" si="31"/>
        <v>0</v>
      </c>
      <c r="BO534">
        <f t="shared" si="30"/>
        <v>0</v>
      </c>
    </row>
    <row r="535" spans="46:67" ht="30" customHeight="1" x14ac:dyDescent="0.25">
      <c r="AT535" s="7">
        <f t="shared" si="27"/>
        <v>0</v>
      </c>
      <c r="AX535" s="59">
        <v>0</v>
      </c>
      <c r="AY535" s="59">
        <v>0</v>
      </c>
      <c r="AZ535" s="59">
        <v>0</v>
      </c>
      <c r="BA535" s="59">
        <v>0</v>
      </c>
      <c r="BB535" s="59">
        <v>0</v>
      </c>
      <c r="BC535" s="59">
        <v>0</v>
      </c>
      <c r="BD535" s="59">
        <v>0</v>
      </c>
      <c r="BE535" s="59">
        <v>0</v>
      </c>
      <c r="BF535" s="59">
        <v>0</v>
      </c>
      <c r="BG535" s="59">
        <v>0</v>
      </c>
      <c r="BH535">
        <f t="shared" si="28"/>
        <v>0</v>
      </c>
      <c r="BM535">
        <f t="shared" si="31"/>
        <v>0</v>
      </c>
      <c r="BO535">
        <f t="shared" si="30"/>
        <v>0</v>
      </c>
    </row>
    <row r="536" spans="46:67" ht="30" customHeight="1" x14ac:dyDescent="0.25">
      <c r="AT536" s="7">
        <f t="shared" si="27"/>
        <v>0</v>
      </c>
      <c r="AX536" s="59">
        <v>0</v>
      </c>
      <c r="AY536" s="59">
        <v>0</v>
      </c>
      <c r="AZ536" s="59">
        <v>0</v>
      </c>
      <c r="BA536" s="59">
        <v>0</v>
      </c>
      <c r="BB536" s="59">
        <v>0</v>
      </c>
      <c r="BC536" s="59">
        <v>0</v>
      </c>
      <c r="BD536" s="59">
        <v>0</v>
      </c>
      <c r="BE536" s="59">
        <v>0</v>
      </c>
      <c r="BF536" s="59">
        <v>0</v>
      </c>
      <c r="BG536" s="59">
        <v>0</v>
      </c>
      <c r="BH536">
        <f t="shared" si="28"/>
        <v>0</v>
      </c>
      <c r="BM536">
        <f t="shared" si="31"/>
        <v>0</v>
      </c>
      <c r="BO536">
        <f t="shared" si="30"/>
        <v>0</v>
      </c>
    </row>
    <row r="537" spans="46:67" ht="30" customHeight="1" x14ac:dyDescent="0.25">
      <c r="AT537" s="7">
        <f t="shared" si="27"/>
        <v>0</v>
      </c>
      <c r="AX537" s="59">
        <v>0</v>
      </c>
      <c r="AY537" s="59">
        <v>0</v>
      </c>
      <c r="AZ537" s="59">
        <v>0</v>
      </c>
      <c r="BA537" s="59">
        <v>0</v>
      </c>
      <c r="BB537" s="59">
        <v>0</v>
      </c>
      <c r="BC537" s="59">
        <v>0</v>
      </c>
      <c r="BD537" s="59">
        <v>0</v>
      </c>
      <c r="BE537" s="59">
        <v>0</v>
      </c>
      <c r="BF537" s="59">
        <v>0</v>
      </c>
      <c r="BG537" s="59">
        <v>0</v>
      </c>
      <c r="BH537">
        <f t="shared" si="28"/>
        <v>0</v>
      </c>
      <c r="BM537">
        <f t="shared" si="31"/>
        <v>0</v>
      </c>
      <c r="BO537">
        <f t="shared" si="30"/>
        <v>0</v>
      </c>
    </row>
    <row r="538" spans="46:67" ht="30" customHeight="1" x14ac:dyDescent="0.25">
      <c r="AT538" s="7">
        <f t="shared" si="27"/>
        <v>0</v>
      </c>
      <c r="AX538" s="59">
        <v>0</v>
      </c>
      <c r="AY538" s="59">
        <v>0</v>
      </c>
      <c r="AZ538" s="59">
        <v>0</v>
      </c>
      <c r="BA538" s="59">
        <v>0</v>
      </c>
      <c r="BB538" s="59">
        <v>0</v>
      </c>
      <c r="BC538" s="59">
        <v>0</v>
      </c>
      <c r="BD538" s="59">
        <v>0</v>
      </c>
      <c r="BE538" s="59">
        <v>0</v>
      </c>
      <c r="BF538" s="59">
        <v>0</v>
      </c>
      <c r="BG538" s="59">
        <v>0</v>
      </c>
      <c r="BH538">
        <f t="shared" si="28"/>
        <v>0</v>
      </c>
      <c r="BM538">
        <f t="shared" si="31"/>
        <v>0</v>
      </c>
      <c r="BO538">
        <f t="shared" si="30"/>
        <v>0</v>
      </c>
    </row>
    <row r="539" spans="46:67" ht="30" customHeight="1" x14ac:dyDescent="0.25">
      <c r="AT539" s="7">
        <f t="shared" si="27"/>
        <v>0</v>
      </c>
      <c r="AX539" s="59">
        <v>0</v>
      </c>
      <c r="AY539" s="59">
        <v>0</v>
      </c>
      <c r="AZ539" s="59">
        <v>0</v>
      </c>
      <c r="BA539" s="59">
        <v>0</v>
      </c>
      <c r="BB539" s="59">
        <v>0</v>
      </c>
      <c r="BC539" s="59">
        <v>0</v>
      </c>
      <c r="BD539" s="59">
        <v>0</v>
      </c>
      <c r="BE539" s="59">
        <v>0</v>
      </c>
      <c r="BF539" s="59">
        <v>0</v>
      </c>
      <c r="BG539" s="59">
        <v>0</v>
      </c>
      <c r="BH539">
        <f t="shared" si="28"/>
        <v>0</v>
      </c>
      <c r="BM539">
        <f t="shared" si="31"/>
        <v>0</v>
      </c>
      <c r="BO539">
        <f t="shared" si="30"/>
        <v>0</v>
      </c>
    </row>
    <row r="540" spans="46:67" ht="30" customHeight="1" x14ac:dyDescent="0.25">
      <c r="AT540" s="7">
        <f t="shared" si="27"/>
        <v>0</v>
      </c>
      <c r="AX540" s="59">
        <v>0</v>
      </c>
      <c r="AY540" s="59">
        <v>0</v>
      </c>
      <c r="AZ540" s="59">
        <v>0</v>
      </c>
      <c r="BA540" s="59">
        <v>0</v>
      </c>
      <c r="BB540" s="59">
        <v>0</v>
      </c>
      <c r="BC540" s="59">
        <v>0</v>
      </c>
      <c r="BD540" s="59">
        <v>0</v>
      </c>
      <c r="BE540" s="59">
        <v>0</v>
      </c>
      <c r="BF540" s="59">
        <v>0</v>
      </c>
      <c r="BG540" s="59">
        <v>0</v>
      </c>
      <c r="BH540">
        <f t="shared" si="28"/>
        <v>0</v>
      </c>
      <c r="BM540">
        <f t="shared" si="31"/>
        <v>0</v>
      </c>
      <c r="BO540">
        <f t="shared" si="30"/>
        <v>0</v>
      </c>
    </row>
    <row r="541" spans="46:67" ht="30" customHeight="1" x14ac:dyDescent="0.25">
      <c r="AT541" s="7">
        <f t="shared" si="27"/>
        <v>0</v>
      </c>
      <c r="AX541" s="59">
        <v>0</v>
      </c>
      <c r="AY541" s="59">
        <v>0</v>
      </c>
      <c r="AZ541" s="59">
        <v>0</v>
      </c>
      <c r="BA541" s="59">
        <v>0</v>
      </c>
      <c r="BB541" s="59">
        <v>0</v>
      </c>
      <c r="BC541" s="59">
        <v>0</v>
      </c>
      <c r="BD541" s="59">
        <v>0</v>
      </c>
      <c r="BE541" s="59">
        <v>0</v>
      </c>
      <c r="BF541" s="59">
        <v>0</v>
      </c>
      <c r="BG541" s="59">
        <v>0</v>
      </c>
      <c r="BH541">
        <f t="shared" si="28"/>
        <v>0</v>
      </c>
      <c r="BM541">
        <f t="shared" si="31"/>
        <v>0</v>
      </c>
      <c r="BO541">
        <f t="shared" si="30"/>
        <v>0</v>
      </c>
    </row>
    <row r="542" spans="46:67" ht="30" customHeight="1" x14ac:dyDescent="0.25">
      <c r="AT542" s="7">
        <f t="shared" si="27"/>
        <v>0</v>
      </c>
      <c r="AX542" s="59">
        <v>0</v>
      </c>
      <c r="AY542" s="59">
        <v>0</v>
      </c>
      <c r="AZ542" s="59">
        <v>0</v>
      </c>
      <c r="BA542" s="59">
        <v>0</v>
      </c>
      <c r="BB542" s="59">
        <v>0</v>
      </c>
      <c r="BC542" s="59">
        <v>0</v>
      </c>
      <c r="BD542" s="59">
        <v>0</v>
      </c>
      <c r="BE542" s="59">
        <v>0</v>
      </c>
      <c r="BF542" s="59">
        <v>0</v>
      </c>
      <c r="BG542" s="59">
        <v>0</v>
      </c>
      <c r="BH542">
        <f t="shared" si="28"/>
        <v>0</v>
      </c>
      <c r="BM542">
        <f t="shared" si="31"/>
        <v>0</v>
      </c>
      <c r="BO542">
        <f t="shared" si="30"/>
        <v>0</v>
      </c>
    </row>
    <row r="543" spans="46:67" ht="30" customHeight="1" x14ac:dyDescent="0.25">
      <c r="AT543" s="7">
        <f t="shared" si="27"/>
        <v>0</v>
      </c>
      <c r="AX543" s="59">
        <v>0</v>
      </c>
      <c r="AY543" s="59">
        <v>0</v>
      </c>
      <c r="AZ543" s="59">
        <v>0</v>
      </c>
      <c r="BA543" s="59">
        <v>0</v>
      </c>
      <c r="BB543" s="59">
        <v>0</v>
      </c>
      <c r="BC543" s="59">
        <v>0</v>
      </c>
      <c r="BD543" s="59">
        <v>0</v>
      </c>
      <c r="BE543" s="59">
        <v>0</v>
      </c>
      <c r="BF543" s="59">
        <v>0</v>
      </c>
      <c r="BG543" s="59">
        <v>0</v>
      </c>
      <c r="BH543">
        <f t="shared" si="28"/>
        <v>0</v>
      </c>
      <c r="BM543">
        <f t="shared" si="31"/>
        <v>0</v>
      </c>
      <c r="BO543">
        <f t="shared" si="30"/>
        <v>0</v>
      </c>
    </row>
    <row r="544" spans="46:67" ht="30" customHeight="1" x14ac:dyDescent="0.25">
      <c r="AT544" s="7">
        <f t="shared" si="27"/>
        <v>0</v>
      </c>
      <c r="AX544" s="59">
        <v>0</v>
      </c>
      <c r="AY544" s="59">
        <v>0</v>
      </c>
      <c r="AZ544" s="59">
        <v>0</v>
      </c>
      <c r="BA544" s="59">
        <v>0</v>
      </c>
      <c r="BB544" s="59">
        <v>0</v>
      </c>
      <c r="BC544" s="59">
        <v>0</v>
      </c>
      <c r="BD544" s="59">
        <v>0</v>
      </c>
      <c r="BE544" s="59">
        <v>0</v>
      </c>
      <c r="BF544" s="59">
        <v>0</v>
      </c>
      <c r="BG544" s="59">
        <v>0</v>
      </c>
      <c r="BH544">
        <f t="shared" si="28"/>
        <v>0</v>
      </c>
      <c r="BM544">
        <f t="shared" si="31"/>
        <v>0</v>
      </c>
      <c r="BO544">
        <f t="shared" si="30"/>
        <v>0</v>
      </c>
    </row>
    <row r="545" spans="46:67" ht="30" customHeight="1" x14ac:dyDescent="0.25">
      <c r="AT545" s="7">
        <f t="shared" si="27"/>
        <v>0</v>
      </c>
      <c r="AX545" s="59">
        <v>0</v>
      </c>
      <c r="AY545" s="59">
        <v>0</v>
      </c>
      <c r="AZ545" s="59">
        <v>0</v>
      </c>
      <c r="BA545" s="59">
        <v>0</v>
      </c>
      <c r="BB545" s="59">
        <v>0</v>
      </c>
      <c r="BC545" s="59">
        <v>0</v>
      </c>
      <c r="BD545" s="59">
        <v>0</v>
      </c>
      <c r="BE545" s="59">
        <v>0</v>
      </c>
      <c r="BF545" s="59">
        <v>0</v>
      </c>
      <c r="BG545" s="59">
        <v>0</v>
      </c>
      <c r="BH545">
        <f t="shared" si="28"/>
        <v>0</v>
      </c>
      <c r="BM545">
        <f t="shared" si="31"/>
        <v>0</v>
      </c>
      <c r="BO545">
        <f t="shared" si="30"/>
        <v>0</v>
      </c>
    </row>
    <row r="546" spans="46:67" ht="30" customHeight="1" x14ac:dyDescent="0.25">
      <c r="AT546" s="7">
        <f t="shared" si="27"/>
        <v>0</v>
      </c>
      <c r="AX546" s="59">
        <v>0</v>
      </c>
      <c r="AY546" s="59">
        <v>0</v>
      </c>
      <c r="AZ546" s="59">
        <v>0</v>
      </c>
      <c r="BA546" s="59">
        <v>0</v>
      </c>
      <c r="BB546" s="59">
        <v>0</v>
      </c>
      <c r="BC546" s="59">
        <v>0</v>
      </c>
      <c r="BD546" s="59">
        <v>0</v>
      </c>
      <c r="BE546" s="59">
        <v>0</v>
      </c>
      <c r="BF546" s="59">
        <v>0</v>
      </c>
      <c r="BG546" s="59">
        <v>0</v>
      </c>
      <c r="BH546">
        <f t="shared" si="28"/>
        <v>0</v>
      </c>
      <c r="BM546">
        <f t="shared" si="31"/>
        <v>0</v>
      </c>
      <c r="BO546">
        <f t="shared" si="30"/>
        <v>0</v>
      </c>
    </row>
    <row r="547" spans="46:67" ht="30" customHeight="1" x14ac:dyDescent="0.25">
      <c r="AT547" s="7">
        <f t="shared" si="27"/>
        <v>0</v>
      </c>
      <c r="AX547" s="59">
        <v>0</v>
      </c>
      <c r="AY547" s="59">
        <v>0</v>
      </c>
      <c r="AZ547" s="59">
        <v>0</v>
      </c>
      <c r="BA547" s="59">
        <v>0</v>
      </c>
      <c r="BB547" s="59">
        <v>0</v>
      </c>
      <c r="BC547" s="59">
        <v>0</v>
      </c>
      <c r="BD547" s="59">
        <v>0</v>
      </c>
      <c r="BE547" s="59">
        <v>0</v>
      </c>
      <c r="BF547" s="59">
        <v>0</v>
      </c>
      <c r="BG547" s="59">
        <v>0</v>
      </c>
      <c r="BH547">
        <f t="shared" si="28"/>
        <v>0</v>
      </c>
      <c r="BM547">
        <f t="shared" si="31"/>
        <v>0</v>
      </c>
      <c r="BO547">
        <f t="shared" si="30"/>
        <v>0</v>
      </c>
    </row>
    <row r="548" spans="46:67" ht="30" customHeight="1" x14ac:dyDescent="0.25">
      <c r="AT548" s="7">
        <f t="shared" si="27"/>
        <v>0</v>
      </c>
      <c r="AX548" s="59">
        <v>0</v>
      </c>
      <c r="AY548" s="59">
        <v>0</v>
      </c>
      <c r="AZ548" s="59">
        <v>0</v>
      </c>
      <c r="BA548" s="59">
        <v>0</v>
      </c>
      <c r="BB548" s="59">
        <v>0</v>
      </c>
      <c r="BC548" s="59">
        <v>0</v>
      </c>
      <c r="BD548" s="59">
        <v>0</v>
      </c>
      <c r="BE548" s="59">
        <v>0</v>
      </c>
      <c r="BF548" s="59">
        <v>0</v>
      </c>
      <c r="BG548" s="59">
        <v>0</v>
      </c>
      <c r="BH548">
        <f t="shared" si="28"/>
        <v>0</v>
      </c>
      <c r="BM548">
        <f t="shared" si="31"/>
        <v>0</v>
      </c>
      <c r="BO548">
        <f t="shared" si="30"/>
        <v>0</v>
      </c>
    </row>
    <row r="549" spans="46:67" ht="30" customHeight="1" x14ac:dyDescent="0.25">
      <c r="AT549" s="7">
        <f t="shared" si="27"/>
        <v>0</v>
      </c>
      <c r="AX549" s="59">
        <v>0</v>
      </c>
      <c r="AY549" s="59">
        <v>0</v>
      </c>
      <c r="AZ549" s="59">
        <v>0</v>
      </c>
      <c r="BA549" s="59">
        <v>0</v>
      </c>
      <c r="BB549" s="59">
        <v>0</v>
      </c>
      <c r="BC549" s="59">
        <v>0</v>
      </c>
      <c r="BD549" s="59">
        <v>0</v>
      </c>
      <c r="BE549" s="59">
        <v>0</v>
      </c>
      <c r="BF549" s="59">
        <v>0</v>
      </c>
      <c r="BG549" s="59">
        <v>0</v>
      </c>
      <c r="BH549">
        <f t="shared" si="28"/>
        <v>0</v>
      </c>
      <c r="BM549">
        <f t="shared" si="31"/>
        <v>0</v>
      </c>
      <c r="BO549">
        <f t="shared" si="30"/>
        <v>0</v>
      </c>
    </row>
    <row r="550" spans="46:67" ht="30" customHeight="1" x14ac:dyDescent="0.25">
      <c r="AT550" s="7">
        <f t="shared" si="27"/>
        <v>0</v>
      </c>
      <c r="AX550" s="59">
        <v>0</v>
      </c>
      <c r="AY550" s="59">
        <v>0</v>
      </c>
      <c r="AZ550" s="59">
        <v>0</v>
      </c>
      <c r="BA550" s="59">
        <v>0</v>
      </c>
      <c r="BB550" s="59">
        <v>0</v>
      </c>
      <c r="BC550" s="59">
        <v>0</v>
      </c>
      <c r="BD550" s="59">
        <v>0</v>
      </c>
      <c r="BE550" s="59">
        <v>0</v>
      </c>
      <c r="BF550" s="59">
        <v>0</v>
      </c>
      <c r="BG550" s="59">
        <v>0</v>
      </c>
      <c r="BH550">
        <f t="shared" si="28"/>
        <v>0</v>
      </c>
      <c r="BM550">
        <f t="shared" si="31"/>
        <v>0</v>
      </c>
      <c r="BO550">
        <f t="shared" si="30"/>
        <v>0</v>
      </c>
    </row>
    <row r="551" spans="46:67" ht="30" customHeight="1" x14ac:dyDescent="0.25">
      <c r="AT551" s="7">
        <f t="shared" si="27"/>
        <v>0</v>
      </c>
      <c r="AX551" s="59">
        <v>0</v>
      </c>
      <c r="AY551" s="59">
        <v>0</v>
      </c>
      <c r="AZ551" s="59">
        <v>0</v>
      </c>
      <c r="BA551" s="59">
        <v>0</v>
      </c>
      <c r="BB551" s="59">
        <v>0</v>
      </c>
      <c r="BC551" s="59">
        <v>0</v>
      </c>
      <c r="BD551" s="59">
        <v>0</v>
      </c>
      <c r="BE551" s="59">
        <v>0</v>
      </c>
      <c r="BF551" s="59">
        <v>0</v>
      </c>
      <c r="BG551" s="59">
        <v>0</v>
      </c>
      <c r="BH551">
        <f t="shared" si="28"/>
        <v>0</v>
      </c>
      <c r="BM551">
        <f t="shared" si="31"/>
        <v>0</v>
      </c>
      <c r="BO551">
        <f t="shared" si="30"/>
        <v>0</v>
      </c>
    </row>
    <row r="552" spans="46:67" ht="30" customHeight="1" x14ac:dyDescent="0.25">
      <c r="AT552" s="7">
        <f t="shared" si="27"/>
        <v>0</v>
      </c>
      <c r="AX552" s="59">
        <v>0</v>
      </c>
      <c r="AY552" s="59">
        <v>0</v>
      </c>
      <c r="AZ552" s="59">
        <v>0</v>
      </c>
      <c r="BA552" s="59">
        <v>0</v>
      </c>
      <c r="BB552" s="59">
        <v>0</v>
      </c>
      <c r="BC552" s="59">
        <v>0</v>
      </c>
      <c r="BD552" s="59">
        <v>0</v>
      </c>
      <c r="BE552" s="59">
        <v>0</v>
      </c>
      <c r="BF552" s="59">
        <v>0</v>
      </c>
      <c r="BG552" s="59">
        <v>0</v>
      </c>
      <c r="BH552">
        <f t="shared" si="28"/>
        <v>0</v>
      </c>
      <c r="BM552">
        <f t="shared" si="31"/>
        <v>0</v>
      </c>
      <c r="BO552">
        <f t="shared" si="30"/>
        <v>0</v>
      </c>
    </row>
    <row r="553" spans="46:67" ht="30" customHeight="1" x14ac:dyDescent="0.25">
      <c r="AT553" s="7">
        <f t="shared" si="27"/>
        <v>0</v>
      </c>
      <c r="AX553" s="59">
        <v>0</v>
      </c>
      <c r="AY553" s="59">
        <v>0</v>
      </c>
      <c r="AZ553" s="59">
        <v>0</v>
      </c>
      <c r="BA553" s="59">
        <v>0</v>
      </c>
      <c r="BB553" s="59">
        <v>0</v>
      </c>
      <c r="BC553" s="59">
        <v>0</v>
      </c>
      <c r="BD553" s="59">
        <v>0</v>
      </c>
      <c r="BE553" s="59">
        <v>0</v>
      </c>
      <c r="BF553" s="59">
        <v>0</v>
      </c>
      <c r="BG553" s="59">
        <v>0</v>
      </c>
      <c r="BH553">
        <f t="shared" si="28"/>
        <v>0</v>
      </c>
      <c r="BM553">
        <f t="shared" si="31"/>
        <v>0</v>
      </c>
      <c r="BO553">
        <f t="shared" si="30"/>
        <v>0</v>
      </c>
    </row>
    <row r="554" spans="46:67" ht="30" customHeight="1" x14ac:dyDescent="0.25">
      <c r="AT554" s="7">
        <f t="shared" si="27"/>
        <v>0</v>
      </c>
      <c r="AX554" s="59">
        <v>0</v>
      </c>
      <c r="AY554" s="59">
        <v>0</v>
      </c>
      <c r="AZ554" s="59">
        <v>0</v>
      </c>
      <c r="BA554" s="59">
        <v>0</v>
      </c>
      <c r="BB554" s="59">
        <v>0</v>
      </c>
      <c r="BC554" s="59">
        <v>0</v>
      </c>
      <c r="BD554" s="59">
        <v>0</v>
      </c>
      <c r="BE554" s="59">
        <v>0</v>
      </c>
      <c r="BF554" s="59">
        <v>0</v>
      </c>
      <c r="BG554" s="59">
        <v>0</v>
      </c>
      <c r="BH554">
        <f t="shared" si="28"/>
        <v>0</v>
      </c>
      <c r="BM554">
        <f t="shared" si="31"/>
        <v>0</v>
      </c>
      <c r="BO554">
        <f t="shared" si="30"/>
        <v>0</v>
      </c>
    </row>
    <row r="555" spans="46:67" ht="30" customHeight="1" x14ac:dyDescent="0.25">
      <c r="AT555" s="7">
        <f t="shared" si="27"/>
        <v>0</v>
      </c>
      <c r="AX555" s="59">
        <v>0</v>
      </c>
      <c r="AY555" s="59">
        <v>0</v>
      </c>
      <c r="AZ555" s="59">
        <v>0</v>
      </c>
      <c r="BA555" s="59">
        <v>0</v>
      </c>
      <c r="BB555" s="59">
        <v>0</v>
      </c>
      <c r="BC555" s="59">
        <v>0</v>
      </c>
      <c r="BD555" s="59">
        <v>0</v>
      </c>
      <c r="BE555" s="59">
        <v>0</v>
      </c>
      <c r="BF555" s="59">
        <v>0</v>
      </c>
      <c r="BG555" s="59">
        <v>0</v>
      </c>
      <c r="BH555">
        <f t="shared" si="28"/>
        <v>0</v>
      </c>
      <c r="BM555">
        <f t="shared" si="31"/>
        <v>0</v>
      </c>
      <c r="BO555">
        <f t="shared" si="30"/>
        <v>0</v>
      </c>
    </row>
    <row r="556" spans="46:67" ht="30" customHeight="1" x14ac:dyDescent="0.25">
      <c r="AT556" s="7">
        <f t="shared" si="27"/>
        <v>0</v>
      </c>
      <c r="AX556" s="59">
        <v>0</v>
      </c>
      <c r="AY556" s="59">
        <v>0</v>
      </c>
      <c r="AZ556" s="59">
        <v>0</v>
      </c>
      <c r="BA556" s="59">
        <v>0</v>
      </c>
      <c r="BB556" s="59">
        <v>0</v>
      </c>
      <c r="BC556" s="59">
        <v>0</v>
      </c>
      <c r="BD556" s="59">
        <v>0</v>
      </c>
      <c r="BE556" s="59">
        <v>0</v>
      </c>
      <c r="BF556" s="59">
        <v>0</v>
      </c>
      <c r="BG556" s="59">
        <v>0</v>
      </c>
      <c r="BH556">
        <f t="shared" si="28"/>
        <v>0</v>
      </c>
      <c r="BM556">
        <f t="shared" si="31"/>
        <v>0</v>
      </c>
      <c r="BO556">
        <f t="shared" si="30"/>
        <v>0</v>
      </c>
    </row>
    <row r="557" spans="46:67" ht="30" customHeight="1" x14ac:dyDescent="0.25">
      <c r="AT557" s="7">
        <f t="shared" si="27"/>
        <v>0</v>
      </c>
      <c r="AX557" s="59">
        <v>0</v>
      </c>
      <c r="AY557" s="59">
        <v>0</v>
      </c>
      <c r="AZ557" s="59">
        <v>0</v>
      </c>
      <c r="BA557" s="59">
        <v>0</v>
      </c>
      <c r="BB557" s="59">
        <v>0</v>
      </c>
      <c r="BC557" s="59">
        <v>0</v>
      </c>
      <c r="BD557" s="59">
        <v>0</v>
      </c>
      <c r="BE557" s="59">
        <v>0</v>
      </c>
      <c r="BF557" s="59">
        <v>0</v>
      </c>
      <c r="BG557" s="59">
        <v>0</v>
      </c>
      <c r="BH557">
        <f t="shared" si="28"/>
        <v>0</v>
      </c>
      <c r="BM557">
        <f t="shared" si="31"/>
        <v>0</v>
      </c>
      <c r="BO557">
        <f t="shared" si="30"/>
        <v>0</v>
      </c>
    </row>
    <row r="558" spans="46:67" ht="30" customHeight="1" x14ac:dyDescent="0.25">
      <c r="AT558" s="7">
        <f t="shared" si="27"/>
        <v>0</v>
      </c>
      <c r="AX558" s="59">
        <v>0</v>
      </c>
      <c r="AY558" s="59">
        <v>0</v>
      </c>
      <c r="AZ558" s="59">
        <v>0</v>
      </c>
      <c r="BA558" s="59">
        <v>0</v>
      </c>
      <c r="BB558" s="59">
        <v>0</v>
      </c>
      <c r="BC558" s="59">
        <v>0</v>
      </c>
      <c r="BD558" s="59">
        <v>0</v>
      </c>
      <c r="BE558" s="59">
        <v>0</v>
      </c>
      <c r="BF558" s="59">
        <v>0</v>
      </c>
      <c r="BG558" s="59">
        <v>0</v>
      </c>
      <c r="BH558">
        <f t="shared" si="28"/>
        <v>0</v>
      </c>
      <c r="BM558">
        <f t="shared" si="31"/>
        <v>0</v>
      </c>
      <c r="BO558">
        <f t="shared" si="30"/>
        <v>0</v>
      </c>
    </row>
    <row r="559" spans="46:67" ht="30" customHeight="1" x14ac:dyDescent="0.25">
      <c r="AT559" s="7">
        <f t="shared" si="27"/>
        <v>0</v>
      </c>
      <c r="AX559" s="59">
        <v>0</v>
      </c>
      <c r="AY559" s="59">
        <v>0</v>
      </c>
      <c r="AZ559" s="59">
        <v>0</v>
      </c>
      <c r="BA559" s="59">
        <v>0</v>
      </c>
      <c r="BB559" s="59">
        <v>0</v>
      </c>
      <c r="BC559" s="59">
        <v>0</v>
      </c>
      <c r="BD559" s="59">
        <v>0</v>
      </c>
      <c r="BE559" s="59">
        <v>0</v>
      </c>
      <c r="BF559" s="59">
        <v>0</v>
      </c>
      <c r="BG559" s="59">
        <v>0</v>
      </c>
      <c r="BH559">
        <f t="shared" si="28"/>
        <v>0</v>
      </c>
      <c r="BM559">
        <f t="shared" si="31"/>
        <v>0</v>
      </c>
      <c r="BO559">
        <f t="shared" si="30"/>
        <v>0</v>
      </c>
    </row>
    <row r="560" spans="46:67" ht="30" customHeight="1" x14ac:dyDescent="0.25">
      <c r="AT560" s="7">
        <f t="shared" si="27"/>
        <v>0</v>
      </c>
      <c r="AX560" s="59">
        <v>0</v>
      </c>
      <c r="AY560" s="59">
        <v>0</v>
      </c>
      <c r="AZ560" s="59">
        <v>0</v>
      </c>
      <c r="BA560" s="59">
        <v>0</v>
      </c>
      <c r="BB560" s="59">
        <v>0</v>
      </c>
      <c r="BC560" s="59">
        <v>0</v>
      </c>
      <c r="BD560" s="59">
        <v>0</v>
      </c>
      <c r="BE560" s="59">
        <v>0</v>
      </c>
      <c r="BF560" s="59">
        <v>0</v>
      </c>
      <c r="BG560" s="59">
        <v>0</v>
      </c>
      <c r="BH560">
        <f t="shared" si="28"/>
        <v>0</v>
      </c>
      <c r="BM560">
        <f t="shared" si="31"/>
        <v>0</v>
      </c>
      <c r="BO560">
        <f t="shared" si="30"/>
        <v>0</v>
      </c>
    </row>
    <row r="561" spans="46:67" ht="30" customHeight="1" x14ac:dyDescent="0.25">
      <c r="AT561" s="7">
        <f t="shared" si="27"/>
        <v>0</v>
      </c>
      <c r="AX561" s="59">
        <v>0</v>
      </c>
      <c r="AY561" s="59">
        <v>0</v>
      </c>
      <c r="AZ561" s="59">
        <v>0</v>
      </c>
      <c r="BA561" s="59">
        <v>0</v>
      </c>
      <c r="BB561" s="59">
        <v>0</v>
      </c>
      <c r="BC561" s="59">
        <v>0</v>
      </c>
      <c r="BD561" s="59">
        <v>0</v>
      </c>
      <c r="BE561" s="59">
        <v>0</v>
      </c>
      <c r="BF561" s="59">
        <v>0</v>
      </c>
      <c r="BG561" s="59">
        <v>0</v>
      </c>
      <c r="BH561">
        <f t="shared" si="28"/>
        <v>0</v>
      </c>
      <c r="BM561">
        <f t="shared" si="31"/>
        <v>0</v>
      </c>
      <c r="BO561">
        <f t="shared" si="30"/>
        <v>0</v>
      </c>
    </row>
    <row r="562" spans="46:67" ht="30" customHeight="1" x14ac:dyDescent="0.25">
      <c r="AT562" s="7">
        <f t="shared" si="27"/>
        <v>0</v>
      </c>
      <c r="AX562" s="59">
        <v>0</v>
      </c>
      <c r="AY562" s="59">
        <v>0</v>
      </c>
      <c r="AZ562" s="59">
        <v>0</v>
      </c>
      <c r="BA562" s="59">
        <v>0</v>
      </c>
      <c r="BB562" s="59">
        <v>0</v>
      </c>
      <c r="BC562" s="59">
        <v>0</v>
      </c>
      <c r="BD562" s="59">
        <v>0</v>
      </c>
      <c r="BE562" s="59">
        <v>0</v>
      </c>
      <c r="BF562" s="59">
        <v>0</v>
      </c>
      <c r="BG562" s="59">
        <v>0</v>
      </c>
      <c r="BH562">
        <f t="shared" si="28"/>
        <v>0</v>
      </c>
      <c r="BM562">
        <f t="shared" si="31"/>
        <v>0</v>
      </c>
      <c r="BO562">
        <f t="shared" si="30"/>
        <v>0</v>
      </c>
    </row>
    <row r="563" spans="46:67" ht="30" customHeight="1" x14ac:dyDescent="0.25">
      <c r="AT563" s="7">
        <f t="shared" si="27"/>
        <v>0</v>
      </c>
      <c r="AX563" s="59">
        <v>0</v>
      </c>
      <c r="AY563" s="59">
        <v>0</v>
      </c>
      <c r="AZ563" s="59">
        <v>0</v>
      </c>
      <c r="BA563" s="59">
        <v>0</v>
      </c>
      <c r="BB563" s="59">
        <v>0</v>
      </c>
      <c r="BC563" s="59">
        <v>0</v>
      </c>
      <c r="BD563" s="59">
        <v>0</v>
      </c>
      <c r="BE563" s="59">
        <v>0</v>
      </c>
      <c r="BF563" s="59">
        <v>0</v>
      </c>
      <c r="BG563" s="59">
        <v>0</v>
      </c>
      <c r="BH563">
        <f t="shared" si="28"/>
        <v>0</v>
      </c>
      <c r="BM563">
        <f t="shared" si="31"/>
        <v>0</v>
      </c>
      <c r="BO563">
        <f t="shared" si="30"/>
        <v>0</v>
      </c>
    </row>
    <row r="564" spans="46:67" ht="30" customHeight="1" x14ac:dyDescent="0.25">
      <c r="AT564" s="7">
        <f t="shared" si="27"/>
        <v>0</v>
      </c>
      <c r="AX564" s="59">
        <v>0</v>
      </c>
      <c r="AY564" s="59">
        <v>0</v>
      </c>
      <c r="AZ564" s="59">
        <v>0</v>
      </c>
      <c r="BA564" s="59">
        <v>0</v>
      </c>
      <c r="BB564" s="59">
        <v>0</v>
      </c>
      <c r="BC564" s="59">
        <v>0</v>
      </c>
      <c r="BD564" s="59">
        <v>0</v>
      </c>
      <c r="BE564" s="59">
        <v>0</v>
      </c>
      <c r="BF564" s="59">
        <v>0</v>
      </c>
      <c r="BG564" s="59">
        <v>0</v>
      </c>
      <c r="BH564">
        <f t="shared" si="28"/>
        <v>0</v>
      </c>
      <c r="BM564">
        <f t="shared" si="31"/>
        <v>0</v>
      </c>
      <c r="BO564">
        <f t="shared" si="30"/>
        <v>0</v>
      </c>
    </row>
    <row r="565" spans="46:67" ht="30" customHeight="1" x14ac:dyDescent="0.25">
      <c r="AT565" s="7">
        <f t="shared" si="27"/>
        <v>0</v>
      </c>
      <c r="AX565" s="59">
        <v>0</v>
      </c>
      <c r="AY565" s="59">
        <v>0</v>
      </c>
      <c r="AZ565" s="59">
        <v>0</v>
      </c>
      <c r="BA565" s="59">
        <v>0</v>
      </c>
      <c r="BB565" s="59">
        <v>0</v>
      </c>
      <c r="BC565" s="59">
        <v>0</v>
      </c>
      <c r="BD565" s="59">
        <v>0</v>
      </c>
      <c r="BE565" s="59">
        <v>0</v>
      </c>
      <c r="BF565" s="59">
        <v>0</v>
      </c>
      <c r="BG565" s="59">
        <v>0</v>
      </c>
      <c r="BH565">
        <f t="shared" si="28"/>
        <v>0</v>
      </c>
      <c r="BM565">
        <f t="shared" si="31"/>
        <v>0</v>
      </c>
      <c r="BO565">
        <f t="shared" si="30"/>
        <v>0</v>
      </c>
    </row>
    <row r="566" spans="46:67" ht="30" customHeight="1" x14ac:dyDescent="0.25">
      <c r="AT566" s="7">
        <f t="shared" si="27"/>
        <v>0</v>
      </c>
      <c r="AX566" s="59">
        <v>0</v>
      </c>
      <c r="AY566" s="59">
        <v>0</v>
      </c>
      <c r="AZ566" s="59">
        <v>0</v>
      </c>
      <c r="BA566" s="59">
        <v>0</v>
      </c>
      <c r="BB566" s="59">
        <v>0</v>
      </c>
      <c r="BC566" s="59">
        <v>0</v>
      </c>
      <c r="BD566" s="59">
        <v>0</v>
      </c>
      <c r="BE566" s="59">
        <v>0</v>
      </c>
      <c r="BF566" s="59">
        <v>0</v>
      </c>
      <c r="BG566" s="59">
        <v>0</v>
      </c>
      <c r="BH566">
        <f t="shared" si="28"/>
        <v>0</v>
      </c>
      <c r="BM566">
        <f t="shared" si="31"/>
        <v>0</v>
      </c>
      <c r="BO566">
        <f t="shared" si="30"/>
        <v>0</v>
      </c>
    </row>
    <row r="567" spans="46:67" ht="30" customHeight="1" x14ac:dyDescent="0.25">
      <c r="AT567" s="7">
        <f t="shared" si="27"/>
        <v>0</v>
      </c>
      <c r="AX567" s="59">
        <v>0</v>
      </c>
      <c r="AY567" s="59">
        <v>0</v>
      </c>
      <c r="AZ567" s="59">
        <v>0</v>
      </c>
      <c r="BA567" s="59">
        <v>0</v>
      </c>
      <c r="BB567" s="59">
        <v>0</v>
      </c>
      <c r="BC567" s="59">
        <v>0</v>
      </c>
      <c r="BD567" s="59">
        <v>0</v>
      </c>
      <c r="BE567" s="59">
        <v>0</v>
      </c>
      <c r="BF567" s="59">
        <v>0</v>
      </c>
      <c r="BG567" s="59">
        <v>0</v>
      </c>
      <c r="BH567">
        <f t="shared" si="28"/>
        <v>0</v>
      </c>
      <c r="BM567">
        <f t="shared" si="31"/>
        <v>0</v>
      </c>
      <c r="BO567">
        <f t="shared" si="30"/>
        <v>0</v>
      </c>
    </row>
    <row r="568" spans="46:67" ht="30" customHeight="1" x14ac:dyDescent="0.25">
      <c r="AT568" s="7">
        <f t="shared" si="27"/>
        <v>0</v>
      </c>
      <c r="AX568" s="59">
        <v>0</v>
      </c>
      <c r="AY568" s="59">
        <v>0</v>
      </c>
      <c r="AZ568" s="59">
        <v>0</v>
      </c>
      <c r="BA568" s="59">
        <v>0</v>
      </c>
      <c r="BB568" s="59">
        <v>0</v>
      </c>
      <c r="BC568" s="59">
        <v>0</v>
      </c>
      <c r="BD568" s="59">
        <v>0</v>
      </c>
      <c r="BE568" s="59">
        <v>0</v>
      </c>
      <c r="BF568" s="59">
        <v>0</v>
      </c>
      <c r="BG568" s="59">
        <v>0</v>
      </c>
      <c r="BH568">
        <f t="shared" si="28"/>
        <v>0</v>
      </c>
      <c r="BM568">
        <f t="shared" si="31"/>
        <v>0</v>
      </c>
      <c r="BO568">
        <f t="shared" si="30"/>
        <v>0</v>
      </c>
    </row>
    <row r="569" spans="46:67" ht="30" customHeight="1" x14ac:dyDescent="0.25">
      <c r="AT569" s="7">
        <f t="shared" si="27"/>
        <v>0</v>
      </c>
      <c r="AX569" s="59">
        <v>0</v>
      </c>
      <c r="AY569" s="59">
        <v>0</v>
      </c>
      <c r="AZ569" s="59">
        <v>0</v>
      </c>
      <c r="BA569" s="59">
        <v>0</v>
      </c>
      <c r="BB569" s="59">
        <v>0</v>
      </c>
      <c r="BC569" s="59">
        <v>0</v>
      </c>
      <c r="BD569" s="59">
        <v>0</v>
      </c>
      <c r="BE569" s="59">
        <v>0</v>
      </c>
      <c r="BF569" s="59">
        <v>0</v>
      </c>
      <c r="BG569" s="59">
        <v>0</v>
      </c>
      <c r="BH569">
        <f t="shared" si="28"/>
        <v>0</v>
      </c>
      <c r="BM569">
        <f t="shared" si="31"/>
        <v>0</v>
      </c>
      <c r="BO569">
        <f t="shared" si="30"/>
        <v>0</v>
      </c>
    </row>
    <row r="570" spans="46:67" ht="30" customHeight="1" x14ac:dyDescent="0.25">
      <c r="AT570" s="7">
        <f t="shared" si="27"/>
        <v>0</v>
      </c>
      <c r="AX570" s="59">
        <v>0</v>
      </c>
      <c r="AY570" s="59">
        <v>0</v>
      </c>
      <c r="AZ570" s="59">
        <v>0</v>
      </c>
      <c r="BA570" s="59">
        <v>0</v>
      </c>
      <c r="BB570" s="59">
        <v>0</v>
      </c>
      <c r="BC570" s="59">
        <v>0</v>
      </c>
      <c r="BD570" s="59">
        <v>0</v>
      </c>
      <c r="BE570" s="59">
        <v>0</v>
      </c>
      <c r="BF570" s="59">
        <v>0</v>
      </c>
      <c r="BG570" s="59">
        <v>0</v>
      </c>
      <c r="BH570">
        <f t="shared" si="28"/>
        <v>0</v>
      </c>
      <c r="BM570">
        <f t="shared" si="31"/>
        <v>0</v>
      </c>
      <c r="BO570">
        <f t="shared" si="30"/>
        <v>0</v>
      </c>
    </row>
    <row r="571" spans="46:67" ht="30" customHeight="1" x14ac:dyDescent="0.25">
      <c r="AT571" s="7">
        <f t="shared" si="27"/>
        <v>0</v>
      </c>
      <c r="AX571" s="59">
        <v>0</v>
      </c>
      <c r="AY571" s="59">
        <v>0</v>
      </c>
      <c r="AZ571" s="59">
        <v>0</v>
      </c>
      <c r="BA571" s="59">
        <v>0</v>
      </c>
      <c r="BB571" s="59">
        <v>0</v>
      </c>
      <c r="BC571" s="59">
        <v>0</v>
      </c>
      <c r="BD571" s="59">
        <v>0</v>
      </c>
      <c r="BE571" s="59">
        <v>0</v>
      </c>
      <c r="BF571" s="59">
        <v>0</v>
      </c>
      <c r="BG571" s="59">
        <v>0</v>
      </c>
      <c r="BH571">
        <f t="shared" si="28"/>
        <v>0</v>
      </c>
      <c r="BM571">
        <f t="shared" si="31"/>
        <v>0</v>
      </c>
      <c r="BO571">
        <f t="shared" si="30"/>
        <v>0</v>
      </c>
    </row>
    <row r="572" spans="46:67" ht="30" customHeight="1" x14ac:dyDescent="0.25">
      <c r="AT572" s="7">
        <f t="shared" si="27"/>
        <v>0</v>
      </c>
      <c r="AX572" s="59">
        <v>0</v>
      </c>
      <c r="AY572" s="59">
        <v>0</v>
      </c>
      <c r="AZ572" s="59">
        <v>0</v>
      </c>
      <c r="BA572" s="59">
        <v>0</v>
      </c>
      <c r="BB572" s="59">
        <v>0</v>
      </c>
      <c r="BC572" s="59">
        <v>0</v>
      </c>
      <c r="BD572" s="59">
        <v>0</v>
      </c>
      <c r="BE572" s="59">
        <v>0</v>
      </c>
      <c r="BF572" s="59">
        <v>0</v>
      </c>
      <c r="BG572" s="59">
        <v>0</v>
      </c>
      <c r="BH572">
        <f t="shared" si="28"/>
        <v>0</v>
      </c>
      <c r="BM572">
        <f t="shared" si="31"/>
        <v>0</v>
      </c>
      <c r="BO572">
        <f t="shared" si="30"/>
        <v>0</v>
      </c>
    </row>
    <row r="573" spans="46:67" ht="30" customHeight="1" x14ac:dyDescent="0.25">
      <c r="AT573" s="7">
        <f t="shared" si="27"/>
        <v>0</v>
      </c>
      <c r="AX573" s="59">
        <v>0</v>
      </c>
      <c r="AY573" s="59">
        <v>0</v>
      </c>
      <c r="AZ573" s="59">
        <v>0</v>
      </c>
      <c r="BA573" s="59">
        <v>0</v>
      </c>
      <c r="BB573" s="59">
        <v>0</v>
      </c>
      <c r="BC573" s="59">
        <v>0</v>
      </c>
      <c r="BD573" s="59">
        <v>0</v>
      </c>
      <c r="BE573" s="59">
        <v>0</v>
      </c>
      <c r="BF573" s="59">
        <v>0</v>
      </c>
      <c r="BG573" s="59">
        <v>0</v>
      </c>
      <c r="BH573">
        <f t="shared" si="28"/>
        <v>0</v>
      </c>
      <c r="BM573">
        <f t="shared" si="31"/>
        <v>0</v>
      </c>
      <c r="BO573">
        <f t="shared" si="30"/>
        <v>0</v>
      </c>
    </row>
    <row r="574" spans="46:67" ht="30" customHeight="1" x14ac:dyDescent="0.25">
      <c r="AT574" s="7">
        <f t="shared" si="27"/>
        <v>0</v>
      </c>
      <c r="AX574" s="59">
        <v>0</v>
      </c>
      <c r="AY574" s="59">
        <v>0</v>
      </c>
      <c r="AZ574" s="59">
        <v>0</v>
      </c>
      <c r="BA574" s="59">
        <v>0</v>
      </c>
      <c r="BB574" s="59">
        <v>0</v>
      </c>
      <c r="BC574" s="59">
        <v>0</v>
      </c>
      <c r="BD574" s="59">
        <v>0</v>
      </c>
      <c r="BE574" s="59">
        <v>0</v>
      </c>
      <c r="BF574" s="59">
        <v>0</v>
      </c>
      <c r="BG574" s="59">
        <v>0</v>
      </c>
      <c r="BH574">
        <f t="shared" si="28"/>
        <v>0</v>
      </c>
      <c r="BM574">
        <f t="shared" si="31"/>
        <v>0</v>
      </c>
      <c r="BO574">
        <f t="shared" si="30"/>
        <v>0</v>
      </c>
    </row>
    <row r="575" spans="46:67" ht="30" customHeight="1" x14ac:dyDescent="0.25">
      <c r="AT575" s="7">
        <f t="shared" si="27"/>
        <v>0</v>
      </c>
      <c r="AX575" s="59">
        <v>0</v>
      </c>
      <c r="AY575" s="59">
        <v>0</v>
      </c>
      <c r="AZ575" s="59">
        <v>0</v>
      </c>
      <c r="BA575" s="59">
        <v>0</v>
      </c>
      <c r="BB575" s="59">
        <v>0</v>
      </c>
      <c r="BC575" s="59">
        <v>0</v>
      </c>
      <c r="BD575" s="59">
        <v>0</v>
      </c>
      <c r="BE575" s="59">
        <v>0</v>
      </c>
      <c r="BF575" s="59">
        <v>0</v>
      </c>
      <c r="BG575" s="59">
        <v>0</v>
      </c>
      <c r="BH575">
        <f t="shared" si="28"/>
        <v>0</v>
      </c>
      <c r="BM575">
        <f t="shared" si="31"/>
        <v>0</v>
      </c>
      <c r="BO575">
        <f t="shared" si="30"/>
        <v>0</v>
      </c>
    </row>
    <row r="576" spans="46:67" ht="30" customHeight="1" x14ac:dyDescent="0.25">
      <c r="AT576" s="7">
        <f t="shared" si="27"/>
        <v>0</v>
      </c>
      <c r="AX576" s="59">
        <v>0</v>
      </c>
      <c r="AY576" s="59">
        <v>0</v>
      </c>
      <c r="AZ576" s="59">
        <v>0</v>
      </c>
      <c r="BA576" s="59">
        <v>0</v>
      </c>
      <c r="BB576" s="59">
        <v>0</v>
      </c>
      <c r="BC576" s="59">
        <v>0</v>
      </c>
      <c r="BD576" s="59">
        <v>0</v>
      </c>
      <c r="BE576" s="59">
        <v>0</v>
      </c>
      <c r="BF576" s="59">
        <v>0</v>
      </c>
      <c r="BG576" s="59">
        <v>0</v>
      </c>
      <c r="BH576">
        <f t="shared" si="28"/>
        <v>0</v>
      </c>
      <c r="BM576">
        <f t="shared" si="31"/>
        <v>0</v>
      </c>
      <c r="BO576">
        <f t="shared" si="30"/>
        <v>0</v>
      </c>
    </row>
    <row r="577" spans="46:67" ht="30" customHeight="1" x14ac:dyDescent="0.25">
      <c r="AT577" s="7">
        <f t="shared" si="27"/>
        <v>0</v>
      </c>
      <c r="AX577" s="59">
        <v>0</v>
      </c>
      <c r="AY577" s="59">
        <v>0</v>
      </c>
      <c r="AZ577" s="59">
        <v>0</v>
      </c>
      <c r="BA577" s="59">
        <v>0</v>
      </c>
      <c r="BB577" s="59">
        <v>0</v>
      </c>
      <c r="BC577" s="59">
        <v>0</v>
      </c>
      <c r="BD577" s="59">
        <v>0</v>
      </c>
      <c r="BE577" s="59">
        <v>0</v>
      </c>
      <c r="BF577" s="59">
        <v>0</v>
      </c>
      <c r="BG577" s="59">
        <v>0</v>
      </c>
      <c r="BH577">
        <f t="shared" si="28"/>
        <v>0</v>
      </c>
      <c r="BM577">
        <f t="shared" si="31"/>
        <v>0</v>
      </c>
      <c r="BO577">
        <f t="shared" si="30"/>
        <v>0</v>
      </c>
    </row>
    <row r="578" spans="46:67" ht="30" customHeight="1" x14ac:dyDescent="0.25">
      <c r="BH578">
        <f t="shared" si="28"/>
        <v>0</v>
      </c>
      <c r="BM578">
        <f t="shared" si="31"/>
        <v>0</v>
      </c>
      <c r="BO578">
        <f t="shared" si="30"/>
        <v>0</v>
      </c>
    </row>
    <row r="579" spans="46:67" ht="30" customHeight="1" x14ac:dyDescent="0.25">
      <c r="BH579">
        <f t="shared" ref="BH579:BH597" si="32">SUM(BI579,BP579,BO579)</f>
        <v>0</v>
      </c>
      <c r="BM579">
        <f t="shared" si="31"/>
        <v>0</v>
      </c>
      <c r="BO579">
        <f t="shared" si="30"/>
        <v>0</v>
      </c>
    </row>
    <row r="580" spans="46:67" ht="30" customHeight="1" x14ac:dyDescent="0.25">
      <c r="BH580">
        <f t="shared" si="32"/>
        <v>0</v>
      </c>
      <c r="BM580">
        <f t="shared" si="31"/>
        <v>0</v>
      </c>
      <c r="BO580">
        <f t="shared" ref="BO580:BO592" si="33">BN580*5</f>
        <v>0</v>
      </c>
    </row>
    <row r="581" spans="46:67" ht="30" customHeight="1" x14ac:dyDescent="0.25">
      <c r="BH581">
        <f t="shared" si="32"/>
        <v>0</v>
      </c>
      <c r="BM581">
        <f t="shared" si="31"/>
        <v>0</v>
      </c>
      <c r="BO581">
        <f t="shared" si="33"/>
        <v>0</v>
      </c>
    </row>
    <row r="582" spans="46:67" ht="30" customHeight="1" x14ac:dyDescent="0.25">
      <c r="BH582">
        <f t="shared" si="32"/>
        <v>0</v>
      </c>
      <c r="BM582">
        <f t="shared" si="31"/>
        <v>0</v>
      </c>
      <c r="BO582">
        <f t="shared" si="33"/>
        <v>0</v>
      </c>
    </row>
    <row r="583" spans="46:67" ht="30" customHeight="1" x14ac:dyDescent="0.25">
      <c r="BH583">
        <f t="shared" si="32"/>
        <v>0</v>
      </c>
      <c r="BM583">
        <f t="shared" si="31"/>
        <v>0</v>
      </c>
      <c r="BO583">
        <f t="shared" si="33"/>
        <v>0</v>
      </c>
    </row>
    <row r="584" spans="46:67" ht="30" customHeight="1" x14ac:dyDescent="0.25">
      <c r="BH584">
        <f t="shared" si="32"/>
        <v>0</v>
      </c>
      <c r="BM584">
        <f t="shared" si="31"/>
        <v>0</v>
      </c>
      <c r="BO584">
        <f t="shared" si="33"/>
        <v>0</v>
      </c>
    </row>
    <row r="585" spans="46:67" ht="30" customHeight="1" x14ac:dyDescent="0.25">
      <c r="BH585">
        <f t="shared" si="32"/>
        <v>0</v>
      </c>
      <c r="BM585">
        <f t="shared" si="31"/>
        <v>0</v>
      </c>
      <c r="BO585">
        <f t="shared" si="33"/>
        <v>0</v>
      </c>
    </row>
    <row r="586" spans="46:67" ht="30" customHeight="1" x14ac:dyDescent="0.25">
      <c r="BH586">
        <f t="shared" si="32"/>
        <v>0</v>
      </c>
      <c r="BM586">
        <f t="shared" si="31"/>
        <v>0</v>
      </c>
      <c r="BO586">
        <f t="shared" si="33"/>
        <v>0</v>
      </c>
    </row>
    <row r="587" spans="46:67" ht="30" customHeight="1" x14ac:dyDescent="0.25">
      <c r="BH587">
        <f t="shared" si="32"/>
        <v>0</v>
      </c>
      <c r="BM587">
        <f t="shared" si="31"/>
        <v>0</v>
      </c>
      <c r="BO587">
        <f t="shared" si="33"/>
        <v>0</v>
      </c>
    </row>
    <row r="588" spans="46:67" ht="30" customHeight="1" x14ac:dyDescent="0.25">
      <c r="BH588">
        <f t="shared" si="32"/>
        <v>0</v>
      </c>
      <c r="BM588">
        <f t="shared" si="31"/>
        <v>0</v>
      </c>
      <c r="BO588">
        <f t="shared" si="33"/>
        <v>0</v>
      </c>
    </row>
    <row r="589" spans="46:67" ht="30" customHeight="1" x14ac:dyDescent="0.25">
      <c r="BH589">
        <f t="shared" si="32"/>
        <v>0</v>
      </c>
      <c r="BM589">
        <f t="shared" si="31"/>
        <v>0</v>
      </c>
      <c r="BO589">
        <f t="shared" si="33"/>
        <v>0</v>
      </c>
    </row>
    <row r="590" spans="46:67" ht="30" customHeight="1" x14ac:dyDescent="0.25">
      <c r="BH590">
        <f t="shared" si="32"/>
        <v>0</v>
      </c>
      <c r="BM590">
        <f t="shared" si="31"/>
        <v>0</v>
      </c>
      <c r="BO590">
        <f t="shared" si="33"/>
        <v>0</v>
      </c>
    </row>
    <row r="591" spans="46:67" ht="30" customHeight="1" x14ac:dyDescent="0.25">
      <c r="BH591">
        <f t="shared" si="32"/>
        <v>0</v>
      </c>
      <c r="BM591">
        <f t="shared" si="31"/>
        <v>0</v>
      </c>
      <c r="BO591">
        <f t="shared" si="33"/>
        <v>0</v>
      </c>
    </row>
    <row r="592" spans="46:67" ht="30" customHeight="1" x14ac:dyDescent="0.25">
      <c r="BH592">
        <f t="shared" si="32"/>
        <v>0</v>
      </c>
      <c r="BM592">
        <f t="shared" si="31"/>
        <v>0</v>
      </c>
      <c r="BO592">
        <f t="shared" si="33"/>
        <v>0</v>
      </c>
    </row>
    <row r="593" spans="60:65" ht="30" customHeight="1" x14ac:dyDescent="0.25">
      <c r="BH593">
        <f t="shared" si="32"/>
        <v>0</v>
      </c>
      <c r="BM593">
        <f t="shared" si="31"/>
        <v>0</v>
      </c>
    </row>
    <row r="594" spans="60:65" ht="30" customHeight="1" x14ac:dyDescent="0.25">
      <c r="BH594">
        <f t="shared" si="32"/>
        <v>0</v>
      </c>
      <c r="BM594">
        <f t="shared" si="31"/>
        <v>0</v>
      </c>
    </row>
    <row r="595" spans="60:65" ht="30" customHeight="1" x14ac:dyDescent="0.25">
      <c r="BH595">
        <f t="shared" si="32"/>
        <v>0</v>
      </c>
      <c r="BM595">
        <f t="shared" si="31"/>
        <v>0</v>
      </c>
    </row>
    <row r="596" spans="60:65" ht="30" customHeight="1" x14ac:dyDescent="0.25">
      <c r="BH596">
        <f t="shared" si="32"/>
        <v>0</v>
      </c>
      <c r="BM596">
        <f t="shared" si="31"/>
        <v>0</v>
      </c>
    </row>
    <row r="597" spans="60:65" ht="30" customHeight="1" x14ac:dyDescent="0.25">
      <c r="BH597">
        <f t="shared" si="32"/>
        <v>0</v>
      </c>
      <c r="BM597">
        <f t="shared" ref="BM597:BM660" si="34">(BJ597*6)+(BK597*8)+(BL597*5)</f>
        <v>0</v>
      </c>
    </row>
    <row r="598" spans="60:65" ht="30" customHeight="1" x14ac:dyDescent="0.25">
      <c r="BM598">
        <f t="shared" si="34"/>
        <v>0</v>
      </c>
    </row>
    <row r="599" spans="60:65" ht="30" customHeight="1" x14ac:dyDescent="0.25">
      <c r="BM599">
        <f t="shared" si="34"/>
        <v>0</v>
      </c>
    </row>
    <row r="600" spans="60:65" ht="30" customHeight="1" x14ac:dyDescent="0.25">
      <c r="BM600">
        <f t="shared" si="34"/>
        <v>0</v>
      </c>
    </row>
    <row r="601" spans="60:65" ht="30" customHeight="1" x14ac:dyDescent="0.25">
      <c r="BM601">
        <f t="shared" si="34"/>
        <v>0</v>
      </c>
    </row>
    <row r="602" spans="60:65" ht="30" customHeight="1" x14ac:dyDescent="0.25">
      <c r="BM602">
        <f t="shared" si="34"/>
        <v>0</v>
      </c>
    </row>
    <row r="603" spans="60:65" ht="30" customHeight="1" x14ac:dyDescent="0.25">
      <c r="BM603">
        <f t="shared" si="34"/>
        <v>0</v>
      </c>
    </row>
    <row r="604" spans="60:65" ht="30" customHeight="1" x14ac:dyDescent="0.25">
      <c r="BM604">
        <f t="shared" si="34"/>
        <v>0</v>
      </c>
    </row>
    <row r="605" spans="60:65" ht="30" customHeight="1" x14ac:dyDescent="0.25">
      <c r="BM605">
        <f t="shared" si="34"/>
        <v>0</v>
      </c>
    </row>
    <row r="606" spans="60:65" ht="30" customHeight="1" x14ac:dyDescent="0.25">
      <c r="BM606">
        <f t="shared" si="34"/>
        <v>0</v>
      </c>
    </row>
    <row r="607" spans="60:65" ht="30" customHeight="1" x14ac:dyDescent="0.25">
      <c r="BM607">
        <f t="shared" si="34"/>
        <v>0</v>
      </c>
    </row>
    <row r="608" spans="60:65" ht="30" customHeight="1" x14ac:dyDescent="0.25">
      <c r="BM608">
        <f t="shared" si="34"/>
        <v>0</v>
      </c>
    </row>
    <row r="609" spans="65:65" ht="30" customHeight="1" x14ac:dyDescent="0.25">
      <c r="BM609">
        <f t="shared" si="34"/>
        <v>0</v>
      </c>
    </row>
    <row r="610" spans="65:65" ht="30" customHeight="1" x14ac:dyDescent="0.25">
      <c r="BM610">
        <f t="shared" si="34"/>
        <v>0</v>
      </c>
    </row>
    <row r="611" spans="65:65" ht="30" customHeight="1" x14ac:dyDescent="0.25">
      <c r="BM611">
        <f t="shared" si="34"/>
        <v>0</v>
      </c>
    </row>
    <row r="612" spans="65:65" ht="30" customHeight="1" x14ac:dyDescent="0.25">
      <c r="BM612">
        <f t="shared" si="34"/>
        <v>0</v>
      </c>
    </row>
    <row r="613" spans="65:65" ht="30" customHeight="1" x14ac:dyDescent="0.25">
      <c r="BM613">
        <f t="shared" si="34"/>
        <v>0</v>
      </c>
    </row>
    <row r="614" spans="65:65" ht="30" customHeight="1" x14ac:dyDescent="0.25">
      <c r="BM614">
        <f t="shared" si="34"/>
        <v>0</v>
      </c>
    </row>
    <row r="615" spans="65:65" ht="30" customHeight="1" x14ac:dyDescent="0.25">
      <c r="BM615">
        <f t="shared" si="34"/>
        <v>0</v>
      </c>
    </row>
    <row r="616" spans="65:65" ht="30" customHeight="1" x14ac:dyDescent="0.25">
      <c r="BM616">
        <f t="shared" si="34"/>
        <v>0</v>
      </c>
    </row>
    <row r="617" spans="65:65" ht="30" customHeight="1" x14ac:dyDescent="0.25">
      <c r="BM617">
        <f t="shared" si="34"/>
        <v>0</v>
      </c>
    </row>
    <row r="618" spans="65:65" ht="30" customHeight="1" x14ac:dyDescent="0.25">
      <c r="BM618">
        <f t="shared" si="34"/>
        <v>0</v>
      </c>
    </row>
    <row r="619" spans="65:65" ht="30" customHeight="1" x14ac:dyDescent="0.25">
      <c r="BM619">
        <f t="shared" si="34"/>
        <v>0</v>
      </c>
    </row>
    <row r="620" spans="65:65" ht="30" customHeight="1" x14ac:dyDescent="0.25">
      <c r="BM620">
        <f t="shared" si="34"/>
        <v>0</v>
      </c>
    </row>
    <row r="621" spans="65:65" ht="30" customHeight="1" x14ac:dyDescent="0.25">
      <c r="BM621">
        <f t="shared" si="34"/>
        <v>0</v>
      </c>
    </row>
    <row r="622" spans="65:65" ht="30" customHeight="1" x14ac:dyDescent="0.25">
      <c r="BM622">
        <f t="shared" si="34"/>
        <v>0</v>
      </c>
    </row>
    <row r="623" spans="65:65" ht="30" customHeight="1" x14ac:dyDescent="0.25">
      <c r="BM623">
        <f t="shared" si="34"/>
        <v>0</v>
      </c>
    </row>
    <row r="624" spans="65:65" ht="30" customHeight="1" x14ac:dyDescent="0.25">
      <c r="BM624">
        <f t="shared" si="34"/>
        <v>0</v>
      </c>
    </row>
    <row r="625" spans="65:65" ht="30" customHeight="1" x14ac:dyDescent="0.25">
      <c r="BM625">
        <f t="shared" si="34"/>
        <v>0</v>
      </c>
    </row>
    <row r="626" spans="65:65" ht="30" customHeight="1" x14ac:dyDescent="0.25">
      <c r="BM626">
        <f t="shared" si="34"/>
        <v>0</v>
      </c>
    </row>
    <row r="627" spans="65:65" ht="30" customHeight="1" x14ac:dyDescent="0.25">
      <c r="BM627">
        <f t="shared" si="34"/>
        <v>0</v>
      </c>
    </row>
    <row r="628" spans="65:65" ht="30" customHeight="1" x14ac:dyDescent="0.25">
      <c r="BM628">
        <f t="shared" si="34"/>
        <v>0</v>
      </c>
    </row>
    <row r="629" spans="65:65" ht="30" customHeight="1" x14ac:dyDescent="0.25">
      <c r="BM629">
        <f t="shared" si="34"/>
        <v>0</v>
      </c>
    </row>
    <row r="630" spans="65:65" ht="30" customHeight="1" x14ac:dyDescent="0.25">
      <c r="BM630">
        <f t="shared" si="34"/>
        <v>0</v>
      </c>
    </row>
    <row r="631" spans="65:65" ht="30" customHeight="1" x14ac:dyDescent="0.25">
      <c r="BM631">
        <f t="shared" si="34"/>
        <v>0</v>
      </c>
    </row>
    <row r="632" spans="65:65" ht="30" customHeight="1" x14ac:dyDescent="0.25">
      <c r="BM632">
        <f t="shared" si="34"/>
        <v>0</v>
      </c>
    </row>
    <row r="633" spans="65:65" ht="30" customHeight="1" x14ac:dyDescent="0.25">
      <c r="BM633">
        <f t="shared" si="34"/>
        <v>0</v>
      </c>
    </row>
    <row r="634" spans="65:65" ht="30" customHeight="1" x14ac:dyDescent="0.25">
      <c r="BM634">
        <f t="shared" si="34"/>
        <v>0</v>
      </c>
    </row>
    <row r="635" spans="65:65" ht="30" customHeight="1" x14ac:dyDescent="0.25">
      <c r="BM635">
        <f t="shared" si="34"/>
        <v>0</v>
      </c>
    </row>
    <row r="636" spans="65:65" ht="30" customHeight="1" x14ac:dyDescent="0.25">
      <c r="BM636">
        <f t="shared" si="34"/>
        <v>0</v>
      </c>
    </row>
    <row r="637" spans="65:65" ht="30" customHeight="1" x14ac:dyDescent="0.25">
      <c r="BM637">
        <f t="shared" si="34"/>
        <v>0</v>
      </c>
    </row>
    <row r="638" spans="65:65" ht="30" customHeight="1" x14ac:dyDescent="0.25">
      <c r="BM638">
        <f t="shared" si="34"/>
        <v>0</v>
      </c>
    </row>
    <row r="639" spans="65:65" ht="30" customHeight="1" x14ac:dyDescent="0.25">
      <c r="BM639">
        <f t="shared" si="34"/>
        <v>0</v>
      </c>
    </row>
    <row r="640" spans="65:65" ht="30" customHeight="1" x14ac:dyDescent="0.25">
      <c r="BM640">
        <f t="shared" si="34"/>
        <v>0</v>
      </c>
    </row>
    <row r="641" spans="65:65" ht="30" customHeight="1" x14ac:dyDescent="0.25">
      <c r="BM641">
        <f t="shared" si="34"/>
        <v>0</v>
      </c>
    </row>
    <row r="642" spans="65:65" ht="30" customHeight="1" x14ac:dyDescent="0.25">
      <c r="BM642">
        <f t="shared" si="34"/>
        <v>0</v>
      </c>
    </row>
    <row r="643" spans="65:65" ht="30" customHeight="1" x14ac:dyDescent="0.25">
      <c r="BM643">
        <f t="shared" si="34"/>
        <v>0</v>
      </c>
    </row>
    <row r="644" spans="65:65" ht="30" customHeight="1" x14ac:dyDescent="0.25">
      <c r="BM644">
        <f t="shared" si="34"/>
        <v>0</v>
      </c>
    </row>
    <row r="645" spans="65:65" ht="30" customHeight="1" x14ac:dyDescent="0.25">
      <c r="BM645">
        <f t="shared" si="34"/>
        <v>0</v>
      </c>
    </row>
    <row r="646" spans="65:65" ht="30" customHeight="1" x14ac:dyDescent="0.25">
      <c r="BM646">
        <f t="shared" si="34"/>
        <v>0</v>
      </c>
    </row>
    <row r="647" spans="65:65" ht="30" customHeight="1" x14ac:dyDescent="0.25">
      <c r="BM647">
        <f t="shared" si="34"/>
        <v>0</v>
      </c>
    </row>
    <row r="648" spans="65:65" ht="30" customHeight="1" x14ac:dyDescent="0.25">
      <c r="BM648">
        <f t="shared" si="34"/>
        <v>0</v>
      </c>
    </row>
    <row r="649" spans="65:65" ht="30" customHeight="1" x14ac:dyDescent="0.25">
      <c r="BM649">
        <f t="shared" si="34"/>
        <v>0</v>
      </c>
    </row>
    <row r="650" spans="65:65" ht="30" customHeight="1" x14ac:dyDescent="0.25">
      <c r="BM650">
        <f t="shared" si="34"/>
        <v>0</v>
      </c>
    </row>
    <row r="651" spans="65:65" ht="30" customHeight="1" x14ac:dyDescent="0.25">
      <c r="BM651">
        <f t="shared" si="34"/>
        <v>0</v>
      </c>
    </row>
    <row r="652" spans="65:65" ht="30" customHeight="1" x14ac:dyDescent="0.25">
      <c r="BM652">
        <f t="shared" si="34"/>
        <v>0</v>
      </c>
    </row>
    <row r="653" spans="65:65" ht="30" customHeight="1" x14ac:dyDescent="0.25">
      <c r="BM653">
        <f t="shared" si="34"/>
        <v>0</v>
      </c>
    </row>
    <row r="654" spans="65:65" ht="30" customHeight="1" x14ac:dyDescent="0.25">
      <c r="BM654">
        <f t="shared" si="34"/>
        <v>0</v>
      </c>
    </row>
    <row r="655" spans="65:65" ht="30" customHeight="1" x14ac:dyDescent="0.25">
      <c r="BM655">
        <f t="shared" si="34"/>
        <v>0</v>
      </c>
    </row>
    <row r="656" spans="65:65" ht="30" customHeight="1" x14ac:dyDescent="0.25">
      <c r="BM656">
        <f t="shared" si="34"/>
        <v>0</v>
      </c>
    </row>
    <row r="657" spans="65:65" ht="30" customHeight="1" x14ac:dyDescent="0.25">
      <c r="BM657">
        <f t="shared" si="34"/>
        <v>0</v>
      </c>
    </row>
    <row r="658" spans="65:65" ht="30" customHeight="1" x14ac:dyDescent="0.25">
      <c r="BM658">
        <f t="shared" si="34"/>
        <v>0</v>
      </c>
    </row>
    <row r="659" spans="65:65" ht="30" customHeight="1" x14ac:dyDescent="0.25">
      <c r="BM659">
        <f t="shared" si="34"/>
        <v>0</v>
      </c>
    </row>
    <row r="660" spans="65:65" ht="30" customHeight="1" x14ac:dyDescent="0.25">
      <c r="BM660">
        <f t="shared" si="34"/>
        <v>0</v>
      </c>
    </row>
    <row r="661" spans="65:65" ht="30" customHeight="1" x14ac:dyDescent="0.25">
      <c r="BM661">
        <f t="shared" ref="BM661:BM724" si="35">(BJ661*6)+(BK661*8)+(BL661*5)</f>
        <v>0</v>
      </c>
    </row>
    <row r="662" spans="65:65" ht="30" customHeight="1" x14ac:dyDescent="0.25">
      <c r="BM662">
        <f t="shared" si="35"/>
        <v>0</v>
      </c>
    </row>
    <row r="663" spans="65:65" ht="30" customHeight="1" x14ac:dyDescent="0.25">
      <c r="BM663">
        <f t="shared" si="35"/>
        <v>0</v>
      </c>
    </row>
    <row r="664" spans="65:65" ht="30" customHeight="1" x14ac:dyDescent="0.25">
      <c r="BM664">
        <f t="shared" si="35"/>
        <v>0</v>
      </c>
    </row>
    <row r="665" spans="65:65" ht="30" customHeight="1" x14ac:dyDescent="0.25">
      <c r="BM665">
        <f t="shared" si="35"/>
        <v>0</v>
      </c>
    </row>
    <row r="666" spans="65:65" ht="30" customHeight="1" x14ac:dyDescent="0.25">
      <c r="BM666">
        <f t="shared" si="35"/>
        <v>0</v>
      </c>
    </row>
    <row r="667" spans="65:65" ht="30" customHeight="1" x14ac:dyDescent="0.25">
      <c r="BM667">
        <f t="shared" si="35"/>
        <v>0</v>
      </c>
    </row>
    <row r="668" spans="65:65" ht="30" customHeight="1" x14ac:dyDescent="0.25">
      <c r="BM668">
        <f t="shared" si="35"/>
        <v>0</v>
      </c>
    </row>
    <row r="669" spans="65:65" ht="30" customHeight="1" x14ac:dyDescent="0.25">
      <c r="BM669">
        <f t="shared" si="35"/>
        <v>0</v>
      </c>
    </row>
    <row r="670" spans="65:65" ht="30" customHeight="1" x14ac:dyDescent="0.25">
      <c r="BM670">
        <f t="shared" si="35"/>
        <v>0</v>
      </c>
    </row>
    <row r="671" spans="65:65" ht="30" customHeight="1" x14ac:dyDescent="0.25">
      <c r="BM671">
        <f t="shared" si="35"/>
        <v>0</v>
      </c>
    </row>
    <row r="672" spans="65:65" ht="30" customHeight="1" x14ac:dyDescent="0.25">
      <c r="BM672">
        <f t="shared" si="35"/>
        <v>0</v>
      </c>
    </row>
    <row r="673" spans="65:65" ht="30" customHeight="1" x14ac:dyDescent="0.25">
      <c r="BM673">
        <f t="shared" si="35"/>
        <v>0</v>
      </c>
    </row>
    <row r="674" spans="65:65" ht="30" customHeight="1" x14ac:dyDescent="0.25">
      <c r="BM674">
        <f t="shared" si="35"/>
        <v>0</v>
      </c>
    </row>
    <row r="675" spans="65:65" ht="30" customHeight="1" x14ac:dyDescent="0.25">
      <c r="BM675">
        <f t="shared" si="35"/>
        <v>0</v>
      </c>
    </row>
    <row r="676" spans="65:65" ht="30" customHeight="1" x14ac:dyDescent="0.25">
      <c r="BM676">
        <f t="shared" si="35"/>
        <v>0</v>
      </c>
    </row>
    <row r="677" spans="65:65" ht="30" customHeight="1" x14ac:dyDescent="0.25">
      <c r="BM677">
        <f t="shared" si="35"/>
        <v>0</v>
      </c>
    </row>
    <row r="678" spans="65:65" ht="30" customHeight="1" x14ac:dyDescent="0.25">
      <c r="BM678">
        <f t="shared" si="35"/>
        <v>0</v>
      </c>
    </row>
    <row r="679" spans="65:65" ht="30" customHeight="1" x14ac:dyDescent="0.25">
      <c r="BM679">
        <f t="shared" si="35"/>
        <v>0</v>
      </c>
    </row>
    <row r="680" spans="65:65" ht="30" customHeight="1" x14ac:dyDescent="0.25">
      <c r="BM680">
        <f t="shared" si="35"/>
        <v>0</v>
      </c>
    </row>
    <row r="681" spans="65:65" ht="30" customHeight="1" x14ac:dyDescent="0.25">
      <c r="BM681">
        <f t="shared" si="35"/>
        <v>0</v>
      </c>
    </row>
    <row r="682" spans="65:65" ht="30" customHeight="1" x14ac:dyDescent="0.25">
      <c r="BM682">
        <f t="shared" si="35"/>
        <v>0</v>
      </c>
    </row>
    <row r="683" spans="65:65" ht="30" customHeight="1" x14ac:dyDescent="0.25">
      <c r="BM683">
        <f t="shared" si="35"/>
        <v>0</v>
      </c>
    </row>
    <row r="684" spans="65:65" ht="30" customHeight="1" x14ac:dyDescent="0.25">
      <c r="BM684">
        <f t="shared" si="35"/>
        <v>0</v>
      </c>
    </row>
    <row r="685" spans="65:65" ht="30" customHeight="1" x14ac:dyDescent="0.25">
      <c r="BM685">
        <f t="shared" si="35"/>
        <v>0</v>
      </c>
    </row>
    <row r="686" spans="65:65" ht="30" customHeight="1" x14ac:dyDescent="0.25">
      <c r="BM686">
        <f t="shared" si="35"/>
        <v>0</v>
      </c>
    </row>
    <row r="687" spans="65:65" ht="30" customHeight="1" x14ac:dyDescent="0.25">
      <c r="BM687">
        <f t="shared" si="35"/>
        <v>0</v>
      </c>
    </row>
    <row r="688" spans="65:65" ht="30" customHeight="1" x14ac:dyDescent="0.25">
      <c r="BM688">
        <f t="shared" si="35"/>
        <v>0</v>
      </c>
    </row>
    <row r="689" spans="65:65" ht="30" customHeight="1" x14ac:dyDescent="0.25">
      <c r="BM689">
        <f t="shared" si="35"/>
        <v>0</v>
      </c>
    </row>
    <row r="690" spans="65:65" ht="30" customHeight="1" x14ac:dyDescent="0.25">
      <c r="BM690">
        <f t="shared" si="35"/>
        <v>0</v>
      </c>
    </row>
    <row r="691" spans="65:65" ht="30" customHeight="1" x14ac:dyDescent="0.25">
      <c r="BM691">
        <f t="shared" si="35"/>
        <v>0</v>
      </c>
    </row>
    <row r="692" spans="65:65" ht="30" customHeight="1" x14ac:dyDescent="0.25">
      <c r="BM692">
        <f t="shared" si="35"/>
        <v>0</v>
      </c>
    </row>
    <row r="693" spans="65:65" ht="30" customHeight="1" x14ac:dyDescent="0.25">
      <c r="BM693">
        <f t="shared" si="35"/>
        <v>0</v>
      </c>
    </row>
    <row r="694" spans="65:65" ht="30" customHeight="1" x14ac:dyDescent="0.25">
      <c r="BM694">
        <f t="shared" si="35"/>
        <v>0</v>
      </c>
    </row>
    <row r="695" spans="65:65" ht="30" customHeight="1" x14ac:dyDescent="0.25">
      <c r="BM695">
        <f t="shared" si="35"/>
        <v>0</v>
      </c>
    </row>
    <row r="696" spans="65:65" ht="30" customHeight="1" x14ac:dyDescent="0.25">
      <c r="BM696">
        <f t="shared" si="35"/>
        <v>0</v>
      </c>
    </row>
    <row r="697" spans="65:65" ht="30" customHeight="1" x14ac:dyDescent="0.25">
      <c r="BM697">
        <f t="shared" si="35"/>
        <v>0</v>
      </c>
    </row>
    <row r="698" spans="65:65" ht="30" customHeight="1" x14ac:dyDescent="0.25">
      <c r="BM698">
        <f t="shared" si="35"/>
        <v>0</v>
      </c>
    </row>
    <row r="699" spans="65:65" ht="30" customHeight="1" x14ac:dyDescent="0.25">
      <c r="BM699">
        <f t="shared" si="35"/>
        <v>0</v>
      </c>
    </row>
    <row r="700" spans="65:65" ht="30" customHeight="1" x14ac:dyDescent="0.25">
      <c r="BM700">
        <f t="shared" si="35"/>
        <v>0</v>
      </c>
    </row>
    <row r="701" spans="65:65" ht="30" customHeight="1" x14ac:dyDescent="0.25">
      <c r="BM701">
        <f t="shared" si="35"/>
        <v>0</v>
      </c>
    </row>
    <row r="702" spans="65:65" ht="30" customHeight="1" x14ac:dyDescent="0.25">
      <c r="BM702">
        <f t="shared" si="35"/>
        <v>0</v>
      </c>
    </row>
    <row r="703" spans="65:65" ht="30" customHeight="1" x14ac:dyDescent="0.25">
      <c r="BM703">
        <f t="shared" si="35"/>
        <v>0</v>
      </c>
    </row>
    <row r="704" spans="65:65" ht="30" customHeight="1" x14ac:dyDescent="0.25">
      <c r="BM704">
        <f t="shared" si="35"/>
        <v>0</v>
      </c>
    </row>
    <row r="705" spans="65:65" ht="30" customHeight="1" x14ac:dyDescent="0.25">
      <c r="BM705">
        <f t="shared" si="35"/>
        <v>0</v>
      </c>
    </row>
    <row r="706" spans="65:65" ht="30" customHeight="1" x14ac:dyDescent="0.25">
      <c r="BM706">
        <f t="shared" si="35"/>
        <v>0</v>
      </c>
    </row>
    <row r="707" spans="65:65" ht="30" customHeight="1" x14ac:dyDescent="0.25">
      <c r="BM707">
        <f t="shared" si="35"/>
        <v>0</v>
      </c>
    </row>
    <row r="708" spans="65:65" ht="30" customHeight="1" x14ac:dyDescent="0.25">
      <c r="BM708">
        <f t="shared" si="35"/>
        <v>0</v>
      </c>
    </row>
    <row r="709" spans="65:65" ht="30" customHeight="1" x14ac:dyDescent="0.25">
      <c r="BM709">
        <f t="shared" si="35"/>
        <v>0</v>
      </c>
    </row>
    <row r="710" spans="65:65" ht="30" customHeight="1" x14ac:dyDescent="0.25">
      <c r="BM710">
        <f t="shared" si="35"/>
        <v>0</v>
      </c>
    </row>
    <row r="711" spans="65:65" ht="30" customHeight="1" x14ac:dyDescent="0.25">
      <c r="BM711">
        <f t="shared" si="35"/>
        <v>0</v>
      </c>
    </row>
    <row r="712" spans="65:65" ht="30" customHeight="1" x14ac:dyDescent="0.25">
      <c r="BM712">
        <f t="shared" si="35"/>
        <v>0</v>
      </c>
    </row>
    <row r="713" spans="65:65" ht="30" customHeight="1" x14ac:dyDescent="0.25">
      <c r="BM713">
        <f t="shared" si="35"/>
        <v>0</v>
      </c>
    </row>
    <row r="714" spans="65:65" ht="30" customHeight="1" x14ac:dyDescent="0.25">
      <c r="BM714">
        <f t="shared" si="35"/>
        <v>0</v>
      </c>
    </row>
    <row r="715" spans="65:65" ht="30" customHeight="1" x14ac:dyDescent="0.25">
      <c r="BM715">
        <f t="shared" si="35"/>
        <v>0</v>
      </c>
    </row>
    <row r="716" spans="65:65" ht="30" customHeight="1" x14ac:dyDescent="0.25">
      <c r="BM716">
        <f t="shared" si="35"/>
        <v>0</v>
      </c>
    </row>
    <row r="717" spans="65:65" ht="30" customHeight="1" x14ac:dyDescent="0.25">
      <c r="BM717">
        <f t="shared" si="35"/>
        <v>0</v>
      </c>
    </row>
    <row r="718" spans="65:65" ht="30" customHeight="1" x14ac:dyDescent="0.25">
      <c r="BM718">
        <f t="shared" si="35"/>
        <v>0</v>
      </c>
    </row>
    <row r="719" spans="65:65" ht="30" customHeight="1" x14ac:dyDescent="0.25">
      <c r="BM719">
        <f t="shared" si="35"/>
        <v>0</v>
      </c>
    </row>
    <row r="720" spans="65:65" ht="30" customHeight="1" x14ac:dyDescent="0.25">
      <c r="BM720">
        <f t="shared" si="35"/>
        <v>0</v>
      </c>
    </row>
    <row r="721" spans="65:65" ht="30" customHeight="1" x14ac:dyDescent="0.25">
      <c r="BM721">
        <f t="shared" si="35"/>
        <v>0</v>
      </c>
    </row>
    <row r="722" spans="65:65" ht="30" customHeight="1" x14ac:dyDescent="0.25">
      <c r="BM722">
        <f t="shared" si="35"/>
        <v>0</v>
      </c>
    </row>
    <row r="723" spans="65:65" ht="30" customHeight="1" x14ac:dyDescent="0.25">
      <c r="BM723">
        <f t="shared" si="35"/>
        <v>0</v>
      </c>
    </row>
    <row r="724" spans="65:65" ht="30" customHeight="1" x14ac:dyDescent="0.25">
      <c r="BM724">
        <f t="shared" si="35"/>
        <v>0</v>
      </c>
    </row>
    <row r="725" spans="65:65" ht="30" customHeight="1" x14ac:dyDescent="0.25">
      <c r="BM725">
        <f t="shared" ref="BM725:BM788" si="36">(BJ725*6)+(BK725*8)+(BL725*5)</f>
        <v>0</v>
      </c>
    </row>
    <row r="726" spans="65:65" ht="30" customHeight="1" x14ac:dyDescent="0.25">
      <c r="BM726">
        <f t="shared" si="36"/>
        <v>0</v>
      </c>
    </row>
    <row r="727" spans="65:65" ht="30" customHeight="1" x14ac:dyDescent="0.25">
      <c r="BM727">
        <f t="shared" si="36"/>
        <v>0</v>
      </c>
    </row>
    <row r="728" spans="65:65" ht="30" customHeight="1" x14ac:dyDescent="0.25">
      <c r="BM728">
        <f t="shared" si="36"/>
        <v>0</v>
      </c>
    </row>
    <row r="729" spans="65:65" ht="30" customHeight="1" x14ac:dyDescent="0.25">
      <c r="BM729">
        <f t="shared" si="36"/>
        <v>0</v>
      </c>
    </row>
    <row r="730" spans="65:65" ht="30" customHeight="1" x14ac:dyDescent="0.25">
      <c r="BM730">
        <f t="shared" si="36"/>
        <v>0</v>
      </c>
    </row>
    <row r="731" spans="65:65" ht="30" customHeight="1" x14ac:dyDescent="0.25">
      <c r="BM731">
        <f t="shared" si="36"/>
        <v>0</v>
      </c>
    </row>
    <row r="732" spans="65:65" ht="30" customHeight="1" x14ac:dyDescent="0.25">
      <c r="BM732">
        <f t="shared" si="36"/>
        <v>0</v>
      </c>
    </row>
    <row r="733" spans="65:65" ht="30" customHeight="1" x14ac:dyDescent="0.25">
      <c r="BM733">
        <f t="shared" si="36"/>
        <v>0</v>
      </c>
    </row>
    <row r="734" spans="65:65" ht="30" customHeight="1" x14ac:dyDescent="0.25">
      <c r="BM734">
        <f t="shared" si="36"/>
        <v>0</v>
      </c>
    </row>
    <row r="735" spans="65:65" ht="30" customHeight="1" x14ac:dyDescent="0.25">
      <c r="BM735">
        <f t="shared" si="36"/>
        <v>0</v>
      </c>
    </row>
    <row r="736" spans="65:65" ht="30" customHeight="1" x14ac:dyDescent="0.25">
      <c r="BM736">
        <f t="shared" si="36"/>
        <v>0</v>
      </c>
    </row>
    <row r="737" spans="65:65" ht="30" customHeight="1" x14ac:dyDescent="0.25">
      <c r="BM737">
        <f t="shared" si="36"/>
        <v>0</v>
      </c>
    </row>
    <row r="738" spans="65:65" ht="30" customHeight="1" x14ac:dyDescent="0.25">
      <c r="BM738">
        <f t="shared" si="36"/>
        <v>0</v>
      </c>
    </row>
    <row r="739" spans="65:65" ht="30" customHeight="1" x14ac:dyDescent="0.25">
      <c r="BM739">
        <f t="shared" si="36"/>
        <v>0</v>
      </c>
    </row>
    <row r="740" spans="65:65" ht="30" customHeight="1" x14ac:dyDescent="0.25">
      <c r="BM740">
        <f t="shared" si="36"/>
        <v>0</v>
      </c>
    </row>
    <row r="741" spans="65:65" ht="30" customHeight="1" x14ac:dyDescent="0.25">
      <c r="BM741">
        <f t="shared" si="36"/>
        <v>0</v>
      </c>
    </row>
    <row r="742" spans="65:65" ht="30" customHeight="1" x14ac:dyDescent="0.25">
      <c r="BM742">
        <f t="shared" si="36"/>
        <v>0</v>
      </c>
    </row>
    <row r="743" spans="65:65" ht="30" customHeight="1" x14ac:dyDescent="0.25">
      <c r="BM743">
        <f t="shared" si="36"/>
        <v>0</v>
      </c>
    </row>
    <row r="744" spans="65:65" ht="30" customHeight="1" x14ac:dyDescent="0.25">
      <c r="BM744">
        <f t="shared" si="36"/>
        <v>0</v>
      </c>
    </row>
    <row r="745" spans="65:65" ht="30" customHeight="1" x14ac:dyDescent="0.25">
      <c r="BM745">
        <f t="shared" si="36"/>
        <v>0</v>
      </c>
    </row>
    <row r="746" spans="65:65" ht="30" customHeight="1" x14ac:dyDescent="0.25">
      <c r="BM746">
        <f t="shared" si="36"/>
        <v>0</v>
      </c>
    </row>
    <row r="747" spans="65:65" ht="30" customHeight="1" x14ac:dyDescent="0.25">
      <c r="BM747">
        <f t="shared" si="36"/>
        <v>0</v>
      </c>
    </row>
    <row r="748" spans="65:65" ht="30" customHeight="1" x14ac:dyDescent="0.25">
      <c r="BM748">
        <f t="shared" si="36"/>
        <v>0</v>
      </c>
    </row>
    <row r="749" spans="65:65" ht="30" customHeight="1" x14ac:dyDescent="0.25">
      <c r="BM749">
        <f t="shared" si="36"/>
        <v>0</v>
      </c>
    </row>
    <row r="750" spans="65:65" ht="30" customHeight="1" x14ac:dyDescent="0.25">
      <c r="BM750">
        <f t="shared" si="36"/>
        <v>0</v>
      </c>
    </row>
    <row r="751" spans="65:65" ht="30" customHeight="1" x14ac:dyDescent="0.25">
      <c r="BM751">
        <f t="shared" si="36"/>
        <v>0</v>
      </c>
    </row>
    <row r="752" spans="65:65" ht="30" customHeight="1" x14ac:dyDescent="0.25">
      <c r="BM752">
        <f t="shared" si="36"/>
        <v>0</v>
      </c>
    </row>
    <row r="753" spans="65:65" ht="30" customHeight="1" x14ac:dyDescent="0.25">
      <c r="BM753">
        <f t="shared" si="36"/>
        <v>0</v>
      </c>
    </row>
    <row r="754" spans="65:65" ht="30" customHeight="1" x14ac:dyDescent="0.25">
      <c r="BM754">
        <f t="shared" si="36"/>
        <v>0</v>
      </c>
    </row>
    <row r="755" spans="65:65" ht="30" customHeight="1" x14ac:dyDescent="0.25">
      <c r="BM755">
        <f t="shared" si="36"/>
        <v>0</v>
      </c>
    </row>
    <row r="756" spans="65:65" ht="30" customHeight="1" x14ac:dyDescent="0.25">
      <c r="BM756">
        <f t="shared" si="36"/>
        <v>0</v>
      </c>
    </row>
    <row r="757" spans="65:65" ht="30" customHeight="1" x14ac:dyDescent="0.25">
      <c r="BM757">
        <f t="shared" si="36"/>
        <v>0</v>
      </c>
    </row>
    <row r="758" spans="65:65" ht="30" customHeight="1" x14ac:dyDescent="0.25">
      <c r="BM758">
        <f t="shared" si="36"/>
        <v>0</v>
      </c>
    </row>
    <row r="759" spans="65:65" ht="30" customHeight="1" x14ac:dyDescent="0.25">
      <c r="BM759">
        <f t="shared" si="36"/>
        <v>0</v>
      </c>
    </row>
    <row r="760" spans="65:65" ht="30" customHeight="1" x14ac:dyDescent="0.25">
      <c r="BM760">
        <f t="shared" si="36"/>
        <v>0</v>
      </c>
    </row>
    <row r="761" spans="65:65" ht="30" customHeight="1" x14ac:dyDescent="0.25">
      <c r="BM761">
        <f t="shared" si="36"/>
        <v>0</v>
      </c>
    </row>
    <row r="762" spans="65:65" ht="30" customHeight="1" x14ac:dyDescent="0.25">
      <c r="BM762">
        <f t="shared" si="36"/>
        <v>0</v>
      </c>
    </row>
    <row r="763" spans="65:65" ht="30" customHeight="1" x14ac:dyDescent="0.25">
      <c r="BM763">
        <f t="shared" si="36"/>
        <v>0</v>
      </c>
    </row>
    <row r="764" spans="65:65" ht="30" customHeight="1" x14ac:dyDescent="0.25">
      <c r="BM764">
        <f t="shared" si="36"/>
        <v>0</v>
      </c>
    </row>
    <row r="765" spans="65:65" ht="30" customHeight="1" x14ac:dyDescent="0.25">
      <c r="BM765">
        <f t="shared" si="36"/>
        <v>0</v>
      </c>
    </row>
    <row r="766" spans="65:65" ht="30" customHeight="1" x14ac:dyDescent="0.25">
      <c r="BM766">
        <f t="shared" si="36"/>
        <v>0</v>
      </c>
    </row>
    <row r="767" spans="65:65" ht="30" customHeight="1" x14ac:dyDescent="0.25">
      <c r="BM767">
        <f t="shared" si="36"/>
        <v>0</v>
      </c>
    </row>
    <row r="768" spans="65:65" ht="30" customHeight="1" x14ac:dyDescent="0.25">
      <c r="BM768">
        <f t="shared" si="36"/>
        <v>0</v>
      </c>
    </row>
    <row r="769" spans="65:65" ht="30" customHeight="1" x14ac:dyDescent="0.25">
      <c r="BM769">
        <f t="shared" si="36"/>
        <v>0</v>
      </c>
    </row>
    <row r="770" spans="65:65" ht="30" customHeight="1" x14ac:dyDescent="0.25">
      <c r="BM770">
        <f t="shared" si="36"/>
        <v>0</v>
      </c>
    </row>
    <row r="771" spans="65:65" ht="30" customHeight="1" x14ac:dyDescent="0.25">
      <c r="BM771">
        <f t="shared" si="36"/>
        <v>0</v>
      </c>
    </row>
    <row r="772" spans="65:65" ht="30" customHeight="1" x14ac:dyDescent="0.25">
      <c r="BM772">
        <f t="shared" si="36"/>
        <v>0</v>
      </c>
    </row>
    <row r="773" spans="65:65" ht="30" customHeight="1" x14ac:dyDescent="0.25">
      <c r="BM773">
        <f t="shared" si="36"/>
        <v>0</v>
      </c>
    </row>
    <row r="774" spans="65:65" ht="30" customHeight="1" x14ac:dyDescent="0.25">
      <c r="BM774">
        <f t="shared" si="36"/>
        <v>0</v>
      </c>
    </row>
    <row r="775" spans="65:65" ht="30" customHeight="1" x14ac:dyDescent="0.25">
      <c r="BM775">
        <f t="shared" si="36"/>
        <v>0</v>
      </c>
    </row>
    <row r="776" spans="65:65" ht="30" customHeight="1" x14ac:dyDescent="0.25">
      <c r="BM776">
        <f t="shared" si="36"/>
        <v>0</v>
      </c>
    </row>
    <row r="777" spans="65:65" ht="30" customHeight="1" x14ac:dyDescent="0.25">
      <c r="BM777">
        <f t="shared" si="36"/>
        <v>0</v>
      </c>
    </row>
    <row r="778" spans="65:65" ht="30" customHeight="1" x14ac:dyDescent="0.25">
      <c r="BM778">
        <f t="shared" si="36"/>
        <v>0</v>
      </c>
    </row>
    <row r="779" spans="65:65" ht="30" customHeight="1" x14ac:dyDescent="0.25">
      <c r="BM779">
        <f t="shared" si="36"/>
        <v>0</v>
      </c>
    </row>
    <row r="780" spans="65:65" ht="30" customHeight="1" x14ac:dyDescent="0.25">
      <c r="BM780">
        <f t="shared" si="36"/>
        <v>0</v>
      </c>
    </row>
    <row r="781" spans="65:65" ht="30" customHeight="1" x14ac:dyDescent="0.25">
      <c r="BM781">
        <f t="shared" si="36"/>
        <v>0</v>
      </c>
    </row>
    <row r="782" spans="65:65" ht="30" customHeight="1" x14ac:dyDescent="0.25">
      <c r="BM782">
        <f t="shared" si="36"/>
        <v>0</v>
      </c>
    </row>
    <row r="783" spans="65:65" ht="30" customHeight="1" x14ac:dyDescent="0.25">
      <c r="BM783">
        <f t="shared" si="36"/>
        <v>0</v>
      </c>
    </row>
    <row r="784" spans="65:65" ht="30" customHeight="1" x14ac:dyDescent="0.25">
      <c r="BM784">
        <f t="shared" si="36"/>
        <v>0</v>
      </c>
    </row>
    <row r="785" spans="65:65" ht="30" customHeight="1" x14ac:dyDescent="0.25">
      <c r="BM785">
        <f t="shared" si="36"/>
        <v>0</v>
      </c>
    </row>
    <row r="786" spans="65:65" ht="30" customHeight="1" x14ac:dyDescent="0.25">
      <c r="BM786">
        <f t="shared" si="36"/>
        <v>0</v>
      </c>
    </row>
    <row r="787" spans="65:65" ht="30" customHeight="1" x14ac:dyDescent="0.25">
      <c r="BM787">
        <f t="shared" si="36"/>
        <v>0</v>
      </c>
    </row>
    <row r="788" spans="65:65" ht="30" customHeight="1" x14ac:dyDescent="0.25">
      <c r="BM788">
        <f t="shared" si="36"/>
        <v>0</v>
      </c>
    </row>
    <row r="789" spans="65:65" ht="30" customHeight="1" x14ac:dyDescent="0.25">
      <c r="BM789">
        <f t="shared" ref="BM789:BM852" si="37">(BJ789*6)+(BK789*8)+(BL789*5)</f>
        <v>0</v>
      </c>
    </row>
    <row r="790" spans="65:65" ht="30" customHeight="1" x14ac:dyDescent="0.25">
      <c r="BM790">
        <f t="shared" si="37"/>
        <v>0</v>
      </c>
    </row>
    <row r="791" spans="65:65" ht="30" customHeight="1" x14ac:dyDescent="0.25">
      <c r="BM791">
        <f t="shared" si="37"/>
        <v>0</v>
      </c>
    </row>
    <row r="792" spans="65:65" ht="30" customHeight="1" x14ac:dyDescent="0.25">
      <c r="BM792">
        <f t="shared" si="37"/>
        <v>0</v>
      </c>
    </row>
    <row r="793" spans="65:65" ht="30" customHeight="1" x14ac:dyDescent="0.25">
      <c r="BM793">
        <f t="shared" si="37"/>
        <v>0</v>
      </c>
    </row>
    <row r="794" spans="65:65" ht="30" customHeight="1" x14ac:dyDescent="0.25">
      <c r="BM794">
        <f t="shared" si="37"/>
        <v>0</v>
      </c>
    </row>
    <row r="795" spans="65:65" ht="30" customHeight="1" x14ac:dyDescent="0.25">
      <c r="BM795">
        <f t="shared" si="37"/>
        <v>0</v>
      </c>
    </row>
    <row r="796" spans="65:65" ht="30" customHeight="1" x14ac:dyDescent="0.25">
      <c r="BM796">
        <f t="shared" si="37"/>
        <v>0</v>
      </c>
    </row>
    <row r="797" spans="65:65" ht="30" customHeight="1" x14ac:dyDescent="0.25">
      <c r="BM797">
        <f t="shared" si="37"/>
        <v>0</v>
      </c>
    </row>
    <row r="798" spans="65:65" ht="30" customHeight="1" x14ac:dyDescent="0.25">
      <c r="BM798">
        <f t="shared" si="37"/>
        <v>0</v>
      </c>
    </row>
    <row r="799" spans="65:65" ht="30" customHeight="1" x14ac:dyDescent="0.25">
      <c r="BM799">
        <f t="shared" si="37"/>
        <v>0</v>
      </c>
    </row>
    <row r="800" spans="65:65" ht="30" customHeight="1" x14ac:dyDescent="0.25">
      <c r="BM800">
        <f t="shared" si="37"/>
        <v>0</v>
      </c>
    </row>
    <row r="801" spans="65:65" ht="30" customHeight="1" x14ac:dyDescent="0.25">
      <c r="BM801">
        <f t="shared" si="37"/>
        <v>0</v>
      </c>
    </row>
    <row r="802" spans="65:65" ht="30" customHeight="1" x14ac:dyDescent="0.25">
      <c r="BM802">
        <f t="shared" si="37"/>
        <v>0</v>
      </c>
    </row>
    <row r="803" spans="65:65" ht="30" customHeight="1" x14ac:dyDescent="0.25">
      <c r="BM803">
        <f t="shared" si="37"/>
        <v>0</v>
      </c>
    </row>
    <row r="804" spans="65:65" ht="30" customHeight="1" x14ac:dyDescent="0.25">
      <c r="BM804">
        <f t="shared" si="37"/>
        <v>0</v>
      </c>
    </row>
    <row r="805" spans="65:65" ht="30" customHeight="1" x14ac:dyDescent="0.25">
      <c r="BM805">
        <f t="shared" si="37"/>
        <v>0</v>
      </c>
    </row>
    <row r="806" spans="65:65" ht="30" customHeight="1" x14ac:dyDescent="0.25">
      <c r="BM806">
        <f t="shared" si="37"/>
        <v>0</v>
      </c>
    </row>
    <row r="807" spans="65:65" ht="30" customHeight="1" x14ac:dyDescent="0.25">
      <c r="BM807">
        <f t="shared" si="37"/>
        <v>0</v>
      </c>
    </row>
    <row r="808" spans="65:65" ht="30" customHeight="1" x14ac:dyDescent="0.25">
      <c r="BM808">
        <f t="shared" si="37"/>
        <v>0</v>
      </c>
    </row>
    <row r="809" spans="65:65" ht="30" customHeight="1" x14ac:dyDescent="0.25">
      <c r="BM809">
        <f t="shared" si="37"/>
        <v>0</v>
      </c>
    </row>
    <row r="810" spans="65:65" ht="30" customHeight="1" x14ac:dyDescent="0.25">
      <c r="BM810">
        <f t="shared" si="37"/>
        <v>0</v>
      </c>
    </row>
    <row r="811" spans="65:65" ht="30" customHeight="1" x14ac:dyDescent="0.25">
      <c r="BM811">
        <f t="shared" si="37"/>
        <v>0</v>
      </c>
    </row>
    <row r="812" spans="65:65" ht="30" customHeight="1" x14ac:dyDescent="0.25">
      <c r="BM812">
        <f t="shared" si="37"/>
        <v>0</v>
      </c>
    </row>
    <row r="813" spans="65:65" ht="30" customHeight="1" x14ac:dyDescent="0.25">
      <c r="BM813">
        <f t="shared" si="37"/>
        <v>0</v>
      </c>
    </row>
    <row r="814" spans="65:65" ht="30" customHeight="1" x14ac:dyDescent="0.25">
      <c r="BM814">
        <f t="shared" si="37"/>
        <v>0</v>
      </c>
    </row>
    <row r="815" spans="65:65" ht="30" customHeight="1" x14ac:dyDescent="0.25">
      <c r="BM815">
        <f t="shared" si="37"/>
        <v>0</v>
      </c>
    </row>
    <row r="816" spans="65:65" ht="30" customHeight="1" x14ac:dyDescent="0.25">
      <c r="BM816">
        <f t="shared" si="37"/>
        <v>0</v>
      </c>
    </row>
    <row r="817" spans="65:65" ht="30" customHeight="1" x14ac:dyDescent="0.25">
      <c r="BM817">
        <f t="shared" si="37"/>
        <v>0</v>
      </c>
    </row>
    <row r="818" spans="65:65" ht="30" customHeight="1" x14ac:dyDescent="0.25">
      <c r="BM818">
        <f t="shared" si="37"/>
        <v>0</v>
      </c>
    </row>
    <row r="819" spans="65:65" ht="30" customHeight="1" x14ac:dyDescent="0.25">
      <c r="BM819">
        <f t="shared" si="37"/>
        <v>0</v>
      </c>
    </row>
    <row r="820" spans="65:65" ht="30" customHeight="1" x14ac:dyDescent="0.25">
      <c r="BM820">
        <f t="shared" si="37"/>
        <v>0</v>
      </c>
    </row>
    <row r="821" spans="65:65" ht="30" customHeight="1" x14ac:dyDescent="0.25">
      <c r="BM821">
        <f t="shared" si="37"/>
        <v>0</v>
      </c>
    </row>
    <row r="822" spans="65:65" ht="30" customHeight="1" x14ac:dyDescent="0.25">
      <c r="BM822">
        <f t="shared" si="37"/>
        <v>0</v>
      </c>
    </row>
    <row r="823" spans="65:65" ht="30" customHeight="1" x14ac:dyDescent="0.25">
      <c r="BM823">
        <f t="shared" si="37"/>
        <v>0</v>
      </c>
    </row>
    <row r="824" spans="65:65" ht="30" customHeight="1" x14ac:dyDescent="0.25">
      <c r="BM824">
        <f t="shared" si="37"/>
        <v>0</v>
      </c>
    </row>
    <row r="825" spans="65:65" ht="30" customHeight="1" x14ac:dyDescent="0.25">
      <c r="BM825">
        <f t="shared" si="37"/>
        <v>0</v>
      </c>
    </row>
    <row r="826" spans="65:65" ht="30" customHeight="1" x14ac:dyDescent="0.25">
      <c r="BM826">
        <f t="shared" si="37"/>
        <v>0</v>
      </c>
    </row>
    <row r="827" spans="65:65" ht="30" customHeight="1" x14ac:dyDescent="0.25">
      <c r="BM827">
        <f t="shared" si="37"/>
        <v>0</v>
      </c>
    </row>
    <row r="828" spans="65:65" ht="30" customHeight="1" x14ac:dyDescent="0.25">
      <c r="BM828">
        <f t="shared" si="37"/>
        <v>0</v>
      </c>
    </row>
    <row r="829" spans="65:65" ht="30" customHeight="1" x14ac:dyDescent="0.25">
      <c r="BM829">
        <f t="shared" si="37"/>
        <v>0</v>
      </c>
    </row>
    <row r="830" spans="65:65" ht="30" customHeight="1" x14ac:dyDescent="0.25">
      <c r="BM830">
        <f t="shared" si="37"/>
        <v>0</v>
      </c>
    </row>
    <row r="831" spans="65:65" ht="30" customHeight="1" x14ac:dyDescent="0.25">
      <c r="BM831">
        <f t="shared" si="37"/>
        <v>0</v>
      </c>
    </row>
    <row r="832" spans="65:65" ht="30" customHeight="1" x14ac:dyDescent="0.25">
      <c r="BM832">
        <f t="shared" si="37"/>
        <v>0</v>
      </c>
    </row>
    <row r="833" spans="65:65" ht="30" customHeight="1" x14ac:dyDescent="0.25">
      <c r="BM833">
        <f t="shared" si="37"/>
        <v>0</v>
      </c>
    </row>
    <row r="834" spans="65:65" ht="30" customHeight="1" x14ac:dyDescent="0.25">
      <c r="BM834">
        <f t="shared" si="37"/>
        <v>0</v>
      </c>
    </row>
    <row r="835" spans="65:65" ht="30" customHeight="1" x14ac:dyDescent="0.25">
      <c r="BM835">
        <f t="shared" si="37"/>
        <v>0</v>
      </c>
    </row>
    <row r="836" spans="65:65" ht="30" customHeight="1" x14ac:dyDescent="0.25">
      <c r="BM836">
        <f t="shared" si="37"/>
        <v>0</v>
      </c>
    </row>
    <row r="837" spans="65:65" ht="30" customHeight="1" x14ac:dyDescent="0.25">
      <c r="BM837">
        <f t="shared" si="37"/>
        <v>0</v>
      </c>
    </row>
    <row r="838" spans="65:65" ht="30" customHeight="1" x14ac:dyDescent="0.25">
      <c r="BM838">
        <f t="shared" si="37"/>
        <v>0</v>
      </c>
    </row>
    <row r="839" spans="65:65" ht="30" customHeight="1" x14ac:dyDescent="0.25">
      <c r="BM839">
        <f t="shared" si="37"/>
        <v>0</v>
      </c>
    </row>
    <row r="840" spans="65:65" ht="30" customHeight="1" x14ac:dyDescent="0.25">
      <c r="BM840">
        <f t="shared" si="37"/>
        <v>0</v>
      </c>
    </row>
    <row r="841" spans="65:65" ht="30" customHeight="1" x14ac:dyDescent="0.25">
      <c r="BM841">
        <f t="shared" si="37"/>
        <v>0</v>
      </c>
    </row>
    <row r="842" spans="65:65" ht="30" customHeight="1" x14ac:dyDescent="0.25">
      <c r="BM842">
        <f t="shared" si="37"/>
        <v>0</v>
      </c>
    </row>
    <row r="843" spans="65:65" ht="30" customHeight="1" x14ac:dyDescent="0.25">
      <c r="BM843">
        <f t="shared" si="37"/>
        <v>0</v>
      </c>
    </row>
    <row r="844" spans="65:65" ht="30" customHeight="1" x14ac:dyDescent="0.25">
      <c r="BM844">
        <f t="shared" si="37"/>
        <v>0</v>
      </c>
    </row>
    <row r="845" spans="65:65" ht="30" customHeight="1" x14ac:dyDescent="0.25">
      <c r="BM845">
        <f t="shared" si="37"/>
        <v>0</v>
      </c>
    </row>
    <row r="846" spans="65:65" ht="30" customHeight="1" x14ac:dyDescent="0.25">
      <c r="BM846">
        <f t="shared" si="37"/>
        <v>0</v>
      </c>
    </row>
    <row r="847" spans="65:65" ht="30" customHeight="1" x14ac:dyDescent="0.25">
      <c r="BM847">
        <f t="shared" si="37"/>
        <v>0</v>
      </c>
    </row>
    <row r="848" spans="65:65" ht="30" customHeight="1" x14ac:dyDescent="0.25">
      <c r="BM848">
        <f t="shared" si="37"/>
        <v>0</v>
      </c>
    </row>
    <row r="849" spans="65:65" ht="30" customHeight="1" x14ac:dyDescent="0.25">
      <c r="BM849">
        <f t="shared" si="37"/>
        <v>0</v>
      </c>
    </row>
    <row r="850" spans="65:65" ht="30" customHeight="1" x14ac:dyDescent="0.25">
      <c r="BM850">
        <f t="shared" si="37"/>
        <v>0</v>
      </c>
    </row>
    <row r="851" spans="65:65" ht="30" customHeight="1" x14ac:dyDescent="0.25">
      <c r="BM851">
        <f t="shared" si="37"/>
        <v>0</v>
      </c>
    </row>
    <row r="852" spans="65:65" ht="30" customHeight="1" x14ac:dyDescent="0.25">
      <c r="BM852">
        <f t="shared" si="37"/>
        <v>0</v>
      </c>
    </row>
    <row r="853" spans="65:65" ht="30" customHeight="1" x14ac:dyDescent="0.25">
      <c r="BM853">
        <f t="shared" ref="BM853:BM916" si="38">(BJ853*6)+(BK853*8)+(BL853*5)</f>
        <v>0</v>
      </c>
    </row>
    <row r="854" spans="65:65" ht="30" customHeight="1" x14ac:dyDescent="0.25">
      <c r="BM854">
        <f t="shared" si="38"/>
        <v>0</v>
      </c>
    </row>
    <row r="855" spans="65:65" ht="30" customHeight="1" x14ac:dyDescent="0.25">
      <c r="BM855">
        <f t="shared" si="38"/>
        <v>0</v>
      </c>
    </row>
    <row r="856" spans="65:65" ht="30" customHeight="1" x14ac:dyDescent="0.25">
      <c r="BM856">
        <f t="shared" si="38"/>
        <v>0</v>
      </c>
    </row>
    <row r="857" spans="65:65" ht="30" customHeight="1" x14ac:dyDescent="0.25">
      <c r="BM857">
        <f t="shared" si="38"/>
        <v>0</v>
      </c>
    </row>
    <row r="858" spans="65:65" ht="30" customHeight="1" x14ac:dyDescent="0.25">
      <c r="BM858">
        <f t="shared" si="38"/>
        <v>0</v>
      </c>
    </row>
    <row r="859" spans="65:65" ht="30" customHeight="1" x14ac:dyDescent="0.25">
      <c r="BM859">
        <f t="shared" si="38"/>
        <v>0</v>
      </c>
    </row>
    <row r="860" spans="65:65" ht="30" customHeight="1" x14ac:dyDescent="0.25">
      <c r="BM860">
        <f t="shared" si="38"/>
        <v>0</v>
      </c>
    </row>
    <row r="861" spans="65:65" ht="30" customHeight="1" x14ac:dyDescent="0.25">
      <c r="BM861">
        <f t="shared" si="38"/>
        <v>0</v>
      </c>
    </row>
    <row r="862" spans="65:65" ht="30" customHeight="1" x14ac:dyDescent="0.25">
      <c r="BM862">
        <f t="shared" si="38"/>
        <v>0</v>
      </c>
    </row>
    <row r="863" spans="65:65" ht="30" customHeight="1" x14ac:dyDescent="0.25">
      <c r="BM863">
        <f t="shared" si="38"/>
        <v>0</v>
      </c>
    </row>
    <row r="864" spans="65:65" ht="30" customHeight="1" x14ac:dyDescent="0.25">
      <c r="BM864">
        <f t="shared" si="38"/>
        <v>0</v>
      </c>
    </row>
    <row r="865" spans="65:65" ht="30" customHeight="1" x14ac:dyDescent="0.25">
      <c r="BM865">
        <f t="shared" si="38"/>
        <v>0</v>
      </c>
    </row>
    <row r="866" spans="65:65" ht="30" customHeight="1" x14ac:dyDescent="0.25">
      <c r="BM866">
        <f t="shared" si="38"/>
        <v>0</v>
      </c>
    </row>
    <row r="867" spans="65:65" ht="30" customHeight="1" x14ac:dyDescent="0.25">
      <c r="BM867">
        <f t="shared" si="38"/>
        <v>0</v>
      </c>
    </row>
    <row r="868" spans="65:65" ht="30" customHeight="1" x14ac:dyDescent="0.25">
      <c r="BM868">
        <f t="shared" si="38"/>
        <v>0</v>
      </c>
    </row>
    <row r="869" spans="65:65" ht="30" customHeight="1" x14ac:dyDescent="0.25">
      <c r="BM869">
        <f t="shared" si="38"/>
        <v>0</v>
      </c>
    </row>
    <row r="870" spans="65:65" ht="30" customHeight="1" x14ac:dyDescent="0.25">
      <c r="BM870">
        <f t="shared" si="38"/>
        <v>0</v>
      </c>
    </row>
    <row r="871" spans="65:65" ht="30" customHeight="1" x14ac:dyDescent="0.25">
      <c r="BM871">
        <f t="shared" si="38"/>
        <v>0</v>
      </c>
    </row>
    <row r="872" spans="65:65" ht="30" customHeight="1" x14ac:dyDescent="0.25">
      <c r="BM872">
        <f t="shared" si="38"/>
        <v>0</v>
      </c>
    </row>
    <row r="873" spans="65:65" ht="30" customHeight="1" x14ac:dyDescent="0.25">
      <c r="BM873">
        <f t="shared" si="38"/>
        <v>0</v>
      </c>
    </row>
    <row r="874" spans="65:65" ht="30" customHeight="1" x14ac:dyDescent="0.25">
      <c r="BM874">
        <f t="shared" si="38"/>
        <v>0</v>
      </c>
    </row>
    <row r="875" spans="65:65" ht="30" customHeight="1" x14ac:dyDescent="0.25">
      <c r="BM875">
        <f t="shared" si="38"/>
        <v>0</v>
      </c>
    </row>
    <row r="876" spans="65:65" ht="30" customHeight="1" x14ac:dyDescent="0.25">
      <c r="BM876">
        <f t="shared" si="38"/>
        <v>0</v>
      </c>
    </row>
    <row r="877" spans="65:65" ht="30" customHeight="1" x14ac:dyDescent="0.25">
      <c r="BM877">
        <f t="shared" si="38"/>
        <v>0</v>
      </c>
    </row>
    <row r="878" spans="65:65" ht="30" customHeight="1" x14ac:dyDescent="0.25">
      <c r="BM878">
        <f t="shared" si="38"/>
        <v>0</v>
      </c>
    </row>
    <row r="879" spans="65:65" ht="30" customHeight="1" x14ac:dyDescent="0.25">
      <c r="BM879">
        <f t="shared" si="38"/>
        <v>0</v>
      </c>
    </row>
    <row r="880" spans="65:65" ht="30" customHeight="1" x14ac:dyDescent="0.25">
      <c r="BM880">
        <f t="shared" si="38"/>
        <v>0</v>
      </c>
    </row>
    <row r="881" spans="65:65" ht="30" customHeight="1" x14ac:dyDescent="0.25">
      <c r="BM881">
        <f t="shared" si="38"/>
        <v>0</v>
      </c>
    </row>
    <row r="882" spans="65:65" ht="30" customHeight="1" x14ac:dyDescent="0.25">
      <c r="BM882">
        <f t="shared" si="38"/>
        <v>0</v>
      </c>
    </row>
    <row r="883" spans="65:65" ht="30" customHeight="1" x14ac:dyDescent="0.25">
      <c r="BM883">
        <f t="shared" si="38"/>
        <v>0</v>
      </c>
    </row>
    <row r="884" spans="65:65" ht="30" customHeight="1" x14ac:dyDescent="0.25">
      <c r="BM884">
        <f t="shared" si="38"/>
        <v>0</v>
      </c>
    </row>
    <row r="885" spans="65:65" ht="30" customHeight="1" x14ac:dyDescent="0.25">
      <c r="BM885">
        <f t="shared" si="38"/>
        <v>0</v>
      </c>
    </row>
    <row r="886" spans="65:65" ht="30" customHeight="1" x14ac:dyDescent="0.25">
      <c r="BM886">
        <f t="shared" si="38"/>
        <v>0</v>
      </c>
    </row>
    <row r="887" spans="65:65" ht="30" customHeight="1" x14ac:dyDescent="0.25">
      <c r="BM887">
        <f t="shared" si="38"/>
        <v>0</v>
      </c>
    </row>
    <row r="888" spans="65:65" ht="30" customHeight="1" x14ac:dyDescent="0.25">
      <c r="BM888">
        <f t="shared" si="38"/>
        <v>0</v>
      </c>
    </row>
    <row r="889" spans="65:65" ht="30" customHeight="1" x14ac:dyDescent="0.25">
      <c r="BM889">
        <f t="shared" si="38"/>
        <v>0</v>
      </c>
    </row>
    <row r="890" spans="65:65" ht="30" customHeight="1" x14ac:dyDescent="0.25">
      <c r="BM890">
        <f t="shared" si="38"/>
        <v>0</v>
      </c>
    </row>
    <row r="891" spans="65:65" ht="30" customHeight="1" x14ac:dyDescent="0.25">
      <c r="BM891">
        <f t="shared" si="38"/>
        <v>0</v>
      </c>
    </row>
    <row r="892" spans="65:65" ht="30" customHeight="1" x14ac:dyDescent="0.25">
      <c r="BM892">
        <f t="shared" si="38"/>
        <v>0</v>
      </c>
    </row>
    <row r="893" spans="65:65" ht="30" customHeight="1" x14ac:dyDescent="0.25">
      <c r="BM893">
        <f t="shared" si="38"/>
        <v>0</v>
      </c>
    </row>
    <row r="894" spans="65:65" ht="30" customHeight="1" x14ac:dyDescent="0.25">
      <c r="BM894">
        <f t="shared" si="38"/>
        <v>0</v>
      </c>
    </row>
    <row r="895" spans="65:65" ht="30" customHeight="1" x14ac:dyDescent="0.25">
      <c r="BM895">
        <f t="shared" si="38"/>
        <v>0</v>
      </c>
    </row>
    <row r="896" spans="65:65" ht="30" customHeight="1" x14ac:dyDescent="0.25">
      <c r="BM896">
        <f t="shared" si="38"/>
        <v>0</v>
      </c>
    </row>
    <row r="897" spans="65:65" ht="30" customHeight="1" x14ac:dyDescent="0.25">
      <c r="BM897">
        <f t="shared" si="38"/>
        <v>0</v>
      </c>
    </row>
    <row r="898" spans="65:65" ht="30" customHeight="1" x14ac:dyDescent="0.25">
      <c r="BM898">
        <f t="shared" si="38"/>
        <v>0</v>
      </c>
    </row>
    <row r="899" spans="65:65" ht="30" customHeight="1" x14ac:dyDescent="0.25">
      <c r="BM899">
        <f t="shared" si="38"/>
        <v>0</v>
      </c>
    </row>
    <row r="900" spans="65:65" ht="30" customHeight="1" x14ac:dyDescent="0.25">
      <c r="BM900">
        <f t="shared" si="38"/>
        <v>0</v>
      </c>
    </row>
    <row r="901" spans="65:65" ht="30" customHeight="1" x14ac:dyDescent="0.25">
      <c r="BM901">
        <f t="shared" si="38"/>
        <v>0</v>
      </c>
    </row>
    <row r="902" spans="65:65" ht="30" customHeight="1" x14ac:dyDescent="0.25">
      <c r="BM902">
        <f t="shared" si="38"/>
        <v>0</v>
      </c>
    </row>
    <row r="903" spans="65:65" ht="30" customHeight="1" x14ac:dyDescent="0.25">
      <c r="BM903">
        <f t="shared" si="38"/>
        <v>0</v>
      </c>
    </row>
    <row r="904" spans="65:65" ht="30" customHeight="1" x14ac:dyDescent="0.25">
      <c r="BM904">
        <f t="shared" si="38"/>
        <v>0</v>
      </c>
    </row>
    <row r="905" spans="65:65" ht="30" customHeight="1" x14ac:dyDescent="0.25">
      <c r="BM905">
        <f t="shared" si="38"/>
        <v>0</v>
      </c>
    </row>
    <row r="906" spans="65:65" ht="30" customHeight="1" x14ac:dyDescent="0.25">
      <c r="BM906">
        <f t="shared" si="38"/>
        <v>0</v>
      </c>
    </row>
    <row r="907" spans="65:65" ht="30" customHeight="1" x14ac:dyDescent="0.25">
      <c r="BM907">
        <f t="shared" si="38"/>
        <v>0</v>
      </c>
    </row>
    <row r="908" spans="65:65" ht="30" customHeight="1" x14ac:dyDescent="0.25">
      <c r="BM908">
        <f t="shared" si="38"/>
        <v>0</v>
      </c>
    </row>
    <row r="909" spans="65:65" ht="30" customHeight="1" x14ac:dyDescent="0.25">
      <c r="BM909">
        <f t="shared" si="38"/>
        <v>0</v>
      </c>
    </row>
    <row r="910" spans="65:65" ht="30" customHeight="1" x14ac:dyDescent="0.25">
      <c r="BM910">
        <f t="shared" si="38"/>
        <v>0</v>
      </c>
    </row>
    <row r="911" spans="65:65" ht="30" customHeight="1" x14ac:dyDescent="0.25">
      <c r="BM911">
        <f t="shared" si="38"/>
        <v>0</v>
      </c>
    </row>
    <row r="912" spans="65:65" ht="30" customHeight="1" x14ac:dyDescent="0.25">
      <c r="BM912">
        <f t="shared" si="38"/>
        <v>0</v>
      </c>
    </row>
    <row r="913" spans="65:65" ht="30" customHeight="1" x14ac:dyDescent="0.25">
      <c r="BM913">
        <f t="shared" si="38"/>
        <v>0</v>
      </c>
    </row>
    <row r="914" spans="65:65" ht="30" customHeight="1" x14ac:dyDescent="0.25">
      <c r="BM914">
        <f t="shared" si="38"/>
        <v>0</v>
      </c>
    </row>
    <row r="915" spans="65:65" ht="30" customHeight="1" x14ac:dyDescent="0.25">
      <c r="BM915">
        <f t="shared" si="38"/>
        <v>0</v>
      </c>
    </row>
    <row r="916" spans="65:65" ht="30" customHeight="1" x14ac:dyDescent="0.25">
      <c r="BM916">
        <f t="shared" si="38"/>
        <v>0</v>
      </c>
    </row>
    <row r="917" spans="65:65" ht="30" customHeight="1" x14ac:dyDescent="0.25">
      <c r="BM917">
        <f t="shared" ref="BM917:BM963" si="39">(BJ917*6)+(BK917*8)+(BL917*5)</f>
        <v>0</v>
      </c>
    </row>
    <row r="918" spans="65:65" ht="30" customHeight="1" x14ac:dyDescent="0.25">
      <c r="BM918">
        <f t="shared" si="39"/>
        <v>0</v>
      </c>
    </row>
    <row r="919" spans="65:65" ht="30" customHeight="1" x14ac:dyDescent="0.25">
      <c r="BM919">
        <f t="shared" si="39"/>
        <v>0</v>
      </c>
    </row>
    <row r="920" spans="65:65" ht="30" customHeight="1" x14ac:dyDescent="0.25">
      <c r="BM920">
        <f t="shared" si="39"/>
        <v>0</v>
      </c>
    </row>
    <row r="921" spans="65:65" ht="30" customHeight="1" x14ac:dyDescent="0.25">
      <c r="BM921">
        <f t="shared" si="39"/>
        <v>0</v>
      </c>
    </row>
    <row r="922" spans="65:65" ht="30" customHeight="1" x14ac:dyDescent="0.25">
      <c r="BM922">
        <f t="shared" si="39"/>
        <v>0</v>
      </c>
    </row>
    <row r="923" spans="65:65" ht="30" customHeight="1" x14ac:dyDescent="0.25">
      <c r="BM923">
        <f t="shared" si="39"/>
        <v>0</v>
      </c>
    </row>
    <row r="924" spans="65:65" ht="30" customHeight="1" x14ac:dyDescent="0.25">
      <c r="BM924">
        <f t="shared" si="39"/>
        <v>0</v>
      </c>
    </row>
    <row r="925" spans="65:65" ht="30" customHeight="1" x14ac:dyDescent="0.25">
      <c r="BM925">
        <f t="shared" si="39"/>
        <v>0</v>
      </c>
    </row>
    <row r="926" spans="65:65" ht="30" customHeight="1" x14ac:dyDescent="0.25">
      <c r="BM926">
        <f t="shared" si="39"/>
        <v>0</v>
      </c>
    </row>
    <row r="927" spans="65:65" ht="30" customHeight="1" x14ac:dyDescent="0.25">
      <c r="BM927">
        <f t="shared" si="39"/>
        <v>0</v>
      </c>
    </row>
    <row r="928" spans="65:65" ht="30" customHeight="1" x14ac:dyDescent="0.25">
      <c r="BM928">
        <f t="shared" si="39"/>
        <v>0</v>
      </c>
    </row>
    <row r="929" spans="65:65" ht="30" customHeight="1" x14ac:dyDescent="0.25">
      <c r="BM929">
        <f t="shared" si="39"/>
        <v>0</v>
      </c>
    </row>
    <row r="930" spans="65:65" ht="30" customHeight="1" x14ac:dyDescent="0.25">
      <c r="BM930">
        <f t="shared" si="39"/>
        <v>0</v>
      </c>
    </row>
    <row r="931" spans="65:65" ht="30" customHeight="1" x14ac:dyDescent="0.25">
      <c r="BM931">
        <f t="shared" si="39"/>
        <v>0</v>
      </c>
    </row>
    <row r="932" spans="65:65" ht="30" customHeight="1" x14ac:dyDescent="0.25">
      <c r="BM932">
        <f t="shared" si="39"/>
        <v>0</v>
      </c>
    </row>
    <row r="933" spans="65:65" ht="30" customHeight="1" x14ac:dyDescent="0.25">
      <c r="BM933">
        <f t="shared" si="39"/>
        <v>0</v>
      </c>
    </row>
    <row r="934" spans="65:65" ht="30" customHeight="1" x14ac:dyDescent="0.25">
      <c r="BM934">
        <f t="shared" si="39"/>
        <v>0</v>
      </c>
    </row>
    <row r="935" spans="65:65" ht="30" customHeight="1" x14ac:dyDescent="0.25">
      <c r="BM935">
        <f t="shared" si="39"/>
        <v>0</v>
      </c>
    </row>
    <row r="936" spans="65:65" ht="30" customHeight="1" x14ac:dyDescent="0.25">
      <c r="BM936">
        <f t="shared" si="39"/>
        <v>0</v>
      </c>
    </row>
    <row r="937" spans="65:65" ht="30" customHeight="1" x14ac:dyDescent="0.25">
      <c r="BM937">
        <f t="shared" si="39"/>
        <v>0</v>
      </c>
    </row>
    <row r="938" spans="65:65" ht="30" customHeight="1" x14ac:dyDescent="0.25">
      <c r="BM938">
        <f t="shared" si="39"/>
        <v>0</v>
      </c>
    </row>
    <row r="939" spans="65:65" ht="30" customHeight="1" x14ac:dyDescent="0.25">
      <c r="BM939">
        <f t="shared" si="39"/>
        <v>0</v>
      </c>
    </row>
    <row r="940" spans="65:65" ht="30" customHeight="1" x14ac:dyDescent="0.25">
      <c r="BM940">
        <f t="shared" si="39"/>
        <v>0</v>
      </c>
    </row>
    <row r="941" spans="65:65" ht="30" customHeight="1" x14ac:dyDescent="0.25">
      <c r="BM941">
        <f t="shared" si="39"/>
        <v>0</v>
      </c>
    </row>
    <row r="942" spans="65:65" ht="30" customHeight="1" x14ac:dyDescent="0.25">
      <c r="BM942">
        <f t="shared" si="39"/>
        <v>0</v>
      </c>
    </row>
    <row r="943" spans="65:65" ht="30" customHeight="1" x14ac:dyDescent="0.25">
      <c r="BM943">
        <f t="shared" si="39"/>
        <v>0</v>
      </c>
    </row>
    <row r="944" spans="65:65" ht="30" customHeight="1" x14ac:dyDescent="0.25">
      <c r="BM944">
        <f t="shared" si="39"/>
        <v>0</v>
      </c>
    </row>
    <row r="945" spans="65:65" ht="30" customHeight="1" x14ac:dyDescent="0.25">
      <c r="BM945">
        <f t="shared" si="39"/>
        <v>0</v>
      </c>
    </row>
    <row r="946" spans="65:65" ht="30" customHeight="1" x14ac:dyDescent="0.25">
      <c r="BM946">
        <f t="shared" si="39"/>
        <v>0</v>
      </c>
    </row>
    <row r="947" spans="65:65" ht="30" customHeight="1" x14ac:dyDescent="0.25">
      <c r="BM947">
        <f t="shared" si="39"/>
        <v>0</v>
      </c>
    </row>
    <row r="948" spans="65:65" ht="30" customHeight="1" x14ac:dyDescent="0.25">
      <c r="BM948">
        <f t="shared" si="39"/>
        <v>0</v>
      </c>
    </row>
    <row r="949" spans="65:65" ht="30" customHeight="1" x14ac:dyDescent="0.25">
      <c r="BM949">
        <f t="shared" si="39"/>
        <v>0</v>
      </c>
    </row>
    <row r="950" spans="65:65" ht="30" customHeight="1" x14ac:dyDescent="0.25">
      <c r="BM950">
        <f t="shared" si="39"/>
        <v>0</v>
      </c>
    </row>
    <row r="951" spans="65:65" ht="30" customHeight="1" x14ac:dyDescent="0.25">
      <c r="BM951">
        <f t="shared" si="39"/>
        <v>0</v>
      </c>
    </row>
    <row r="952" spans="65:65" ht="30" customHeight="1" x14ac:dyDescent="0.25">
      <c r="BM952">
        <f t="shared" si="39"/>
        <v>0</v>
      </c>
    </row>
    <row r="953" spans="65:65" ht="30" customHeight="1" x14ac:dyDescent="0.25">
      <c r="BM953">
        <f t="shared" si="39"/>
        <v>0</v>
      </c>
    </row>
    <row r="954" spans="65:65" x14ac:dyDescent="0.25">
      <c r="BM954">
        <f t="shared" si="39"/>
        <v>0</v>
      </c>
    </row>
    <row r="955" spans="65:65" x14ac:dyDescent="0.25">
      <c r="BM955">
        <f t="shared" si="39"/>
        <v>0</v>
      </c>
    </row>
    <row r="956" spans="65:65" x14ac:dyDescent="0.25">
      <c r="BM956">
        <f t="shared" si="39"/>
        <v>0</v>
      </c>
    </row>
    <row r="957" spans="65:65" x14ac:dyDescent="0.25">
      <c r="BM957">
        <f t="shared" si="39"/>
        <v>0</v>
      </c>
    </row>
    <row r="958" spans="65:65" x14ac:dyDescent="0.25">
      <c r="BM958">
        <f t="shared" si="39"/>
        <v>0</v>
      </c>
    </row>
    <row r="959" spans="65:65" x14ac:dyDescent="0.25">
      <c r="BM959">
        <f t="shared" si="39"/>
        <v>0</v>
      </c>
    </row>
    <row r="960" spans="65:65" x14ac:dyDescent="0.25">
      <c r="BM960">
        <f t="shared" si="39"/>
        <v>0</v>
      </c>
    </row>
    <row r="961" spans="65:65" x14ac:dyDescent="0.25">
      <c r="BM961">
        <f t="shared" si="39"/>
        <v>0</v>
      </c>
    </row>
    <row r="962" spans="65:65" x14ac:dyDescent="0.25">
      <c r="BM962">
        <f t="shared" si="39"/>
        <v>0</v>
      </c>
    </row>
    <row r="963" spans="65:65" x14ac:dyDescent="0.25">
      <c r="BM963">
        <f t="shared" si="39"/>
        <v>0</v>
      </c>
    </row>
  </sheetData>
  <mergeCells count="23">
    <mergeCell ref="AH40:AI40"/>
    <mergeCell ref="N9:T9"/>
    <mergeCell ref="N11:P11"/>
    <mergeCell ref="B5:G5"/>
    <mergeCell ref="B6:G6"/>
    <mergeCell ref="A9:D9"/>
    <mergeCell ref="G9:L9"/>
    <mergeCell ref="AH23:AI23"/>
    <mergeCell ref="AH19:AI19"/>
    <mergeCell ref="AH16:AI16"/>
    <mergeCell ref="AH12:AI12"/>
    <mergeCell ref="AH38:AI38"/>
    <mergeCell ref="AP1:BP1"/>
    <mergeCell ref="AG9:AK9"/>
    <mergeCell ref="W5:X5"/>
    <mergeCell ref="Y5:Z5"/>
    <mergeCell ref="V9:AB9"/>
    <mergeCell ref="AC9:AD9"/>
    <mergeCell ref="AH32:AI32"/>
    <mergeCell ref="AG35:AJ35"/>
    <mergeCell ref="AH29:AI29"/>
    <mergeCell ref="AH24:AI24"/>
    <mergeCell ref="AH25:AI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515"/>
    <col min="5" max="5" width="14.28515625" style="515" customWidth="1"/>
    <col min="6" max="6" width="35.28515625" style="515" customWidth="1"/>
    <col min="7" max="7" width="33.85546875" style="515" customWidth="1"/>
    <col min="8" max="10" width="11.42578125" style="515"/>
  </cols>
  <sheetData>
    <row r="1" spans="1:10" ht="18" thickBot="1" x14ac:dyDescent="0.3">
      <c r="A1" s="460" t="s">
        <v>5</v>
      </c>
      <c r="B1" s="461" t="s">
        <v>12</v>
      </c>
      <c r="C1" s="461" t="s">
        <v>18</v>
      </c>
      <c r="D1" s="462" t="s">
        <v>94</v>
      </c>
      <c r="E1" s="463" t="s">
        <v>131</v>
      </c>
      <c r="F1" s="464" t="s">
        <v>134</v>
      </c>
      <c r="G1" s="465" t="s">
        <v>135</v>
      </c>
      <c r="H1" s="466" t="s">
        <v>13</v>
      </c>
      <c r="I1" s="467" t="s">
        <v>14</v>
      </c>
      <c r="J1" s="468" t="s">
        <v>30</v>
      </c>
    </row>
    <row r="2" spans="1:10" ht="18" thickBot="1" x14ac:dyDescent="0.3">
      <c r="A2" s="469" t="s">
        <v>86</v>
      </c>
      <c r="B2" s="470" t="s">
        <v>19</v>
      </c>
      <c r="C2" s="471">
        <f>SUM(H3:H13)</f>
        <v>7505</v>
      </c>
      <c r="D2" s="472">
        <f>SUM(I3:I13)</f>
        <v>4950</v>
      </c>
      <c r="E2" s="516">
        <f>C2-D2</f>
        <v>2555</v>
      </c>
      <c r="F2" s="473"/>
      <c r="G2" s="474"/>
      <c r="H2" s="474"/>
      <c r="I2" s="474"/>
      <c r="J2" s="475"/>
    </row>
    <row r="3" spans="1:10" ht="52.5" thickBot="1" x14ac:dyDescent="0.3">
      <c r="A3" s="476"/>
      <c r="B3" s="477" t="s">
        <v>19</v>
      </c>
      <c r="C3" s="478"/>
      <c r="D3" s="479"/>
      <c r="E3" s="480"/>
      <c r="F3" s="481" t="s">
        <v>85</v>
      </c>
      <c r="G3" s="482" t="s">
        <v>122</v>
      </c>
      <c r="H3" s="483">
        <v>1040</v>
      </c>
      <c r="I3" s="484">
        <v>500</v>
      </c>
      <c r="J3" s="485">
        <f t="shared" ref="J3:J12" si="0">H3-I3</f>
        <v>540</v>
      </c>
    </row>
    <row r="4" spans="1:10" ht="34.5" x14ac:dyDescent="0.25">
      <c r="A4" s="486"/>
      <c r="B4" s="487" t="s">
        <v>19</v>
      </c>
      <c r="C4" s="488"/>
      <c r="D4" s="489"/>
      <c r="E4" s="490"/>
      <c r="F4" s="481" t="s">
        <v>88</v>
      </c>
      <c r="G4" s="482"/>
      <c r="H4" s="491">
        <v>2900</v>
      </c>
      <c r="I4" s="492">
        <v>1550</v>
      </c>
      <c r="J4" s="493">
        <f t="shared" si="0"/>
        <v>1350</v>
      </c>
    </row>
    <row r="5" spans="1:10" ht="34.5" x14ac:dyDescent="0.25">
      <c r="A5" s="486" t="s">
        <v>102</v>
      </c>
      <c r="B5" s="487" t="s">
        <v>19</v>
      </c>
      <c r="C5" s="488"/>
      <c r="D5" s="489"/>
      <c r="E5" s="490"/>
      <c r="F5" s="494" t="s">
        <v>90</v>
      </c>
      <c r="G5" s="495"/>
      <c r="H5" s="496">
        <v>240</v>
      </c>
      <c r="I5" s="497"/>
      <c r="J5" s="498">
        <f t="shared" si="0"/>
        <v>240</v>
      </c>
    </row>
    <row r="6" spans="1:10" ht="51.75" x14ac:dyDescent="0.25">
      <c r="A6" s="486"/>
      <c r="B6" s="487" t="s">
        <v>19</v>
      </c>
      <c r="C6" s="488"/>
      <c r="D6" s="489"/>
      <c r="E6" s="490"/>
      <c r="F6" s="494" t="s">
        <v>103</v>
      </c>
      <c r="G6" s="495" t="s">
        <v>109</v>
      </c>
      <c r="H6" s="496">
        <v>1500</v>
      </c>
      <c r="I6" s="497">
        <v>1300</v>
      </c>
      <c r="J6" s="498">
        <f>H6-I6</f>
        <v>200</v>
      </c>
    </row>
    <row r="7" spans="1:10" x14ac:dyDescent="0.25">
      <c r="A7" s="486"/>
      <c r="B7" s="487" t="s">
        <v>19</v>
      </c>
      <c r="C7" s="488"/>
      <c r="D7" s="489"/>
      <c r="E7" s="490"/>
      <c r="F7" s="494" t="s">
        <v>104</v>
      </c>
      <c r="G7" s="495"/>
      <c r="H7" s="496">
        <v>100</v>
      </c>
      <c r="I7" s="497"/>
      <c r="J7" s="498">
        <f t="shared" si="0"/>
        <v>100</v>
      </c>
    </row>
    <row r="8" spans="1:10" ht="34.5" x14ac:dyDescent="0.25">
      <c r="A8" s="486"/>
      <c r="B8" s="487" t="s">
        <v>110</v>
      </c>
      <c r="C8" s="488"/>
      <c r="D8" s="489"/>
      <c r="E8" s="490"/>
      <c r="F8" s="494" t="s">
        <v>370</v>
      </c>
      <c r="G8" s="495" t="s">
        <v>376</v>
      </c>
      <c r="H8" s="496">
        <v>1000</v>
      </c>
      <c r="I8" s="497">
        <v>1000</v>
      </c>
      <c r="J8" s="498">
        <f t="shared" si="0"/>
        <v>0</v>
      </c>
    </row>
    <row r="9" spans="1:10" x14ac:dyDescent="0.25">
      <c r="A9" s="486"/>
      <c r="B9" s="487" t="s">
        <v>19</v>
      </c>
      <c r="C9" s="488"/>
      <c r="D9" s="489"/>
      <c r="E9" s="490"/>
      <c r="F9" s="494" t="s">
        <v>111</v>
      </c>
      <c r="G9" s="495"/>
      <c r="H9" s="496">
        <v>80</v>
      </c>
      <c r="I9" s="497"/>
      <c r="J9" s="498">
        <f t="shared" si="0"/>
        <v>80</v>
      </c>
    </row>
    <row r="10" spans="1:10" x14ac:dyDescent="0.25">
      <c r="A10" s="499">
        <v>43390</v>
      </c>
      <c r="B10" s="487" t="s">
        <v>19</v>
      </c>
      <c r="C10" s="488"/>
      <c r="D10" s="489"/>
      <c r="E10" s="490"/>
      <c r="F10" s="494" t="s">
        <v>124</v>
      </c>
      <c r="G10" s="495" t="s">
        <v>306</v>
      </c>
      <c r="H10" s="496">
        <v>100</v>
      </c>
      <c r="I10" s="497">
        <v>55</v>
      </c>
      <c r="J10" s="498">
        <f t="shared" si="0"/>
        <v>45</v>
      </c>
    </row>
    <row r="11" spans="1:10" x14ac:dyDescent="0.25">
      <c r="A11" s="499">
        <v>43334</v>
      </c>
      <c r="B11" s="487" t="s">
        <v>19</v>
      </c>
      <c r="C11" s="488"/>
      <c r="D11" s="489"/>
      <c r="E11" s="490"/>
      <c r="F11" s="494" t="s">
        <v>299</v>
      </c>
      <c r="G11" s="495" t="s">
        <v>306</v>
      </c>
      <c r="H11" s="496">
        <v>145</v>
      </c>
      <c r="I11" s="497">
        <v>145</v>
      </c>
      <c r="J11" s="498">
        <f t="shared" si="0"/>
        <v>0</v>
      </c>
    </row>
    <row r="12" spans="1:10" x14ac:dyDescent="0.25">
      <c r="A12" s="500">
        <v>43180</v>
      </c>
      <c r="B12" s="501" t="s">
        <v>19</v>
      </c>
      <c r="C12" s="502"/>
      <c r="D12" s="503"/>
      <c r="E12" s="504"/>
      <c r="F12" s="494" t="s">
        <v>141</v>
      </c>
      <c r="G12" s="495" t="s">
        <v>306</v>
      </c>
      <c r="H12" s="496">
        <v>200</v>
      </c>
      <c r="I12" s="497">
        <v>200</v>
      </c>
      <c r="J12" s="498">
        <f t="shared" si="0"/>
        <v>0</v>
      </c>
    </row>
    <row r="13" spans="1:10" ht="35.25" thickBot="1" x14ac:dyDescent="0.3">
      <c r="A13" s="505"/>
      <c r="B13" s="506"/>
      <c r="C13" s="507"/>
      <c r="D13" s="508"/>
      <c r="E13" s="509"/>
      <c r="F13" s="510" t="s">
        <v>112</v>
      </c>
      <c r="G13" s="511" t="s">
        <v>377</v>
      </c>
      <c r="H13" s="512">
        <v>200</v>
      </c>
      <c r="I13" s="513">
        <v>200</v>
      </c>
      <c r="J13" s="514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cp:lastPrinted>2018-11-21T00:23:35Z</cp:lastPrinted>
  <dcterms:created xsi:type="dcterms:W3CDTF">2017-02-16T19:59:31Z</dcterms:created>
  <dcterms:modified xsi:type="dcterms:W3CDTF">2018-12-21T05:28:49Z</dcterms:modified>
</cp:coreProperties>
</file>