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7E1D860-43A1-4FC4-9044-F3A6F153CA9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W31" i="3"/>
  <c r="N31" i="3"/>
  <c r="W30" i="3"/>
  <c r="X30" i="3" s="1"/>
  <c r="Z30" i="3" s="1"/>
  <c r="N30" i="3"/>
  <c r="W29" i="3"/>
  <c r="N29" i="3"/>
  <c r="W28" i="3"/>
  <c r="N28" i="3"/>
  <c r="W27" i="3"/>
  <c r="N27" i="3"/>
  <c r="W26" i="3"/>
  <c r="N26" i="3"/>
  <c r="W25" i="3"/>
  <c r="N25" i="3"/>
  <c r="W24" i="3"/>
  <c r="N24" i="3"/>
  <c r="W23" i="3"/>
  <c r="N23" i="3"/>
  <c r="W22" i="3"/>
  <c r="N22" i="3"/>
  <c r="W21" i="3"/>
  <c r="N21" i="3"/>
  <c r="W20" i="3"/>
  <c r="N20" i="3"/>
  <c r="W19" i="3"/>
  <c r="N19" i="3"/>
  <c r="W18" i="3"/>
  <c r="N18" i="3"/>
  <c r="W17" i="3"/>
  <c r="N17" i="3"/>
  <c r="W16" i="3"/>
  <c r="N16" i="3"/>
  <c r="W15" i="3"/>
  <c r="N15" i="3"/>
  <c r="W14" i="3"/>
  <c r="N14" i="3"/>
  <c r="W13" i="3"/>
  <c r="N13" i="3"/>
  <c r="W12" i="3"/>
  <c r="N12" i="3"/>
  <c r="W11" i="3"/>
  <c r="N11" i="3"/>
  <c r="W10" i="3"/>
  <c r="N10" i="3"/>
  <c r="W9" i="3"/>
  <c r="N9" i="3"/>
  <c r="W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X24" i="3" l="1"/>
  <c r="Z24" i="3" s="1"/>
  <c r="X26" i="3"/>
  <c r="Z26" i="3" s="1"/>
  <c r="X31" i="3"/>
  <c r="Z31" i="3" s="1"/>
  <c r="X14" i="3"/>
  <c r="Z14" i="3" s="1"/>
  <c r="X27" i="3"/>
  <c r="Z27" i="3" s="1"/>
  <c r="X12" i="3"/>
  <c r="Z12" i="3" s="1"/>
  <c r="X20" i="3"/>
  <c r="Z20" i="3" s="1"/>
  <c r="X10" i="3"/>
  <c r="Z10" i="3" s="1"/>
  <c r="X18" i="3"/>
  <c r="Z18" i="3" s="1"/>
  <c r="X28" i="3"/>
  <c r="Z28" i="3" s="1"/>
  <c r="X21" i="3"/>
  <c r="Z21" i="3" s="1"/>
  <c r="X29" i="3"/>
  <c r="Z29" i="3" s="1"/>
  <c r="X19" i="3"/>
  <c r="Z19" i="3" s="1"/>
  <c r="X9" i="3"/>
  <c r="Z9" i="3" s="1"/>
  <c r="X22" i="3"/>
  <c r="Z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X17" i="3"/>
  <c r="Z17" i="3" s="1"/>
  <c r="T8" i="1"/>
  <c r="T12" i="1"/>
  <c r="X8" i="3"/>
  <c r="Z8" i="3" s="1"/>
  <c r="X15" i="3"/>
  <c r="Z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X13" i="3"/>
  <c r="Z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X25" i="3"/>
  <c r="Z25" i="3" s="1"/>
  <c r="U13" i="4"/>
  <c r="V13" i="4" s="1"/>
  <c r="W13" i="4" s="1"/>
  <c r="U21" i="4"/>
  <c r="V21" i="4" s="1"/>
  <c r="W21" i="4" s="1"/>
  <c r="AB21" i="4" s="1"/>
  <c r="U31" i="4"/>
  <c r="V31" i="4" s="1"/>
  <c r="W31" i="4" s="1"/>
  <c r="X11" i="3"/>
  <c r="Z11" i="3" s="1"/>
  <c r="X16" i="3"/>
  <c r="Z16" i="3" s="1"/>
  <c r="X23" i="3"/>
  <c r="Z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<sst xmlns="http://schemas.openxmlformats.org/spreadsheetml/2006/main" count="250" uniqueCount="128">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</sst>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</fills>
  <borders count="1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6" fillId="7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10" borderId="60" xfId="0" applyFont="1" applyFill="1" applyBorder="1" applyAlignment="1">
      <alignment horizontal="center" wrapText="1"/>
    </xf>
    <xf numFmtId="0" fontId="1" fillId="0" borderId="88" xfId="0" applyFont="1" applyBorder="1" applyAlignment="1">
      <alignment horizontal="center" wrapText="1"/>
    </xf>
    <xf numFmtId="0" fontId="1" fillId="0" borderId="89" xfId="0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0" borderId="60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5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9" borderId="97" xfId="0" applyFont="1" applyFill="1" applyBorder="1" applyAlignment="1">
      <alignment horizontal="center" vertical="center"/>
    </xf>
    <xf numFmtId="0" fontId="1" fillId="9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wrapText="1"/>
    </xf>
    <xf numFmtId="49" fontId="18" fillId="0" borderId="100" xfId="0" applyNumberFormat="1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wrapText="1"/>
    </xf>
    <xf numFmtId="0" fontId="1" fillId="10" borderId="103" xfId="0" applyFont="1" applyFill="1" applyBorder="1" applyAlignment="1">
      <alignment horizontal="center" wrapText="1"/>
    </xf>
    <xf numFmtId="0" fontId="1" fillId="10" borderId="104" xfId="0" applyFont="1" applyFill="1" applyBorder="1" applyAlignment="1">
      <alignment horizontal="center" wrapText="1"/>
    </xf>
    <xf numFmtId="0" fontId="1" fillId="0" borderId="105" xfId="0" applyFont="1" applyBorder="1" applyAlignment="1">
      <alignment horizontal="center"/>
    </xf>
    <xf numFmtId="0" fontId="1" fillId="9" borderId="106" xfId="0" applyFont="1" applyFill="1" applyBorder="1" applyAlignment="1">
      <alignment horizontal="center" vertical="center"/>
    </xf>
    <xf numFmtId="0" fontId="1" fillId="9" borderId="73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center"/>
    </xf>
    <xf numFmtId="0" fontId="1" fillId="9" borderId="108" xfId="0" applyFont="1" applyFill="1" applyBorder="1" applyAlignment="1">
      <alignment horizontal="center" vertical="center"/>
    </xf>
    <xf numFmtId="0" fontId="1" fillId="9" borderId="109" xfId="0" applyFont="1" applyFill="1" applyBorder="1" applyAlignment="1">
      <alignment horizontal="center" vertical="center"/>
    </xf>
    <xf numFmtId="0" fontId="1" fillId="9" borderId="110" xfId="0" applyFont="1" applyFill="1" applyBorder="1" applyAlignment="1">
      <alignment horizontal="center" vertical="center"/>
    </xf>
    <xf numFmtId="0" fontId="1" fillId="9" borderId="111" xfId="0" applyFont="1" applyFill="1" applyBorder="1" applyAlignment="1">
      <alignment horizontal="center" vertical="center"/>
    </xf>
    <xf numFmtId="0" fontId="1" fillId="9" borderId="112" xfId="0" applyFont="1" applyFill="1" applyBorder="1" applyAlignment="1">
      <alignment horizontal="center" vertical="center"/>
    </xf>
    <xf numFmtId="0" fontId="1" fillId="0" borderId="113" xfId="0" applyFont="1" applyBorder="1" applyAlignment="1">
      <alignment horizontal="center" wrapText="1"/>
    </xf>
    <xf numFmtId="0" fontId="18" fillId="0" borderId="114" xfId="0" applyFont="1" applyBorder="1" applyAlignment="1">
      <alignment horizontal="center" wrapText="1"/>
    </xf>
    <xf numFmtId="0" fontId="18" fillId="0" borderId="115" xfId="0" applyFont="1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10" borderId="117" xfId="0" applyFont="1" applyFill="1" applyBorder="1" applyAlignment="1">
      <alignment horizontal="center" wrapText="1"/>
    </xf>
    <xf numFmtId="0" fontId="1" fillId="10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10" borderId="120" xfId="0" applyFont="1" applyFill="1" applyBorder="1" applyAlignment="1">
      <alignment horizontal="center" wrapText="1"/>
    </xf>
    <xf numFmtId="0" fontId="1" fillId="2" borderId="17" xfId="0" applyFont="1" applyFill="1" applyBorder="1" applyAlignment="1"/>
    <xf numFmtId="0" fontId="1" fillId="2" borderId="121" xfId="0" applyFont="1" applyFill="1" applyBorder="1" applyAlignment="1"/>
    <xf numFmtId="0" fontId="1" fillId="2" borderId="122" xfId="0" applyFont="1" applyFill="1" applyBorder="1" applyAlignment="1"/>
    <xf numFmtId="0" fontId="1" fillId="2" borderId="123" xfId="0" applyFont="1" applyFill="1" applyBorder="1" applyAlignment="1"/>
    <xf numFmtId="0" fontId="1" fillId="2" borderId="124" xfId="0" applyFont="1" applyFill="1" applyBorder="1" applyAlignment="1"/>
    <xf numFmtId="0" fontId="1" fillId="2" borderId="125" xfId="0" applyFont="1" applyFill="1" applyBorder="1" applyAlignment="1"/>
    <xf numFmtId="164" fontId="15" fillId="8" borderId="9" xfId="0" applyNumberFormat="1" applyFont="1" applyFill="1" applyBorder="1" applyAlignment="1">
      <alignment horizontal="center" vertical="center" wrapText="1"/>
    </xf>
    <xf numFmtId="0" fontId="18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0" borderId="126" xfId="0" applyFont="1" applyBorder="1" applyAlignment="1">
      <alignment horizontal="center" wrapText="1"/>
    </xf>
    <xf numFmtId="0" fontId="1" fillId="0" borderId="127" xfId="0" applyFont="1" applyBorder="1" applyAlignment="1">
      <alignment horizontal="center" wrapText="1"/>
    </xf>
    <xf numFmtId="0" fontId="1" fillId="0" borderId="128" xfId="0" applyFont="1" applyBorder="1" applyAlignment="1">
      <alignment horizontal="center" wrapText="1"/>
    </xf>
    <xf numFmtId="0" fontId="0" fillId="0" borderId="0" xfId="0" applyFont="1" applyAlignment="1"/>
    <xf numFmtId="0" fontId="17" fillId="8" borderId="71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9" fontId="16" fillId="7" borderId="15" xfId="0" applyNumberFormat="1" applyFont="1" applyFill="1" applyBorder="1" applyAlignment="1">
      <alignment horizontal="center" vertical="center" wrapText="1"/>
    </xf>
    <xf numFmtId="0" fontId="25" fillId="8" borderId="15" xfId="0" applyFont="1" applyFill="1" applyBorder="1" applyAlignment="1">
      <alignment horizontal="center" vertical="center" wrapText="1"/>
    </xf>
    <xf numFmtId="0" fontId="1" fillId="0" borderId="134" xfId="0" applyFont="1" applyBorder="1" applyAlignment="1">
      <alignment horizontal="center" wrapText="1"/>
    </xf>
    <xf numFmtId="0" fontId="1" fillId="0" borderId="135" xfId="0" applyFont="1" applyBorder="1" applyAlignment="1">
      <alignment horizontal="center" wrapText="1"/>
    </xf>
    <xf numFmtId="0" fontId="1" fillId="0" borderId="136" xfId="0" applyFont="1" applyBorder="1" applyAlignment="1">
      <alignment horizontal="center" wrapText="1"/>
    </xf>
    <xf numFmtId="0" fontId="1" fillId="0" borderId="137" xfId="0" applyFont="1" applyBorder="1" applyAlignment="1">
      <alignment horizontal="center" wrapText="1"/>
    </xf>
    <xf numFmtId="0" fontId="1" fillId="0" borderId="138" xfId="0" applyFont="1" applyBorder="1" applyAlignment="1">
      <alignment horizontal="center" wrapText="1"/>
    </xf>
    <xf numFmtId="0" fontId="1" fillId="0" borderId="139" xfId="0" applyFont="1" applyBorder="1" applyAlignment="1">
      <alignment horizontal="center" wrapText="1"/>
    </xf>
    <xf numFmtId="0" fontId="1" fillId="28" borderId="138" xfId="0" applyFont="1" applyFill="1" applyBorder="1" applyAlignment="1">
      <alignment horizontal="center" wrapText="1"/>
    </xf>
    <xf numFmtId="0" fontId="18" fillId="24" borderId="68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34" xfId="0" applyFont="1" applyBorder="1"/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9" fillId="4" borderId="71" xfId="0" applyFont="1" applyFill="1" applyBorder="1" applyAlignment="1">
      <alignment horizontal="center" vertical="center" wrapText="1"/>
    </xf>
    <xf numFmtId="0" fontId="2" fillId="0" borderId="84" xfId="0" applyFont="1" applyBorder="1"/>
    <xf numFmtId="0" fontId="6" fillId="3" borderId="1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14" fillId="6" borderId="41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" fillId="0" borderId="71" xfId="0" applyFont="1" applyBorder="1"/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84" xfId="0" applyFont="1" applyFill="1" applyBorder="1" applyAlignment="1">
      <alignment horizontal="center" vertical="center"/>
    </xf>
    <xf numFmtId="0" fontId="27" fillId="27" borderId="129" xfId="0" applyFont="1" applyFill="1" applyBorder="1" applyAlignment="1">
      <alignment horizontal="center" vertical="center" wrapText="1"/>
    </xf>
    <xf numFmtId="0" fontId="27" fillId="27" borderId="13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1" fillId="5" borderId="131" xfId="0" applyFont="1" applyFill="1" applyBorder="1" applyAlignment="1">
      <alignment horizontal="center" vertical="center" wrapText="1"/>
    </xf>
    <xf numFmtId="0" fontId="11" fillId="5" borderId="132" xfId="0" applyFont="1" applyFill="1" applyBorder="1" applyAlignment="1">
      <alignment horizontal="center" vertical="center" wrapText="1"/>
    </xf>
    <xf numFmtId="0" fontId="2" fillId="0" borderId="133" xfId="0" applyFont="1" applyBorder="1"/>
    <xf numFmtId="0" fontId="5" fillId="4" borderId="27" xfId="0" applyFont="1" applyFill="1" applyBorder="1" applyAlignment="1">
      <alignment horizontal="center" vertical="center"/>
    </xf>
    <xf numFmtId="0" fontId="2" fillId="0" borderId="43" xfId="0" applyFont="1" applyBorder="1"/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4" borderId="5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70"/>
      <c r="B1" s="271"/>
      <c r="C1" s="259" t="s">
        <v>0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1"/>
      <c r="Q1" s="245"/>
      <c r="R1" s="246"/>
      <c r="S1" s="246"/>
      <c r="T1" s="247"/>
    </row>
    <row r="2" spans="1:23" ht="15" customHeight="1" x14ac:dyDescent="0.25">
      <c r="A2" s="265"/>
      <c r="B2" s="272"/>
      <c r="C2" s="262" t="s">
        <v>1</v>
      </c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6"/>
      <c r="Q2" s="248"/>
      <c r="R2" s="249"/>
      <c r="S2" s="249"/>
      <c r="T2" s="250"/>
    </row>
    <row r="3" spans="1:23" ht="18" customHeight="1" x14ac:dyDescent="0.25">
      <c r="A3" s="265"/>
      <c r="B3" s="272"/>
      <c r="C3" s="254" t="s">
        <v>2</v>
      </c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6"/>
      <c r="Q3" s="248"/>
      <c r="R3" s="249"/>
      <c r="S3" s="249"/>
      <c r="T3" s="250"/>
    </row>
    <row r="4" spans="1:23" ht="15.75" customHeight="1" x14ac:dyDescent="0.25">
      <c r="A4" s="265"/>
      <c r="B4" s="272"/>
      <c r="C4" s="241" t="s">
        <v>3</v>
      </c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3"/>
      <c r="Q4" s="251"/>
      <c r="R4" s="252"/>
      <c r="S4" s="252"/>
      <c r="T4" s="253"/>
    </row>
    <row r="5" spans="1:23" ht="24" customHeight="1" x14ac:dyDescent="0.2">
      <c r="A5" s="240"/>
      <c r="B5" s="273"/>
      <c r="C5" s="244" t="s">
        <v>7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3"/>
    </row>
    <row r="6" spans="1:23" ht="13.5" customHeight="1" x14ac:dyDescent="0.2">
      <c r="A6" s="264" t="s">
        <v>9</v>
      </c>
      <c r="B6" s="266" t="s">
        <v>11</v>
      </c>
      <c r="C6" s="263" t="s">
        <v>14</v>
      </c>
      <c r="D6" s="242"/>
      <c r="E6" s="242"/>
      <c r="F6" s="242"/>
      <c r="G6" s="242"/>
      <c r="H6" s="242"/>
      <c r="I6" s="242"/>
      <c r="J6" s="242"/>
      <c r="K6" s="242"/>
      <c r="L6" s="258"/>
      <c r="M6" s="267" t="s">
        <v>15</v>
      </c>
      <c r="N6" s="268"/>
      <c r="O6" s="269"/>
      <c r="P6" s="267" t="s">
        <v>17</v>
      </c>
      <c r="Q6" s="269"/>
      <c r="R6" s="257" t="s">
        <v>18</v>
      </c>
      <c r="S6" s="258"/>
      <c r="T6" s="239" t="s">
        <v>19</v>
      </c>
      <c r="U6" s="237" t="s">
        <v>20</v>
      </c>
      <c r="V6" s="233" t="s">
        <v>21</v>
      </c>
      <c r="W6" s="235" t="s">
        <v>22</v>
      </c>
    </row>
    <row r="7" spans="1:23" ht="24.75" customHeight="1" x14ac:dyDescent="0.2">
      <c r="A7" s="265"/>
      <c r="B7" s="234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40"/>
      <c r="U7" s="238"/>
      <c r="V7" s="234"/>
      <c r="W7" s="236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4">
        <v>1</v>
      </c>
      <c r="D9" s="46">
        <v>1</v>
      </c>
      <c r="E9" s="46">
        <v>1</v>
      </c>
      <c r="F9" s="49">
        <v>1</v>
      </c>
      <c r="G9" s="49">
        <v>1</v>
      </c>
      <c r="H9" s="50">
        <v>1</v>
      </c>
      <c r="I9" s="50">
        <v>1</v>
      </c>
      <c r="J9" s="54">
        <v>1</v>
      </c>
      <c r="K9" s="54">
        <v>1</v>
      </c>
      <c r="L9" s="28">
        <f t="shared" si="0"/>
        <v>0</v>
      </c>
      <c r="M9" s="56">
        <v>10</v>
      </c>
      <c r="N9" s="58">
        <v>10</v>
      </c>
      <c r="O9" s="32">
        <f t="shared" si="1"/>
        <v>2</v>
      </c>
      <c r="P9" s="59">
        <v>0</v>
      </c>
      <c r="Q9" s="36">
        <f t="shared" si="2"/>
        <v>0</v>
      </c>
      <c r="R9" s="59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7" t="s">
        <v>45</v>
      </c>
      <c r="C10" s="44">
        <v>1</v>
      </c>
      <c r="D10" s="46">
        <v>1</v>
      </c>
      <c r="E10" s="46">
        <v>1</v>
      </c>
      <c r="F10" s="49">
        <v>1</v>
      </c>
      <c r="G10" s="49">
        <v>1</v>
      </c>
      <c r="H10" s="50">
        <v>1</v>
      </c>
      <c r="I10" s="54">
        <v>1</v>
      </c>
      <c r="J10" s="54">
        <v>1</v>
      </c>
      <c r="K10" s="54">
        <v>1</v>
      </c>
      <c r="L10" s="28">
        <f t="shared" si="0"/>
        <v>0</v>
      </c>
      <c r="M10" s="56">
        <v>10</v>
      </c>
      <c r="N10" s="58">
        <v>10</v>
      </c>
      <c r="O10" s="32">
        <f t="shared" si="1"/>
        <v>2</v>
      </c>
      <c r="P10" s="59">
        <v>0</v>
      </c>
      <c r="Q10" s="36">
        <f t="shared" si="2"/>
        <v>0</v>
      </c>
      <c r="R10" s="59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7" t="s">
        <v>46</v>
      </c>
      <c r="C11" s="44">
        <v>1</v>
      </c>
      <c r="D11" s="46">
        <v>1</v>
      </c>
      <c r="E11" s="46">
        <v>1</v>
      </c>
      <c r="F11" s="49">
        <v>1</v>
      </c>
      <c r="G11" s="49">
        <v>1</v>
      </c>
      <c r="H11" s="50">
        <v>1</v>
      </c>
      <c r="I11" s="54">
        <v>1</v>
      </c>
      <c r="J11" s="54">
        <v>1</v>
      </c>
      <c r="K11" s="54">
        <v>1</v>
      </c>
      <c r="L11" s="28">
        <f t="shared" si="0"/>
        <v>0</v>
      </c>
      <c r="M11" s="56">
        <v>10</v>
      </c>
      <c r="N11" s="58">
        <v>10</v>
      </c>
      <c r="O11" s="32">
        <f t="shared" si="1"/>
        <v>2</v>
      </c>
      <c r="P11" s="61">
        <v>10</v>
      </c>
      <c r="Q11" s="36">
        <f t="shared" si="2"/>
        <v>3.5</v>
      </c>
      <c r="R11" s="62">
        <v>10</v>
      </c>
      <c r="S11" s="28">
        <f t="shared" si="3"/>
        <v>4.5</v>
      </c>
      <c r="T11" s="63">
        <f t="shared" si="4"/>
        <v>10</v>
      </c>
      <c r="U11" s="39">
        <v>43594</v>
      </c>
      <c r="V11" s="64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4">
        <v>1</v>
      </c>
      <c r="D12" s="46">
        <v>1</v>
      </c>
      <c r="E12" s="46">
        <v>1</v>
      </c>
      <c r="F12" s="49">
        <v>1</v>
      </c>
      <c r="G12" s="49">
        <v>1</v>
      </c>
      <c r="H12" s="50">
        <v>0</v>
      </c>
      <c r="I12" s="54">
        <v>1</v>
      </c>
      <c r="J12" s="54">
        <v>1</v>
      </c>
      <c r="K12" s="54">
        <v>1</v>
      </c>
      <c r="L12" s="28">
        <f t="shared" si="0"/>
        <v>1</v>
      </c>
      <c r="M12" s="65">
        <v>10</v>
      </c>
      <c r="N12" s="58">
        <v>10</v>
      </c>
      <c r="O12" s="32">
        <f t="shared" si="1"/>
        <v>2</v>
      </c>
      <c r="P12" s="56">
        <v>9</v>
      </c>
      <c r="Q12" s="36">
        <f t="shared" si="2"/>
        <v>3.15</v>
      </c>
      <c r="R12" s="59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4">
        <v>1</v>
      </c>
      <c r="D13" s="46">
        <v>1</v>
      </c>
      <c r="E13" s="46">
        <v>1</v>
      </c>
      <c r="F13" s="49">
        <v>1</v>
      </c>
      <c r="G13" s="49">
        <v>1</v>
      </c>
      <c r="H13" s="50">
        <v>1</v>
      </c>
      <c r="I13" s="54">
        <v>1</v>
      </c>
      <c r="J13" s="54">
        <v>1</v>
      </c>
      <c r="K13" s="54">
        <v>1</v>
      </c>
      <c r="L13" s="28">
        <f t="shared" si="0"/>
        <v>0</v>
      </c>
      <c r="M13" s="67">
        <v>10</v>
      </c>
      <c r="N13" s="58">
        <v>10</v>
      </c>
      <c r="O13" s="32">
        <f t="shared" si="1"/>
        <v>2</v>
      </c>
      <c r="P13" s="59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8"/>
      <c r="W13" s="68"/>
    </row>
    <row r="14" spans="1:23" ht="13.5" customHeight="1" x14ac:dyDescent="0.2">
      <c r="A14" s="23">
        <v>7</v>
      </c>
      <c r="B14" s="40" t="s">
        <v>51</v>
      </c>
      <c r="C14" s="44">
        <v>1</v>
      </c>
      <c r="D14" s="46">
        <v>1</v>
      </c>
      <c r="E14" s="46">
        <v>1</v>
      </c>
      <c r="F14" s="49">
        <v>1</v>
      </c>
      <c r="G14" s="49">
        <v>1</v>
      </c>
      <c r="H14" s="50">
        <v>1</v>
      </c>
      <c r="I14" s="54">
        <v>1</v>
      </c>
      <c r="J14" s="54">
        <v>1</v>
      </c>
      <c r="K14" s="54">
        <v>1</v>
      </c>
      <c r="L14" s="28">
        <f t="shared" si="0"/>
        <v>0</v>
      </c>
      <c r="M14" s="56">
        <v>10</v>
      </c>
      <c r="N14" s="58">
        <v>10</v>
      </c>
      <c r="O14" s="32">
        <f t="shared" si="1"/>
        <v>2</v>
      </c>
      <c r="P14" s="65">
        <v>9.5</v>
      </c>
      <c r="Q14" s="36">
        <f t="shared" si="2"/>
        <v>3.3249999999999997</v>
      </c>
      <c r="R14" s="67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4">
        <v>1</v>
      </c>
      <c r="D15" s="46">
        <v>1</v>
      </c>
      <c r="E15" s="46">
        <v>1</v>
      </c>
      <c r="F15" s="49">
        <v>1</v>
      </c>
      <c r="G15" s="49">
        <v>1</v>
      </c>
      <c r="H15" s="50">
        <v>1</v>
      </c>
      <c r="I15" s="54">
        <v>1</v>
      </c>
      <c r="J15" s="54">
        <v>1</v>
      </c>
      <c r="K15" s="54">
        <v>1</v>
      </c>
      <c r="L15" s="28">
        <f t="shared" si="0"/>
        <v>0</v>
      </c>
      <c r="M15" s="67">
        <v>10</v>
      </c>
      <c r="N15" s="58">
        <v>10</v>
      </c>
      <c r="O15" s="32">
        <f t="shared" si="1"/>
        <v>2</v>
      </c>
      <c r="P15" s="65">
        <v>10</v>
      </c>
      <c r="Q15" s="36">
        <f t="shared" si="2"/>
        <v>3.5</v>
      </c>
      <c r="R15" s="71">
        <v>9</v>
      </c>
      <c r="S15" s="28">
        <f t="shared" si="3"/>
        <v>4.05</v>
      </c>
      <c r="T15" s="73">
        <f t="shared" si="4"/>
        <v>9.5500000000000007</v>
      </c>
      <c r="U15" s="41" t="s">
        <v>59</v>
      </c>
      <c r="V15" s="64">
        <v>43685</v>
      </c>
      <c r="W15" s="41" t="s">
        <v>61</v>
      </c>
    </row>
    <row r="16" spans="1:23" ht="13.5" customHeight="1" x14ac:dyDescent="0.2">
      <c r="A16" s="23">
        <v>9</v>
      </c>
      <c r="B16" s="57" t="s">
        <v>55</v>
      </c>
      <c r="C16" s="44">
        <v>1</v>
      </c>
      <c r="D16" s="46">
        <v>1</v>
      </c>
      <c r="E16" s="46">
        <v>1</v>
      </c>
      <c r="F16" s="49">
        <v>1</v>
      </c>
      <c r="G16" s="49">
        <v>1</v>
      </c>
      <c r="H16" s="50">
        <v>1</v>
      </c>
      <c r="I16" s="54">
        <v>1</v>
      </c>
      <c r="J16" s="54">
        <v>1</v>
      </c>
      <c r="K16" s="54">
        <v>1</v>
      </c>
      <c r="L16" s="28">
        <f t="shared" si="0"/>
        <v>0</v>
      </c>
      <c r="M16" s="67">
        <v>10</v>
      </c>
      <c r="N16" s="58">
        <v>10</v>
      </c>
      <c r="O16" s="32">
        <f t="shared" si="1"/>
        <v>2</v>
      </c>
      <c r="P16" s="65">
        <v>9.5</v>
      </c>
      <c r="Q16" s="36">
        <f t="shared" si="2"/>
        <v>3.3249999999999997</v>
      </c>
      <c r="R16" s="65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4">
        <v>1</v>
      </c>
      <c r="D17" s="46">
        <v>1</v>
      </c>
      <c r="E17" s="46">
        <v>1</v>
      </c>
      <c r="F17" s="49">
        <v>1</v>
      </c>
      <c r="G17" s="49">
        <v>1</v>
      </c>
      <c r="H17" s="50">
        <v>1</v>
      </c>
      <c r="I17" s="54">
        <v>1</v>
      </c>
      <c r="J17" s="54">
        <v>1</v>
      </c>
      <c r="K17" s="54">
        <v>1</v>
      </c>
      <c r="L17" s="28">
        <f t="shared" si="0"/>
        <v>0</v>
      </c>
      <c r="M17" s="67">
        <v>10</v>
      </c>
      <c r="N17" s="58">
        <v>10</v>
      </c>
      <c r="O17" s="32">
        <f t="shared" si="1"/>
        <v>2</v>
      </c>
      <c r="P17" s="59">
        <v>5</v>
      </c>
      <c r="Q17" s="36">
        <f t="shared" si="2"/>
        <v>1.75</v>
      </c>
      <c r="R17" s="74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4">
        <v>1</v>
      </c>
      <c r="D18" s="46">
        <v>1</v>
      </c>
      <c r="E18" s="46">
        <v>1</v>
      </c>
      <c r="F18" s="49">
        <v>1</v>
      </c>
      <c r="G18" s="49">
        <v>1</v>
      </c>
      <c r="H18" s="50">
        <v>1</v>
      </c>
      <c r="I18" s="54">
        <v>1</v>
      </c>
      <c r="J18" s="54">
        <v>1</v>
      </c>
      <c r="K18" s="54">
        <v>1</v>
      </c>
      <c r="L18" s="28">
        <f t="shared" si="0"/>
        <v>0</v>
      </c>
      <c r="M18" s="76">
        <v>10</v>
      </c>
      <c r="N18" s="58">
        <v>10</v>
      </c>
      <c r="O18" s="32">
        <f t="shared" si="1"/>
        <v>2</v>
      </c>
      <c r="P18" s="65">
        <v>10</v>
      </c>
      <c r="Q18" s="36">
        <f t="shared" si="2"/>
        <v>3.5</v>
      </c>
      <c r="R18" s="77">
        <v>9</v>
      </c>
      <c r="S18" s="28">
        <f t="shared" si="3"/>
        <v>4.05</v>
      </c>
      <c r="T18" s="73">
        <f t="shared" si="4"/>
        <v>9.5500000000000007</v>
      </c>
      <c r="U18" s="39">
        <v>43533</v>
      </c>
      <c r="V18" s="64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4">
        <v>1</v>
      </c>
      <c r="D19" s="46">
        <v>1</v>
      </c>
      <c r="E19" s="46">
        <v>1</v>
      </c>
      <c r="F19" s="49">
        <v>1</v>
      </c>
      <c r="G19" s="49">
        <v>1</v>
      </c>
      <c r="H19" s="50">
        <v>1</v>
      </c>
      <c r="I19" s="54">
        <v>1</v>
      </c>
      <c r="J19" s="54">
        <v>1</v>
      </c>
      <c r="K19" s="54">
        <v>1</v>
      </c>
      <c r="L19" s="28">
        <f t="shared" si="0"/>
        <v>0</v>
      </c>
      <c r="M19" s="56">
        <v>10</v>
      </c>
      <c r="N19" s="58">
        <v>9</v>
      </c>
      <c r="O19" s="32">
        <f t="shared" si="1"/>
        <v>1.9000000000000001</v>
      </c>
      <c r="P19" s="62">
        <v>7</v>
      </c>
      <c r="Q19" s="36">
        <f t="shared" si="2"/>
        <v>2.4499999999999997</v>
      </c>
      <c r="R19" s="78">
        <v>8</v>
      </c>
      <c r="S19" s="28">
        <f t="shared" si="3"/>
        <v>3.6</v>
      </c>
      <c r="T19" s="79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4">
        <v>1</v>
      </c>
      <c r="D20" s="46">
        <v>1</v>
      </c>
      <c r="E20" s="46">
        <v>1</v>
      </c>
      <c r="F20" s="49">
        <v>1</v>
      </c>
      <c r="G20" s="49">
        <v>1</v>
      </c>
      <c r="H20" s="50">
        <v>1</v>
      </c>
      <c r="I20" s="54">
        <v>1</v>
      </c>
      <c r="J20" s="54">
        <v>1</v>
      </c>
      <c r="K20" s="54">
        <v>1</v>
      </c>
      <c r="L20" s="28">
        <f t="shared" si="0"/>
        <v>0</v>
      </c>
      <c r="M20" s="56">
        <v>10</v>
      </c>
      <c r="N20" s="58">
        <v>10</v>
      </c>
      <c r="O20" s="32">
        <f t="shared" si="1"/>
        <v>2</v>
      </c>
      <c r="P20" s="80">
        <v>10</v>
      </c>
      <c r="Q20" s="36">
        <f t="shared" si="2"/>
        <v>3.5</v>
      </c>
      <c r="R20" s="65">
        <v>10</v>
      </c>
      <c r="S20" s="28">
        <f t="shared" si="3"/>
        <v>4.5</v>
      </c>
      <c r="T20" s="63">
        <f t="shared" ref="T20:T27" si="5">SUM(O20,Q20,S20)</f>
        <v>10</v>
      </c>
      <c r="U20" s="41" t="s">
        <v>59</v>
      </c>
      <c r="V20" s="64">
        <v>43594</v>
      </c>
      <c r="W20" s="41" t="s">
        <v>72</v>
      </c>
    </row>
    <row r="21" spans="1:23" ht="13.5" customHeight="1" x14ac:dyDescent="0.2">
      <c r="A21" s="23">
        <v>14</v>
      </c>
      <c r="B21" s="57" t="s">
        <v>64</v>
      </c>
      <c r="C21" s="44">
        <v>1</v>
      </c>
      <c r="D21" s="46">
        <v>1</v>
      </c>
      <c r="E21" s="46">
        <v>1</v>
      </c>
      <c r="F21" s="49">
        <v>1</v>
      </c>
      <c r="G21" s="46">
        <v>0</v>
      </c>
      <c r="H21" s="50">
        <v>1</v>
      </c>
      <c r="I21" s="54">
        <v>1</v>
      </c>
      <c r="J21" s="54">
        <v>1</v>
      </c>
      <c r="K21" s="54">
        <v>1</v>
      </c>
      <c r="L21" s="28">
        <f t="shared" si="0"/>
        <v>1</v>
      </c>
      <c r="M21" s="56">
        <v>10</v>
      </c>
      <c r="N21" s="81">
        <v>5</v>
      </c>
      <c r="O21" s="32">
        <f t="shared" si="1"/>
        <v>1.5</v>
      </c>
      <c r="P21" s="65">
        <v>9.5</v>
      </c>
      <c r="Q21" s="36">
        <f t="shared" si="2"/>
        <v>3.3249999999999997</v>
      </c>
      <c r="R21" s="65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7" t="s">
        <v>66</v>
      </c>
      <c r="C22" s="44">
        <v>1</v>
      </c>
      <c r="D22" s="46">
        <v>1</v>
      </c>
      <c r="E22" s="46">
        <v>1</v>
      </c>
      <c r="F22" s="49">
        <v>1</v>
      </c>
      <c r="G22" s="46">
        <v>1</v>
      </c>
      <c r="H22" s="50">
        <v>1</v>
      </c>
      <c r="I22" s="54">
        <v>1</v>
      </c>
      <c r="J22" s="54">
        <v>1</v>
      </c>
      <c r="K22" s="54">
        <v>1</v>
      </c>
      <c r="L22" s="28">
        <f t="shared" si="0"/>
        <v>0</v>
      </c>
      <c r="M22" s="65">
        <v>9</v>
      </c>
      <c r="N22" s="58">
        <v>10</v>
      </c>
      <c r="O22" s="32">
        <f t="shared" si="1"/>
        <v>1.9000000000000001</v>
      </c>
      <c r="P22" s="65">
        <v>10</v>
      </c>
      <c r="Q22" s="36">
        <f t="shared" si="2"/>
        <v>3.5</v>
      </c>
      <c r="R22" s="67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7" t="s">
        <v>67</v>
      </c>
      <c r="C23" s="44">
        <v>1</v>
      </c>
      <c r="D23" s="46">
        <v>1</v>
      </c>
      <c r="E23" s="46">
        <v>1</v>
      </c>
      <c r="F23" s="49">
        <v>1</v>
      </c>
      <c r="G23" s="46">
        <v>1</v>
      </c>
      <c r="H23" s="50">
        <v>1</v>
      </c>
      <c r="I23" s="54">
        <v>1</v>
      </c>
      <c r="J23" s="54">
        <v>1</v>
      </c>
      <c r="K23" s="54">
        <v>1</v>
      </c>
      <c r="L23" s="28">
        <f t="shared" si="0"/>
        <v>0</v>
      </c>
      <c r="M23" s="67">
        <v>10</v>
      </c>
      <c r="N23" s="58">
        <v>9</v>
      </c>
      <c r="O23" s="32">
        <f t="shared" si="1"/>
        <v>1.9000000000000001</v>
      </c>
      <c r="P23" s="65">
        <v>10</v>
      </c>
      <c r="Q23" s="36">
        <f t="shared" si="2"/>
        <v>3.5</v>
      </c>
      <c r="R23" s="82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7" t="s">
        <v>69</v>
      </c>
      <c r="C24" s="44">
        <v>1</v>
      </c>
      <c r="D24" s="46">
        <v>1</v>
      </c>
      <c r="E24" s="46">
        <v>1</v>
      </c>
      <c r="F24" s="49">
        <v>1</v>
      </c>
      <c r="G24" s="46">
        <v>1</v>
      </c>
      <c r="H24" s="50">
        <v>1</v>
      </c>
      <c r="I24" s="54">
        <v>1</v>
      </c>
      <c r="J24" s="54">
        <v>1</v>
      </c>
      <c r="K24" s="54">
        <v>1</v>
      </c>
      <c r="L24" s="28">
        <f t="shared" si="0"/>
        <v>0</v>
      </c>
      <c r="M24" s="59">
        <v>5</v>
      </c>
      <c r="N24" s="58">
        <v>9</v>
      </c>
      <c r="O24" s="32">
        <f t="shared" si="1"/>
        <v>1.4000000000000001</v>
      </c>
      <c r="P24" s="65">
        <v>9</v>
      </c>
      <c r="Q24" s="36">
        <f t="shared" si="2"/>
        <v>3.15</v>
      </c>
      <c r="R24" s="59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7" t="s">
        <v>71</v>
      </c>
      <c r="C25" s="44">
        <v>1</v>
      </c>
      <c r="D25" s="46">
        <v>1</v>
      </c>
      <c r="E25" s="46">
        <v>1</v>
      </c>
      <c r="F25" s="49">
        <v>1</v>
      </c>
      <c r="G25" s="46">
        <v>1</v>
      </c>
      <c r="H25" s="50">
        <v>1</v>
      </c>
      <c r="I25" s="54">
        <v>1</v>
      </c>
      <c r="J25" s="54">
        <v>1</v>
      </c>
      <c r="K25" s="54">
        <v>1</v>
      </c>
      <c r="L25" s="28">
        <f t="shared" si="0"/>
        <v>0</v>
      </c>
      <c r="M25" s="65">
        <v>10</v>
      </c>
      <c r="N25" s="58">
        <v>10</v>
      </c>
      <c r="O25" s="32">
        <f t="shared" si="1"/>
        <v>2</v>
      </c>
      <c r="P25" s="65">
        <v>8</v>
      </c>
      <c r="Q25" s="36">
        <f t="shared" si="2"/>
        <v>2.8</v>
      </c>
      <c r="R25" s="65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8"/>
      <c r="W25" s="68"/>
    </row>
    <row r="26" spans="1:23" ht="13.5" customHeight="1" x14ac:dyDescent="0.2">
      <c r="A26" s="23">
        <v>19</v>
      </c>
      <c r="B26" s="57" t="s">
        <v>73</v>
      </c>
      <c r="C26" s="44">
        <v>1</v>
      </c>
      <c r="D26" s="46">
        <v>1</v>
      </c>
      <c r="E26" s="46">
        <v>1</v>
      </c>
      <c r="F26" s="49">
        <v>1</v>
      </c>
      <c r="G26" s="46">
        <v>1</v>
      </c>
      <c r="H26" s="50">
        <v>1</v>
      </c>
      <c r="I26" s="54">
        <v>1</v>
      </c>
      <c r="J26" s="54">
        <v>1</v>
      </c>
      <c r="K26" s="54">
        <v>1</v>
      </c>
      <c r="L26" s="28">
        <f t="shared" si="0"/>
        <v>0</v>
      </c>
      <c r="M26" s="59">
        <v>5</v>
      </c>
      <c r="N26" s="58">
        <v>10</v>
      </c>
      <c r="O26" s="32">
        <f t="shared" si="1"/>
        <v>1.5</v>
      </c>
      <c r="P26" s="65">
        <v>10</v>
      </c>
      <c r="Q26" s="36">
        <f t="shared" si="2"/>
        <v>3.5</v>
      </c>
      <c r="R26" s="65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4">
        <v>1</v>
      </c>
      <c r="D27" s="46">
        <v>1</v>
      </c>
      <c r="E27" s="46">
        <v>1</v>
      </c>
      <c r="F27" s="49">
        <v>1</v>
      </c>
      <c r="G27" s="46">
        <v>1</v>
      </c>
      <c r="H27" s="50">
        <v>1</v>
      </c>
      <c r="I27" s="54">
        <v>1</v>
      </c>
      <c r="J27" s="54">
        <v>1</v>
      </c>
      <c r="K27" s="54">
        <v>1</v>
      </c>
      <c r="L27" s="28">
        <f t="shared" si="0"/>
        <v>0</v>
      </c>
      <c r="M27" s="67">
        <v>10</v>
      </c>
      <c r="N27" s="58">
        <v>10</v>
      </c>
      <c r="O27" s="32">
        <f t="shared" si="1"/>
        <v>2</v>
      </c>
      <c r="P27" s="59">
        <v>5</v>
      </c>
      <c r="Q27" s="36">
        <f t="shared" si="2"/>
        <v>1.75</v>
      </c>
      <c r="R27" s="67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6"/>
      <c r="B28" s="87" t="s">
        <v>85</v>
      </c>
      <c r="C28" s="89">
        <v>1</v>
      </c>
      <c r="D28" s="90">
        <v>1</v>
      </c>
      <c r="E28" s="90">
        <v>1</v>
      </c>
      <c r="F28" s="91">
        <v>1</v>
      </c>
      <c r="G28" s="90">
        <v>0</v>
      </c>
      <c r="H28" s="92"/>
      <c r="I28" s="93"/>
      <c r="J28" s="93"/>
      <c r="K28" s="93"/>
      <c r="L28" s="94">
        <f t="shared" si="0"/>
        <v>5</v>
      </c>
      <c r="M28" s="95"/>
      <c r="N28" s="96">
        <v>0</v>
      </c>
      <c r="O28" s="97">
        <f t="shared" si="1"/>
        <v>0</v>
      </c>
      <c r="P28" s="95"/>
      <c r="Q28" s="98">
        <f t="shared" si="2"/>
        <v>0</v>
      </c>
      <c r="R28" s="95"/>
      <c r="S28" s="94">
        <f t="shared" si="3"/>
        <v>0</v>
      </c>
      <c r="T28" s="99"/>
      <c r="U28" s="100"/>
      <c r="V28" s="100"/>
      <c r="W28" s="100"/>
    </row>
    <row r="29" spans="1:23" ht="13.5" customHeight="1" x14ac:dyDescent="0.2">
      <c r="A29" s="23">
        <v>21</v>
      </c>
      <c r="B29" s="40" t="s">
        <v>76</v>
      </c>
      <c r="C29" s="44">
        <v>1</v>
      </c>
      <c r="D29" s="46">
        <v>1</v>
      </c>
      <c r="E29" s="46">
        <v>1</v>
      </c>
      <c r="F29" s="49">
        <v>1</v>
      </c>
      <c r="G29" s="46">
        <v>1</v>
      </c>
      <c r="H29" s="50">
        <v>1</v>
      </c>
      <c r="I29" s="54">
        <v>1</v>
      </c>
      <c r="J29" s="54">
        <v>1</v>
      </c>
      <c r="K29" s="54">
        <v>1</v>
      </c>
      <c r="L29" s="28">
        <f t="shared" si="0"/>
        <v>0</v>
      </c>
      <c r="M29" s="56">
        <v>10</v>
      </c>
      <c r="N29" s="58">
        <v>10</v>
      </c>
      <c r="O29" s="32">
        <f t="shared" si="1"/>
        <v>2</v>
      </c>
      <c r="P29" s="65">
        <v>10</v>
      </c>
      <c r="Q29" s="36">
        <f t="shared" si="2"/>
        <v>3.5</v>
      </c>
      <c r="R29" s="82">
        <v>10</v>
      </c>
      <c r="S29" s="28">
        <f t="shared" si="3"/>
        <v>4.5</v>
      </c>
      <c r="T29" s="63">
        <f t="shared" ref="T29:T32" si="6">SUM(O29,Q29,S29)</f>
        <v>10</v>
      </c>
      <c r="U29" s="41">
        <v>9</v>
      </c>
      <c r="V29" s="64">
        <v>43594</v>
      </c>
      <c r="W29" s="41" t="s">
        <v>86</v>
      </c>
    </row>
    <row r="30" spans="1:23" ht="13.5" customHeight="1" x14ac:dyDescent="0.2">
      <c r="A30" s="23">
        <v>22</v>
      </c>
      <c r="B30" s="83" t="s">
        <v>79</v>
      </c>
      <c r="C30" s="44">
        <v>1</v>
      </c>
      <c r="D30" s="46">
        <v>1</v>
      </c>
      <c r="E30" s="46">
        <v>1</v>
      </c>
      <c r="F30" s="49">
        <v>1</v>
      </c>
      <c r="G30" s="46">
        <v>1</v>
      </c>
      <c r="H30" s="50">
        <v>1</v>
      </c>
      <c r="I30" s="54">
        <v>1</v>
      </c>
      <c r="J30" s="54">
        <v>1</v>
      </c>
      <c r="K30" s="54">
        <v>1</v>
      </c>
      <c r="L30" s="28">
        <f t="shared" si="0"/>
        <v>0</v>
      </c>
      <c r="M30" s="65">
        <v>10</v>
      </c>
      <c r="N30" s="58">
        <v>10</v>
      </c>
      <c r="O30" s="32">
        <f t="shared" si="1"/>
        <v>2</v>
      </c>
      <c r="P30" s="65">
        <v>10</v>
      </c>
      <c r="Q30" s="36">
        <f t="shared" si="2"/>
        <v>3.5</v>
      </c>
      <c r="R30" s="67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7" t="s">
        <v>81</v>
      </c>
      <c r="C31" s="44">
        <v>1</v>
      </c>
      <c r="D31" s="46">
        <v>1</v>
      </c>
      <c r="E31" s="46">
        <v>1</v>
      </c>
      <c r="F31" s="49">
        <v>1</v>
      </c>
      <c r="G31" s="46">
        <v>1</v>
      </c>
      <c r="H31" s="50">
        <v>1</v>
      </c>
      <c r="I31" s="54">
        <v>0</v>
      </c>
      <c r="J31" s="54">
        <v>1</v>
      </c>
      <c r="K31" s="54">
        <v>1</v>
      </c>
      <c r="L31" s="28">
        <f t="shared" si="0"/>
        <v>1</v>
      </c>
      <c r="M31" s="65">
        <v>10</v>
      </c>
      <c r="N31" s="58">
        <v>10</v>
      </c>
      <c r="O31" s="32">
        <f t="shared" si="1"/>
        <v>2</v>
      </c>
      <c r="P31" s="65">
        <v>10</v>
      </c>
      <c r="Q31" s="36">
        <f t="shared" si="2"/>
        <v>3.5</v>
      </c>
      <c r="R31" s="82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101">
        <v>24</v>
      </c>
      <c r="B32" s="84" t="s">
        <v>82</v>
      </c>
      <c r="C32" s="44">
        <v>1</v>
      </c>
      <c r="D32" s="102">
        <v>1</v>
      </c>
      <c r="E32" s="102">
        <v>1</v>
      </c>
      <c r="F32" s="102">
        <v>1</v>
      </c>
      <c r="G32" s="103">
        <v>0</v>
      </c>
      <c r="H32" s="104">
        <v>1</v>
      </c>
      <c r="I32" s="105">
        <v>1</v>
      </c>
      <c r="J32" s="105">
        <v>1</v>
      </c>
      <c r="K32" s="105">
        <v>1</v>
      </c>
      <c r="L32" s="28">
        <f t="shared" si="0"/>
        <v>1</v>
      </c>
      <c r="M32" s="106">
        <v>10</v>
      </c>
      <c r="N32" s="107">
        <v>10</v>
      </c>
      <c r="O32" s="32">
        <f t="shared" si="1"/>
        <v>2</v>
      </c>
      <c r="P32" s="108">
        <v>10</v>
      </c>
      <c r="Q32" s="36">
        <f t="shared" si="2"/>
        <v>3.5</v>
      </c>
      <c r="R32" s="109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8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1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41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3"/>
      <c r="B1" s="281"/>
      <c r="C1" s="1"/>
      <c r="D1" s="259" t="s">
        <v>0</v>
      </c>
      <c r="E1" s="260"/>
      <c r="F1" s="260"/>
      <c r="G1" s="260"/>
      <c r="H1" s="260"/>
      <c r="I1" s="260"/>
      <c r="J1" s="260"/>
      <c r="K1" s="260"/>
      <c r="L1" s="260"/>
      <c r="M1" s="260"/>
      <c r="N1" s="246"/>
      <c r="O1" s="260"/>
      <c r="P1" s="2"/>
      <c r="Q1" s="279"/>
      <c r="R1" s="280"/>
      <c r="S1" s="280"/>
      <c r="T1" s="280"/>
      <c r="U1" s="281"/>
      <c r="V1" s="3"/>
      <c r="W1" s="3"/>
      <c r="X1" s="3"/>
      <c r="Y1" s="3"/>
    </row>
    <row r="2" spans="1:25" ht="15" customHeight="1" x14ac:dyDescent="0.25">
      <c r="A2" s="248"/>
      <c r="B2" s="272"/>
      <c r="C2" s="4"/>
      <c r="D2" s="262" t="s">
        <v>1</v>
      </c>
      <c r="E2" s="255"/>
      <c r="F2" s="255"/>
      <c r="G2" s="255"/>
      <c r="H2" s="255"/>
      <c r="I2" s="255"/>
      <c r="J2" s="255"/>
      <c r="K2" s="255"/>
      <c r="L2" s="255"/>
      <c r="M2" s="255"/>
      <c r="N2" s="248"/>
      <c r="O2" s="255"/>
      <c r="P2" s="2"/>
      <c r="Q2" s="248"/>
      <c r="R2" s="249"/>
      <c r="S2" s="249"/>
      <c r="T2" s="249"/>
      <c r="U2" s="272"/>
      <c r="V2" s="3"/>
      <c r="W2" s="3"/>
      <c r="X2" s="3"/>
      <c r="Y2" s="3"/>
    </row>
    <row r="3" spans="1:25" ht="18" customHeight="1" x14ac:dyDescent="0.25">
      <c r="A3" s="248"/>
      <c r="B3" s="272"/>
      <c r="C3" s="4"/>
      <c r="D3" s="254" t="s">
        <v>2</v>
      </c>
      <c r="E3" s="255"/>
      <c r="F3" s="255"/>
      <c r="G3" s="255"/>
      <c r="H3" s="255"/>
      <c r="I3" s="255"/>
      <c r="J3" s="255"/>
      <c r="K3" s="255"/>
      <c r="L3" s="255"/>
      <c r="M3" s="255"/>
      <c r="N3" s="248"/>
      <c r="O3" s="255"/>
      <c r="P3" s="5"/>
      <c r="Q3" s="248"/>
      <c r="R3" s="249"/>
      <c r="S3" s="249"/>
      <c r="T3" s="249"/>
      <c r="U3" s="272"/>
      <c r="V3" s="3"/>
      <c r="W3" s="3"/>
      <c r="X3" s="3"/>
      <c r="Y3" s="3"/>
    </row>
    <row r="4" spans="1:25" ht="15.75" customHeight="1" thickBot="1" x14ac:dyDescent="0.3">
      <c r="A4" s="248"/>
      <c r="B4" s="272"/>
      <c r="C4" s="4"/>
      <c r="D4" s="241" t="s">
        <v>4</v>
      </c>
      <c r="E4" s="242"/>
      <c r="F4" s="242"/>
      <c r="G4" s="242"/>
      <c r="H4" s="242"/>
      <c r="I4" s="242"/>
      <c r="J4" s="242"/>
      <c r="K4" s="242"/>
      <c r="L4" s="242"/>
      <c r="M4" s="242"/>
      <c r="N4" s="274"/>
      <c r="O4" s="242"/>
      <c r="P4" s="6"/>
      <c r="Q4" s="251"/>
      <c r="R4" s="252"/>
      <c r="S4" s="252"/>
      <c r="T4" s="252"/>
      <c r="U4" s="273"/>
      <c r="V4" s="3"/>
      <c r="W4" s="3"/>
      <c r="X4" s="3"/>
      <c r="Y4" s="3"/>
    </row>
    <row r="5" spans="1:25" ht="38.25" customHeight="1" thickBot="1" x14ac:dyDescent="0.25">
      <c r="A5" s="251"/>
      <c r="B5" s="273"/>
      <c r="C5" s="7" t="s">
        <v>5</v>
      </c>
      <c r="D5" s="286" t="s">
        <v>10</v>
      </c>
      <c r="E5" s="242"/>
      <c r="F5" s="242"/>
      <c r="G5" s="242"/>
      <c r="H5" s="242"/>
      <c r="I5" s="242"/>
      <c r="J5" s="242"/>
      <c r="K5" s="242"/>
      <c r="L5" s="242"/>
      <c r="M5" s="242"/>
      <c r="N5" s="274"/>
      <c r="O5" s="242"/>
      <c r="P5" s="242"/>
      <c r="Q5" s="242"/>
      <c r="R5" s="242"/>
      <c r="S5" s="242"/>
      <c r="T5" s="258"/>
      <c r="U5" s="276" t="s">
        <v>13</v>
      </c>
      <c r="V5" s="3"/>
      <c r="W5" s="3"/>
      <c r="X5" s="3"/>
      <c r="Y5" s="3"/>
    </row>
    <row r="6" spans="1:25" ht="26.25" customHeight="1" thickBot="1" x14ac:dyDescent="0.25">
      <c r="A6" s="284" t="s">
        <v>9</v>
      </c>
      <c r="B6" s="266" t="s">
        <v>11</v>
      </c>
      <c r="C6" s="285" t="s">
        <v>12</v>
      </c>
      <c r="D6" s="263" t="s">
        <v>14</v>
      </c>
      <c r="E6" s="242"/>
      <c r="F6" s="242"/>
      <c r="G6" s="242"/>
      <c r="H6" s="242"/>
      <c r="I6" s="242"/>
      <c r="J6" s="242"/>
      <c r="K6" s="242"/>
      <c r="L6" s="258"/>
      <c r="M6" s="267" t="s">
        <v>101</v>
      </c>
      <c r="N6" s="287"/>
      <c r="O6" s="269"/>
      <c r="P6" s="267" t="s">
        <v>100</v>
      </c>
      <c r="Q6" s="269"/>
      <c r="R6" s="257" t="s">
        <v>18</v>
      </c>
      <c r="S6" s="258"/>
      <c r="T6" s="282" t="s">
        <v>19</v>
      </c>
      <c r="U6" s="277"/>
      <c r="V6" s="3"/>
      <c r="W6" s="3"/>
      <c r="X6" s="3"/>
      <c r="Y6" s="3"/>
    </row>
    <row r="7" spans="1:25" ht="24.75" customHeight="1" thickBot="1" x14ac:dyDescent="0.25">
      <c r="A7" s="252"/>
      <c r="B7" s="234"/>
      <c r="C7" s="278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3" t="s">
        <v>109</v>
      </c>
      <c r="K7" s="9" t="s">
        <v>110</v>
      </c>
      <c r="L7" s="14" t="s">
        <v>33</v>
      </c>
      <c r="M7" s="12" t="s">
        <v>102</v>
      </c>
      <c r="N7" s="151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78"/>
      <c r="U7" s="278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6">
        <v>0</v>
      </c>
      <c r="E8" s="46">
        <v>1</v>
      </c>
      <c r="F8" s="22">
        <v>1</v>
      </c>
      <c r="G8" s="22">
        <v>1</v>
      </c>
      <c r="H8" s="24">
        <v>1</v>
      </c>
      <c r="I8" s="145">
        <v>1</v>
      </c>
      <c r="J8" s="145">
        <v>1</v>
      </c>
      <c r="K8" s="142">
        <v>1</v>
      </c>
      <c r="L8" s="149">
        <f>8-SUM(D8:K8)</f>
        <v>1</v>
      </c>
      <c r="M8" s="144">
        <v>9</v>
      </c>
      <c r="N8" s="155">
        <v>5</v>
      </c>
      <c r="O8" s="150">
        <f>AVERAGE(M8,N8)*0.35</f>
        <v>2.4499999999999997</v>
      </c>
      <c r="P8" s="27">
        <v>8</v>
      </c>
      <c r="Q8" s="35">
        <f>(AVERAGE(P8))*0.15</f>
        <v>1.2</v>
      </c>
      <c r="R8" s="161">
        <v>6</v>
      </c>
      <c r="S8" s="42">
        <f>R8*0.5</f>
        <v>3</v>
      </c>
      <c r="T8" s="35">
        <v>7</v>
      </c>
      <c r="U8" s="45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7">
        <v>2</v>
      </c>
      <c r="D9" s="48">
        <v>1</v>
      </c>
      <c r="E9" s="46">
        <v>1</v>
      </c>
      <c r="F9" s="22">
        <v>1</v>
      </c>
      <c r="G9" s="22">
        <v>1</v>
      </c>
      <c r="H9" s="24">
        <v>1</v>
      </c>
      <c r="I9" s="145">
        <v>1</v>
      </c>
      <c r="J9" s="145">
        <v>1</v>
      </c>
      <c r="K9" s="142">
        <v>1</v>
      </c>
      <c r="L9" s="149">
        <f t="shared" ref="L9:L31" si="1">8-SUM(D9:K9)</f>
        <v>0</v>
      </c>
      <c r="M9" s="144">
        <v>8</v>
      </c>
      <c r="N9" s="144">
        <v>9</v>
      </c>
      <c r="O9" s="150">
        <f t="shared" ref="O9:O31" si="2">AVERAGE(M9,N9)*0.35</f>
        <v>2.9749999999999996</v>
      </c>
      <c r="P9" s="156">
        <v>5</v>
      </c>
      <c r="Q9" s="35">
        <f t="shared" ref="Q9:Q31" si="3">(AVERAGE(P9))*0.15</f>
        <v>0.75</v>
      </c>
      <c r="R9" s="157">
        <v>6</v>
      </c>
      <c r="S9" s="42">
        <f t="shared" ref="S9:S31" si="4">R9*0.5</f>
        <v>3</v>
      </c>
      <c r="T9" s="35">
        <v>7</v>
      </c>
      <c r="U9" s="45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7" t="s">
        <v>45</v>
      </c>
      <c r="C10" s="47">
        <v>2</v>
      </c>
      <c r="D10" s="48">
        <v>1</v>
      </c>
      <c r="E10" s="46">
        <v>1</v>
      </c>
      <c r="F10" s="22">
        <v>1</v>
      </c>
      <c r="G10" s="22">
        <v>1</v>
      </c>
      <c r="H10" s="24">
        <v>1</v>
      </c>
      <c r="I10" s="145">
        <v>1</v>
      </c>
      <c r="J10" s="145">
        <v>1</v>
      </c>
      <c r="K10" s="142">
        <v>1</v>
      </c>
      <c r="L10" s="149">
        <f t="shared" si="1"/>
        <v>0</v>
      </c>
      <c r="M10" s="144">
        <v>10</v>
      </c>
      <c r="N10" s="144">
        <v>9</v>
      </c>
      <c r="O10" s="150">
        <f t="shared" si="2"/>
        <v>3.3249999999999997</v>
      </c>
      <c r="P10" s="157">
        <v>6</v>
      </c>
      <c r="Q10" s="35">
        <f t="shared" si="3"/>
        <v>0.89999999999999991</v>
      </c>
      <c r="R10" s="53">
        <v>7.5</v>
      </c>
      <c r="S10" s="42">
        <f t="shared" si="4"/>
        <v>3.75</v>
      </c>
      <c r="T10" s="158">
        <v>9</v>
      </c>
      <c r="U10" s="45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7" t="s">
        <v>46</v>
      </c>
      <c r="C11" s="47">
        <v>10</v>
      </c>
      <c r="D11" s="48">
        <v>1</v>
      </c>
      <c r="E11" s="46">
        <v>1</v>
      </c>
      <c r="F11" s="22">
        <v>1</v>
      </c>
      <c r="G11" s="22">
        <v>1</v>
      </c>
      <c r="H11" s="24">
        <v>1</v>
      </c>
      <c r="I11" s="145">
        <v>1</v>
      </c>
      <c r="J11" s="145">
        <v>1</v>
      </c>
      <c r="K11" s="142">
        <v>1</v>
      </c>
      <c r="L11" s="149">
        <f t="shared" si="1"/>
        <v>0</v>
      </c>
      <c r="M11" s="144">
        <v>10</v>
      </c>
      <c r="N11" s="144">
        <v>9</v>
      </c>
      <c r="O11" s="150">
        <f t="shared" si="2"/>
        <v>3.3249999999999997</v>
      </c>
      <c r="P11" s="157">
        <v>9</v>
      </c>
      <c r="Q11" s="35">
        <f t="shared" si="3"/>
        <v>1.3499999999999999</v>
      </c>
      <c r="R11" s="53">
        <v>10</v>
      </c>
      <c r="S11" s="42">
        <f t="shared" si="4"/>
        <v>5</v>
      </c>
      <c r="T11" s="158">
        <v>10</v>
      </c>
      <c r="U11" s="45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7">
        <v>7</v>
      </c>
      <c r="D12" s="48">
        <v>1</v>
      </c>
      <c r="E12" s="148">
        <v>0</v>
      </c>
      <c r="F12" s="22">
        <v>1</v>
      </c>
      <c r="G12" s="22">
        <v>1</v>
      </c>
      <c r="H12" s="24">
        <v>1</v>
      </c>
      <c r="I12" s="145">
        <v>1</v>
      </c>
      <c r="J12" s="145">
        <v>1</v>
      </c>
      <c r="K12" s="142">
        <v>1</v>
      </c>
      <c r="L12" s="149">
        <f t="shared" si="1"/>
        <v>1</v>
      </c>
      <c r="M12" s="159">
        <v>10</v>
      </c>
      <c r="N12" s="144">
        <v>8</v>
      </c>
      <c r="O12" s="150">
        <f t="shared" si="2"/>
        <v>3.15</v>
      </c>
      <c r="P12" s="156">
        <v>5</v>
      </c>
      <c r="Q12" s="35">
        <f t="shared" si="3"/>
        <v>0.75</v>
      </c>
      <c r="R12" s="157">
        <v>8</v>
      </c>
      <c r="S12" s="42">
        <f t="shared" si="4"/>
        <v>4</v>
      </c>
      <c r="T12" s="158">
        <v>8</v>
      </c>
      <c r="U12" s="45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7">
        <v>6.5</v>
      </c>
      <c r="D13" s="48">
        <v>1</v>
      </c>
      <c r="E13" s="46">
        <v>1</v>
      </c>
      <c r="F13" s="22">
        <v>1</v>
      </c>
      <c r="G13" s="22">
        <v>1</v>
      </c>
      <c r="H13" s="24">
        <v>1</v>
      </c>
      <c r="I13" s="145">
        <v>1</v>
      </c>
      <c r="J13" s="145">
        <v>1</v>
      </c>
      <c r="K13" s="142">
        <v>1</v>
      </c>
      <c r="L13" s="149">
        <f t="shared" si="1"/>
        <v>0</v>
      </c>
      <c r="M13" s="155">
        <v>0</v>
      </c>
      <c r="N13" s="144">
        <v>9</v>
      </c>
      <c r="O13" s="150">
        <f t="shared" si="2"/>
        <v>1.575</v>
      </c>
      <c r="P13" s="156">
        <v>5</v>
      </c>
      <c r="Q13" s="35">
        <f t="shared" si="3"/>
        <v>0.75</v>
      </c>
      <c r="R13" s="156">
        <v>0</v>
      </c>
      <c r="S13" s="42">
        <f t="shared" si="4"/>
        <v>0</v>
      </c>
      <c r="T13" s="35">
        <f t="shared" ref="T13:T31" si="6">SUM(O13,Q13,S13)</f>
        <v>2.3250000000000002</v>
      </c>
      <c r="U13" s="45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7">
        <v>9.8000000000000007</v>
      </c>
      <c r="D14" s="48">
        <v>1</v>
      </c>
      <c r="E14" s="46">
        <v>1</v>
      </c>
      <c r="F14" s="22">
        <v>1</v>
      </c>
      <c r="G14" s="22">
        <v>1</v>
      </c>
      <c r="H14" s="24">
        <v>1</v>
      </c>
      <c r="I14" s="145">
        <v>1</v>
      </c>
      <c r="J14" s="145">
        <v>1</v>
      </c>
      <c r="K14" s="142">
        <v>1</v>
      </c>
      <c r="L14" s="149">
        <f t="shared" si="1"/>
        <v>0</v>
      </c>
      <c r="M14" s="144">
        <v>10</v>
      </c>
      <c r="N14" s="144">
        <v>9</v>
      </c>
      <c r="O14" s="150">
        <f t="shared" si="2"/>
        <v>3.3249999999999997</v>
      </c>
      <c r="P14" s="53">
        <v>10</v>
      </c>
      <c r="Q14" s="35">
        <f t="shared" si="3"/>
        <v>1.5</v>
      </c>
      <c r="R14" s="53">
        <v>10</v>
      </c>
      <c r="S14" s="42">
        <f t="shared" si="4"/>
        <v>5</v>
      </c>
      <c r="T14" s="158">
        <v>10</v>
      </c>
      <c r="U14" s="45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7">
        <v>9.6</v>
      </c>
      <c r="D15" s="48">
        <v>1</v>
      </c>
      <c r="E15" s="46">
        <v>1</v>
      </c>
      <c r="F15" s="22">
        <v>1</v>
      </c>
      <c r="G15" s="22">
        <v>1</v>
      </c>
      <c r="H15" s="24">
        <v>1</v>
      </c>
      <c r="I15" s="145">
        <v>1</v>
      </c>
      <c r="J15" s="145">
        <v>1</v>
      </c>
      <c r="K15" s="142">
        <v>1</v>
      </c>
      <c r="L15" s="149">
        <f t="shared" si="1"/>
        <v>0</v>
      </c>
      <c r="M15" s="155">
        <v>0</v>
      </c>
      <c r="N15" s="144">
        <v>10</v>
      </c>
      <c r="O15" s="150">
        <f t="shared" si="2"/>
        <v>1.75</v>
      </c>
      <c r="P15" s="157">
        <v>10</v>
      </c>
      <c r="Q15" s="35">
        <f t="shared" si="3"/>
        <v>1.5</v>
      </c>
      <c r="R15" s="156">
        <v>5</v>
      </c>
      <c r="S15" s="42">
        <f t="shared" si="4"/>
        <v>2.5</v>
      </c>
      <c r="T15" s="35">
        <f t="shared" si="6"/>
        <v>5.75</v>
      </c>
      <c r="U15" s="45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7" t="s">
        <v>55</v>
      </c>
      <c r="C16" s="47">
        <v>9.5</v>
      </c>
      <c r="D16" s="48">
        <v>1</v>
      </c>
      <c r="E16" s="46">
        <v>1</v>
      </c>
      <c r="F16" s="22">
        <v>1</v>
      </c>
      <c r="G16" s="22">
        <v>1</v>
      </c>
      <c r="H16" s="24">
        <v>1</v>
      </c>
      <c r="I16" s="145">
        <v>1</v>
      </c>
      <c r="J16" s="145">
        <v>1</v>
      </c>
      <c r="K16" s="142">
        <v>1</v>
      </c>
      <c r="L16" s="149">
        <f t="shared" si="1"/>
        <v>0</v>
      </c>
      <c r="M16" s="144">
        <v>9</v>
      </c>
      <c r="N16" s="144">
        <v>10</v>
      </c>
      <c r="O16" s="150">
        <f t="shared" si="2"/>
        <v>3.3249999999999997</v>
      </c>
      <c r="P16" s="53">
        <v>10</v>
      </c>
      <c r="Q16" s="35">
        <f t="shared" si="3"/>
        <v>1.5</v>
      </c>
      <c r="R16" s="157">
        <v>9</v>
      </c>
      <c r="S16" s="42">
        <f t="shared" si="4"/>
        <v>4.5</v>
      </c>
      <c r="T16" s="35">
        <f t="shared" si="6"/>
        <v>9.3249999999999993</v>
      </c>
      <c r="U16" s="45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7">
        <v>6.5</v>
      </c>
      <c r="D17" s="147">
        <v>0</v>
      </c>
      <c r="E17" s="148">
        <v>0</v>
      </c>
      <c r="F17" s="22">
        <v>1</v>
      </c>
      <c r="G17" s="22">
        <v>1</v>
      </c>
      <c r="H17" s="24">
        <v>1</v>
      </c>
      <c r="I17" s="145">
        <v>1</v>
      </c>
      <c r="J17" s="145">
        <v>1</v>
      </c>
      <c r="K17" s="142">
        <v>1</v>
      </c>
      <c r="L17" s="149">
        <f t="shared" si="1"/>
        <v>2</v>
      </c>
      <c r="M17" s="155">
        <v>0</v>
      </c>
      <c r="N17" s="155">
        <v>5</v>
      </c>
      <c r="O17" s="150">
        <f t="shared" si="2"/>
        <v>0.875</v>
      </c>
      <c r="P17" s="157">
        <v>7</v>
      </c>
      <c r="Q17" s="35">
        <f t="shared" si="3"/>
        <v>1.05</v>
      </c>
      <c r="R17" s="156">
        <v>0</v>
      </c>
      <c r="S17" s="42">
        <f t="shared" si="4"/>
        <v>0</v>
      </c>
      <c r="T17" s="35">
        <f t="shared" si="6"/>
        <v>1.925</v>
      </c>
      <c r="U17" s="45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40">
        <v>11</v>
      </c>
      <c r="B18" s="40" t="s">
        <v>58</v>
      </c>
      <c r="C18" s="47">
        <v>9.6999999999999993</v>
      </c>
      <c r="D18" s="48">
        <v>1</v>
      </c>
      <c r="E18" s="46">
        <v>1</v>
      </c>
      <c r="F18" s="22">
        <v>1</v>
      </c>
      <c r="G18" s="22">
        <v>1</v>
      </c>
      <c r="H18" s="24">
        <v>1</v>
      </c>
      <c r="I18" s="145">
        <v>1</v>
      </c>
      <c r="J18" s="145">
        <v>1</v>
      </c>
      <c r="K18" s="142">
        <v>1</v>
      </c>
      <c r="L18" s="149">
        <f t="shared" si="1"/>
        <v>0</v>
      </c>
      <c r="M18" s="159">
        <v>10</v>
      </c>
      <c r="N18" s="144">
        <v>10</v>
      </c>
      <c r="O18" s="150">
        <f t="shared" si="2"/>
        <v>3.5</v>
      </c>
      <c r="P18" s="53">
        <v>10</v>
      </c>
      <c r="Q18" s="35">
        <f t="shared" si="3"/>
        <v>1.5</v>
      </c>
      <c r="R18" s="53">
        <v>9.3000000000000007</v>
      </c>
      <c r="S18" s="42">
        <f t="shared" si="4"/>
        <v>4.6500000000000004</v>
      </c>
      <c r="T18" s="35">
        <f t="shared" si="6"/>
        <v>9.65</v>
      </c>
      <c r="U18" s="45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7">
        <v>7.7</v>
      </c>
      <c r="D19" s="48">
        <v>1</v>
      </c>
      <c r="E19" s="46">
        <v>1</v>
      </c>
      <c r="F19" s="22">
        <v>1</v>
      </c>
      <c r="G19" s="22">
        <v>1</v>
      </c>
      <c r="H19" s="24">
        <v>1</v>
      </c>
      <c r="I19" s="145">
        <v>1</v>
      </c>
      <c r="J19" s="145">
        <v>1</v>
      </c>
      <c r="K19" s="142">
        <v>1</v>
      </c>
      <c r="L19" s="149">
        <f t="shared" si="1"/>
        <v>0</v>
      </c>
      <c r="M19" s="159">
        <v>8</v>
      </c>
      <c r="N19" s="144">
        <v>9</v>
      </c>
      <c r="O19" s="150">
        <f t="shared" si="2"/>
        <v>2.9749999999999996</v>
      </c>
      <c r="P19" s="157">
        <v>10</v>
      </c>
      <c r="Q19" s="35">
        <f t="shared" si="3"/>
        <v>1.5</v>
      </c>
      <c r="R19" s="157">
        <v>5</v>
      </c>
      <c r="S19" s="42">
        <f t="shared" si="4"/>
        <v>2.5</v>
      </c>
      <c r="T19" s="35">
        <v>7</v>
      </c>
      <c r="U19" s="45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7">
        <v>10</v>
      </c>
      <c r="D20" s="48">
        <v>1</v>
      </c>
      <c r="E20" s="46">
        <v>1</v>
      </c>
      <c r="F20" s="22">
        <v>1</v>
      </c>
      <c r="G20" s="22">
        <v>1</v>
      </c>
      <c r="H20" s="24">
        <v>1</v>
      </c>
      <c r="I20" s="145">
        <v>1</v>
      </c>
      <c r="J20" s="145">
        <v>1</v>
      </c>
      <c r="K20" s="142">
        <v>1</v>
      </c>
      <c r="L20" s="149">
        <f t="shared" si="1"/>
        <v>0</v>
      </c>
      <c r="M20" s="144">
        <v>10</v>
      </c>
      <c r="N20" s="144">
        <v>9.5</v>
      </c>
      <c r="O20" s="150">
        <f t="shared" si="2"/>
        <v>3.4124999999999996</v>
      </c>
      <c r="P20" s="53">
        <v>10</v>
      </c>
      <c r="Q20" s="35">
        <f t="shared" si="3"/>
        <v>1.5</v>
      </c>
      <c r="R20" s="53">
        <v>10</v>
      </c>
      <c r="S20" s="42">
        <f t="shared" si="4"/>
        <v>5</v>
      </c>
      <c r="T20" s="35">
        <f t="shared" si="6"/>
        <v>9.9124999999999996</v>
      </c>
      <c r="U20" s="45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7" t="s">
        <v>64</v>
      </c>
      <c r="C21" s="47">
        <v>9.3000000000000007</v>
      </c>
      <c r="D21" s="48">
        <v>1</v>
      </c>
      <c r="E21" s="46">
        <v>1</v>
      </c>
      <c r="F21" s="22">
        <v>1</v>
      </c>
      <c r="G21" s="22">
        <v>1</v>
      </c>
      <c r="H21" s="24">
        <v>1</v>
      </c>
      <c r="I21" s="145">
        <v>1</v>
      </c>
      <c r="J21" s="145">
        <v>1</v>
      </c>
      <c r="K21" s="142">
        <v>1</v>
      </c>
      <c r="L21" s="149">
        <f t="shared" si="1"/>
        <v>0</v>
      </c>
      <c r="M21" s="144">
        <v>9</v>
      </c>
      <c r="N21" s="144">
        <v>8</v>
      </c>
      <c r="O21" s="150">
        <f t="shared" si="2"/>
        <v>2.9749999999999996</v>
      </c>
      <c r="P21" s="53">
        <v>9</v>
      </c>
      <c r="Q21" s="35">
        <f t="shared" si="3"/>
        <v>1.3499999999999999</v>
      </c>
      <c r="R21" s="157">
        <v>9</v>
      </c>
      <c r="S21" s="42">
        <f t="shared" si="4"/>
        <v>4.5</v>
      </c>
      <c r="T21" s="35">
        <f t="shared" si="6"/>
        <v>8.8249999999999993</v>
      </c>
      <c r="U21" s="45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7" t="s">
        <v>66</v>
      </c>
      <c r="C22" s="47">
        <v>9.5</v>
      </c>
      <c r="D22" s="48">
        <v>1</v>
      </c>
      <c r="E22" s="46">
        <v>1</v>
      </c>
      <c r="F22" s="22">
        <v>1</v>
      </c>
      <c r="G22" s="22">
        <v>1</v>
      </c>
      <c r="H22" s="24">
        <v>1</v>
      </c>
      <c r="I22" s="145">
        <v>1</v>
      </c>
      <c r="J22" s="145">
        <v>1</v>
      </c>
      <c r="K22" s="142">
        <v>1</v>
      </c>
      <c r="L22" s="149">
        <f t="shared" si="1"/>
        <v>0</v>
      </c>
      <c r="M22" s="159">
        <v>10</v>
      </c>
      <c r="N22" s="144">
        <v>10</v>
      </c>
      <c r="O22" s="150">
        <f t="shared" si="2"/>
        <v>3.5</v>
      </c>
      <c r="P22" s="156">
        <v>5</v>
      </c>
      <c r="Q22" s="35">
        <f t="shared" si="3"/>
        <v>0.75</v>
      </c>
      <c r="R22" s="157">
        <v>9</v>
      </c>
      <c r="S22" s="42">
        <f t="shared" si="4"/>
        <v>4.5</v>
      </c>
      <c r="T22" s="35">
        <f t="shared" si="6"/>
        <v>8.75</v>
      </c>
      <c r="U22" s="45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7" t="s">
        <v>67</v>
      </c>
      <c r="C23" s="47">
        <v>9.5</v>
      </c>
      <c r="D23" s="48">
        <v>1</v>
      </c>
      <c r="E23" s="46">
        <v>1</v>
      </c>
      <c r="F23" s="22">
        <v>1</v>
      </c>
      <c r="G23" s="22">
        <v>1</v>
      </c>
      <c r="H23" s="24">
        <v>1</v>
      </c>
      <c r="I23" s="145">
        <v>1</v>
      </c>
      <c r="J23" s="145">
        <v>1</v>
      </c>
      <c r="K23" s="142">
        <v>1</v>
      </c>
      <c r="L23" s="149">
        <f t="shared" si="1"/>
        <v>0</v>
      </c>
      <c r="M23" s="144">
        <v>10</v>
      </c>
      <c r="N23" s="144">
        <v>10</v>
      </c>
      <c r="O23" s="150">
        <f t="shared" si="2"/>
        <v>3.5</v>
      </c>
      <c r="P23" s="53">
        <v>10</v>
      </c>
      <c r="Q23" s="35">
        <f t="shared" si="3"/>
        <v>1.5</v>
      </c>
      <c r="R23" s="53">
        <v>8.5</v>
      </c>
      <c r="S23" s="42">
        <f t="shared" si="4"/>
        <v>4.25</v>
      </c>
      <c r="T23" s="35">
        <f t="shared" si="6"/>
        <v>9.25</v>
      </c>
      <c r="U23" s="45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7" t="s">
        <v>69</v>
      </c>
      <c r="C24" s="47">
        <v>5</v>
      </c>
      <c r="D24" s="48">
        <v>1</v>
      </c>
      <c r="E24" s="46">
        <v>1</v>
      </c>
      <c r="F24" s="22">
        <v>1</v>
      </c>
      <c r="G24" s="22">
        <v>1</v>
      </c>
      <c r="H24" s="24">
        <v>1</v>
      </c>
      <c r="I24" s="145">
        <v>1</v>
      </c>
      <c r="J24" s="145">
        <v>1</v>
      </c>
      <c r="K24" s="142">
        <v>1</v>
      </c>
      <c r="L24" s="149">
        <f t="shared" si="1"/>
        <v>0</v>
      </c>
      <c r="M24" s="155">
        <v>0</v>
      </c>
      <c r="N24" s="144">
        <v>8</v>
      </c>
      <c r="O24" s="150">
        <f t="shared" si="2"/>
        <v>1.4</v>
      </c>
      <c r="P24" s="157">
        <v>10</v>
      </c>
      <c r="Q24" s="35">
        <f t="shared" si="3"/>
        <v>1.5</v>
      </c>
      <c r="R24" s="156">
        <v>0</v>
      </c>
      <c r="S24" s="42">
        <f t="shared" si="4"/>
        <v>0</v>
      </c>
      <c r="T24" s="158">
        <v>10</v>
      </c>
      <c r="U24" s="45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7" t="s">
        <v>71</v>
      </c>
      <c r="C25" s="47">
        <v>7.8</v>
      </c>
      <c r="D25" s="48">
        <v>1</v>
      </c>
      <c r="E25" s="46">
        <v>1</v>
      </c>
      <c r="F25" s="22">
        <v>1</v>
      </c>
      <c r="G25" s="22">
        <v>1</v>
      </c>
      <c r="H25" s="24">
        <v>1</v>
      </c>
      <c r="I25" s="145">
        <v>1</v>
      </c>
      <c r="J25" s="145">
        <v>1</v>
      </c>
      <c r="K25" s="142">
        <v>1</v>
      </c>
      <c r="L25" s="149">
        <f t="shared" si="1"/>
        <v>0</v>
      </c>
      <c r="M25" s="159">
        <v>10</v>
      </c>
      <c r="N25" s="144">
        <v>9</v>
      </c>
      <c r="O25" s="150">
        <f t="shared" si="2"/>
        <v>3.3249999999999997</v>
      </c>
      <c r="P25" s="53">
        <v>10</v>
      </c>
      <c r="Q25" s="35">
        <f t="shared" si="3"/>
        <v>1.5</v>
      </c>
      <c r="R25" s="157">
        <v>9</v>
      </c>
      <c r="S25" s="42">
        <f t="shared" si="4"/>
        <v>4.5</v>
      </c>
      <c r="T25" s="35">
        <f t="shared" si="6"/>
        <v>9.3249999999999993</v>
      </c>
      <c r="U25" s="45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7" t="s">
        <v>73</v>
      </c>
      <c r="C26" s="160">
        <v>9</v>
      </c>
      <c r="D26" s="48">
        <v>1</v>
      </c>
      <c r="E26" s="46">
        <v>1</v>
      </c>
      <c r="F26" s="22">
        <v>1</v>
      </c>
      <c r="G26" s="22">
        <v>1</v>
      </c>
      <c r="H26" s="24">
        <v>1</v>
      </c>
      <c r="I26" s="145">
        <v>1</v>
      </c>
      <c r="J26" s="145">
        <v>1</v>
      </c>
      <c r="K26" s="142">
        <v>1</v>
      </c>
      <c r="L26" s="149">
        <f t="shared" si="1"/>
        <v>0</v>
      </c>
      <c r="M26" s="159">
        <v>10</v>
      </c>
      <c r="N26" s="144">
        <v>10</v>
      </c>
      <c r="O26" s="150">
        <f t="shared" si="2"/>
        <v>3.5</v>
      </c>
      <c r="P26" s="157">
        <v>9</v>
      </c>
      <c r="Q26" s="35">
        <f t="shared" si="3"/>
        <v>1.3499999999999999</v>
      </c>
      <c r="R26" s="53">
        <v>6</v>
      </c>
      <c r="S26" s="42">
        <f t="shared" si="4"/>
        <v>3</v>
      </c>
      <c r="T26" s="158">
        <v>8.5</v>
      </c>
      <c r="U26" s="45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7">
        <v>8.3000000000000007</v>
      </c>
      <c r="D27" s="48">
        <v>1</v>
      </c>
      <c r="E27" s="46">
        <v>1</v>
      </c>
      <c r="F27" s="22">
        <v>1</v>
      </c>
      <c r="G27" s="22">
        <v>1</v>
      </c>
      <c r="H27" s="24">
        <v>1</v>
      </c>
      <c r="I27" s="145">
        <v>1</v>
      </c>
      <c r="J27" s="145">
        <v>1</v>
      </c>
      <c r="K27" s="142">
        <v>1</v>
      </c>
      <c r="L27" s="149">
        <f t="shared" si="1"/>
        <v>0</v>
      </c>
      <c r="M27" s="159">
        <v>10</v>
      </c>
      <c r="N27" s="144">
        <v>10</v>
      </c>
      <c r="O27" s="150">
        <f t="shared" si="2"/>
        <v>3.5</v>
      </c>
      <c r="P27" s="53">
        <v>9</v>
      </c>
      <c r="Q27" s="35">
        <f t="shared" si="3"/>
        <v>1.3499999999999999</v>
      </c>
      <c r="R27" s="53">
        <v>10</v>
      </c>
      <c r="S27" s="42">
        <f t="shared" si="4"/>
        <v>5</v>
      </c>
      <c r="T27" s="35">
        <f t="shared" si="6"/>
        <v>9.85</v>
      </c>
      <c r="U27" s="45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7">
        <v>10</v>
      </c>
      <c r="D28" s="48">
        <v>1</v>
      </c>
      <c r="E28" s="46">
        <v>1</v>
      </c>
      <c r="F28" s="22">
        <v>1</v>
      </c>
      <c r="G28" s="22">
        <v>1</v>
      </c>
      <c r="H28" s="24">
        <v>1</v>
      </c>
      <c r="I28" s="145">
        <v>1</v>
      </c>
      <c r="J28" s="145">
        <v>1</v>
      </c>
      <c r="K28" s="142">
        <v>1</v>
      </c>
      <c r="L28" s="149">
        <f t="shared" si="1"/>
        <v>0</v>
      </c>
      <c r="M28" s="144">
        <v>10</v>
      </c>
      <c r="N28" s="144">
        <v>10</v>
      </c>
      <c r="O28" s="150">
        <f t="shared" si="2"/>
        <v>3.5</v>
      </c>
      <c r="P28" s="157">
        <v>10</v>
      </c>
      <c r="Q28" s="35">
        <f t="shared" si="3"/>
        <v>1.5</v>
      </c>
      <c r="R28" s="53">
        <v>10</v>
      </c>
      <c r="S28" s="42">
        <f t="shared" si="4"/>
        <v>5</v>
      </c>
      <c r="T28" s="35">
        <f t="shared" si="6"/>
        <v>10</v>
      </c>
      <c r="U28" s="45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3" t="s">
        <v>79</v>
      </c>
      <c r="C29" s="47">
        <v>9.3000000000000007</v>
      </c>
      <c r="D29" s="48">
        <v>1</v>
      </c>
      <c r="E29" s="46">
        <v>1</v>
      </c>
      <c r="F29" s="22">
        <v>1</v>
      </c>
      <c r="G29" s="22">
        <v>1</v>
      </c>
      <c r="H29" s="24">
        <v>1</v>
      </c>
      <c r="I29" s="145">
        <v>1</v>
      </c>
      <c r="J29" s="145">
        <v>1</v>
      </c>
      <c r="K29" s="142">
        <v>1</v>
      </c>
      <c r="L29" s="149">
        <f t="shared" si="1"/>
        <v>0</v>
      </c>
      <c r="M29" s="144">
        <v>10</v>
      </c>
      <c r="N29" s="144">
        <v>8</v>
      </c>
      <c r="O29" s="150">
        <f t="shared" si="2"/>
        <v>3.15</v>
      </c>
      <c r="P29" s="53">
        <v>7</v>
      </c>
      <c r="Q29" s="35">
        <f t="shared" si="3"/>
        <v>1.05</v>
      </c>
      <c r="R29" s="53">
        <v>10</v>
      </c>
      <c r="S29" s="42">
        <f t="shared" si="4"/>
        <v>5</v>
      </c>
      <c r="T29" s="35">
        <f t="shared" si="6"/>
        <v>9.1999999999999993</v>
      </c>
      <c r="U29" s="45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7" t="s">
        <v>81</v>
      </c>
      <c r="C30" s="47">
        <v>10</v>
      </c>
      <c r="D30" s="48">
        <v>1</v>
      </c>
      <c r="E30" s="46">
        <v>1</v>
      </c>
      <c r="F30" s="22">
        <v>1</v>
      </c>
      <c r="G30" s="22">
        <v>1</v>
      </c>
      <c r="H30" s="24">
        <v>1</v>
      </c>
      <c r="I30" s="145">
        <v>1</v>
      </c>
      <c r="J30" s="145">
        <v>1</v>
      </c>
      <c r="K30" s="142">
        <v>1</v>
      </c>
      <c r="L30" s="149">
        <f t="shared" si="1"/>
        <v>0</v>
      </c>
      <c r="M30" s="159">
        <v>10</v>
      </c>
      <c r="N30" s="159">
        <v>10</v>
      </c>
      <c r="O30" s="150">
        <f t="shared" si="2"/>
        <v>3.5</v>
      </c>
      <c r="P30" s="157">
        <v>10</v>
      </c>
      <c r="Q30" s="35">
        <f t="shared" si="3"/>
        <v>1.5</v>
      </c>
      <c r="R30" s="157">
        <v>10</v>
      </c>
      <c r="S30" s="42">
        <f t="shared" si="4"/>
        <v>5</v>
      </c>
      <c r="T30" s="35">
        <f t="shared" si="6"/>
        <v>10</v>
      </c>
      <c r="U30" s="45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4" t="s">
        <v>82</v>
      </c>
      <c r="C31" s="47">
        <v>9.6999999999999993</v>
      </c>
      <c r="D31" s="48">
        <v>1</v>
      </c>
      <c r="E31" s="46">
        <v>1</v>
      </c>
      <c r="F31" s="22">
        <v>1</v>
      </c>
      <c r="G31" s="22">
        <v>1</v>
      </c>
      <c r="H31" s="24">
        <v>1</v>
      </c>
      <c r="I31" s="145">
        <v>1</v>
      </c>
      <c r="J31" s="145">
        <v>1</v>
      </c>
      <c r="K31" s="142">
        <v>1</v>
      </c>
      <c r="L31" s="149">
        <f t="shared" si="1"/>
        <v>0</v>
      </c>
      <c r="M31" s="144">
        <v>10</v>
      </c>
      <c r="N31" s="144">
        <v>10</v>
      </c>
      <c r="O31" s="150">
        <f t="shared" si="2"/>
        <v>3.5</v>
      </c>
      <c r="P31" s="53">
        <v>10</v>
      </c>
      <c r="Q31" s="35">
        <f t="shared" si="3"/>
        <v>1.5</v>
      </c>
      <c r="R31" s="53">
        <v>10</v>
      </c>
      <c r="S31" s="42">
        <f t="shared" si="4"/>
        <v>5</v>
      </c>
      <c r="T31" s="35">
        <f t="shared" si="6"/>
        <v>10</v>
      </c>
      <c r="U31" s="45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4" customFormat="1" ht="20.25" customHeight="1" x14ac:dyDescent="0.2">
      <c r="A32" s="275" t="s">
        <v>112</v>
      </c>
      <c r="B32" s="275"/>
      <c r="C32" s="153">
        <f>AVERAGE(C8:C31)</f>
        <v>8.1125000000000025</v>
      </c>
      <c r="D32" s="153">
        <f t="shared" ref="D32:U32" si="7">AVERAGE(D8:D31)</f>
        <v>0.91666666666666663</v>
      </c>
      <c r="E32" s="153">
        <f t="shared" si="7"/>
        <v>0.91666666666666663</v>
      </c>
      <c r="F32" s="153">
        <f t="shared" si="7"/>
        <v>1</v>
      </c>
      <c r="G32" s="153">
        <f t="shared" si="7"/>
        <v>1</v>
      </c>
      <c r="H32" s="153">
        <f t="shared" si="7"/>
        <v>1</v>
      </c>
      <c r="I32" s="153">
        <f t="shared" si="7"/>
        <v>1</v>
      </c>
      <c r="J32" s="153">
        <f t="shared" si="7"/>
        <v>1</v>
      </c>
      <c r="K32" s="153">
        <f t="shared" si="7"/>
        <v>1</v>
      </c>
      <c r="L32" s="153">
        <f t="shared" si="7"/>
        <v>0.16666666666666666</v>
      </c>
      <c r="M32" s="153">
        <f t="shared" si="7"/>
        <v>8.0416666666666661</v>
      </c>
      <c r="N32" s="153">
        <f t="shared" si="7"/>
        <v>8.9375</v>
      </c>
      <c r="O32" s="153">
        <f t="shared" si="7"/>
        <v>2.9713541666666665</v>
      </c>
      <c r="P32" s="153">
        <f t="shared" si="7"/>
        <v>8.5</v>
      </c>
      <c r="Q32" s="153">
        <f t="shared" si="7"/>
        <v>1.2750000000000001</v>
      </c>
      <c r="R32" s="153">
        <f t="shared" si="7"/>
        <v>7.3875000000000002</v>
      </c>
      <c r="S32" s="153">
        <f t="shared" si="7"/>
        <v>3.6937500000000001</v>
      </c>
      <c r="T32" s="153">
        <f t="shared" si="7"/>
        <v>8.3578124999999996</v>
      </c>
      <c r="U32" s="153">
        <f t="shared" si="7"/>
        <v>8.2351562499999993</v>
      </c>
      <c r="V32" s="152"/>
      <c r="W32" s="152"/>
      <c r="X32" s="152"/>
      <c r="Y32" s="152"/>
    </row>
    <row r="33" spans="1:25" ht="12.75" customHeight="1" x14ac:dyDescent="0.2">
      <c r="A33" s="3"/>
      <c r="B33" s="3"/>
      <c r="C33" s="8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workbookViewId="0">
      <selection activeCell="F31" sqref="F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3" customWidth="1"/>
    <col min="17" max="17" width="13.28515625" style="213" customWidth="1"/>
    <col min="18" max="18" width="11.85546875" style="162" customWidth="1"/>
    <col min="19" max="19" width="7.85546875" customWidth="1"/>
    <col min="20" max="20" width="11.42578125" customWidth="1"/>
    <col min="21" max="21" width="11.42578125" style="213" customWidth="1"/>
    <col min="22" max="22" width="12.7109375" style="162" customWidth="1"/>
    <col min="23" max="24" width="11.42578125" customWidth="1"/>
    <col min="25" max="25" width="11.42578125" style="219" customWidth="1"/>
    <col min="26" max="26" width="12.7109375" customWidth="1"/>
    <col min="27" max="32" width="10" customWidth="1"/>
  </cols>
  <sheetData>
    <row r="1" spans="1:32" ht="19.5" customHeight="1" x14ac:dyDescent="0.25">
      <c r="A1" s="283"/>
      <c r="B1" s="281"/>
      <c r="C1" s="279"/>
      <c r="D1" s="281"/>
      <c r="E1" s="296" t="s">
        <v>0</v>
      </c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165"/>
      <c r="Q1" s="215"/>
      <c r="R1" s="206"/>
      <c r="S1" s="206"/>
      <c r="T1" s="206"/>
      <c r="U1" s="206"/>
      <c r="V1" s="206"/>
      <c r="W1" s="206"/>
      <c r="X1" s="206"/>
      <c r="Y1" s="206"/>
      <c r="Z1" s="207"/>
      <c r="AA1" s="3"/>
      <c r="AB1" s="3"/>
      <c r="AC1" s="3"/>
      <c r="AD1" s="3"/>
      <c r="AE1" s="3"/>
      <c r="AF1" s="3"/>
    </row>
    <row r="2" spans="1:32" ht="15" customHeight="1" x14ac:dyDescent="0.25">
      <c r="A2" s="248"/>
      <c r="B2" s="272"/>
      <c r="C2" s="248"/>
      <c r="D2" s="272"/>
      <c r="E2" s="262" t="s">
        <v>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165"/>
      <c r="Q2" s="215"/>
      <c r="R2" s="205"/>
      <c r="S2" s="205"/>
      <c r="T2" s="205"/>
      <c r="U2" s="205"/>
      <c r="V2" s="205"/>
      <c r="W2" s="205"/>
      <c r="X2" s="205"/>
      <c r="Y2" s="205"/>
      <c r="Z2" s="208"/>
      <c r="AA2" s="3"/>
      <c r="AB2" s="3"/>
      <c r="AC2" s="3"/>
      <c r="AD2" s="3"/>
      <c r="AE2" s="3"/>
      <c r="AF2" s="3"/>
    </row>
    <row r="3" spans="1:32" ht="18" customHeight="1" x14ac:dyDescent="0.25">
      <c r="A3" s="248"/>
      <c r="B3" s="272"/>
      <c r="C3" s="248"/>
      <c r="D3" s="272"/>
      <c r="E3" s="254" t="s">
        <v>2</v>
      </c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166"/>
      <c r="Q3" s="214"/>
      <c r="R3" s="205"/>
      <c r="S3" s="205"/>
      <c r="T3" s="205"/>
      <c r="U3" s="205"/>
      <c r="V3" s="205"/>
      <c r="W3" s="205"/>
      <c r="X3" s="205"/>
      <c r="Y3" s="205"/>
      <c r="Z3" s="208"/>
      <c r="AA3" s="3"/>
      <c r="AB3" s="3"/>
      <c r="AC3" s="3"/>
      <c r="AD3" s="3"/>
      <c r="AE3" s="3"/>
      <c r="AF3" s="3"/>
    </row>
    <row r="4" spans="1:32" ht="15.75" customHeight="1" thickBot="1" x14ac:dyDescent="0.3">
      <c r="A4" s="248"/>
      <c r="B4" s="272"/>
      <c r="C4" s="251"/>
      <c r="D4" s="273"/>
      <c r="E4" s="291" t="s">
        <v>4</v>
      </c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165"/>
      <c r="Q4" s="215"/>
      <c r="R4" s="209"/>
      <c r="S4" s="209"/>
      <c r="T4" s="209"/>
      <c r="U4" s="209"/>
      <c r="V4" s="209"/>
      <c r="W4" s="209"/>
      <c r="X4" s="209"/>
      <c r="Y4" s="209"/>
      <c r="Z4" s="210"/>
      <c r="AA4" s="3"/>
      <c r="AB4" s="3"/>
      <c r="AC4" s="3"/>
      <c r="AD4" s="3"/>
      <c r="AE4" s="3"/>
      <c r="AF4" s="3"/>
    </row>
    <row r="5" spans="1:32" ht="39.75" customHeight="1" thickBot="1" x14ac:dyDescent="0.25">
      <c r="A5" s="251"/>
      <c r="B5" s="273"/>
      <c r="C5" s="298" t="s">
        <v>5</v>
      </c>
      <c r="D5" s="299"/>
      <c r="E5" s="302" t="s">
        <v>6</v>
      </c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4"/>
      <c r="Z5" s="288" t="s">
        <v>8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84" t="s">
        <v>9</v>
      </c>
      <c r="B6" s="266" t="s">
        <v>11</v>
      </c>
      <c r="C6" s="293" t="s">
        <v>12</v>
      </c>
      <c r="D6" s="300" t="s">
        <v>23</v>
      </c>
      <c r="E6" s="263" t="s">
        <v>14</v>
      </c>
      <c r="F6" s="242"/>
      <c r="G6" s="242"/>
      <c r="H6" s="242"/>
      <c r="I6" s="242"/>
      <c r="J6" s="242"/>
      <c r="K6" s="242"/>
      <c r="L6" s="242"/>
      <c r="M6" s="242"/>
      <c r="N6" s="258"/>
      <c r="O6" s="267" t="s">
        <v>16</v>
      </c>
      <c r="P6" s="287"/>
      <c r="Q6" s="287"/>
      <c r="R6" s="287"/>
      <c r="S6" s="268"/>
      <c r="T6" s="308" t="s">
        <v>18</v>
      </c>
      <c r="U6" s="309"/>
      <c r="V6" s="309"/>
      <c r="W6" s="310"/>
      <c r="X6" s="307" t="s">
        <v>19</v>
      </c>
      <c r="Y6" s="305" t="s">
        <v>127</v>
      </c>
      <c r="Z6" s="289"/>
      <c r="AA6" s="3"/>
      <c r="AB6" s="3"/>
      <c r="AC6" s="3"/>
      <c r="AD6" s="3"/>
      <c r="AE6" s="3"/>
      <c r="AF6" s="3"/>
    </row>
    <row r="7" spans="1:32" ht="42" customHeight="1" thickBot="1" x14ac:dyDescent="0.25">
      <c r="A7" s="252"/>
      <c r="B7" s="234"/>
      <c r="C7" s="294"/>
      <c r="D7" s="301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3" t="s">
        <v>122</v>
      </c>
      <c r="L7" s="8" t="s">
        <v>123</v>
      </c>
      <c r="M7" s="211" t="s">
        <v>124</v>
      </c>
      <c r="N7" s="164" t="s">
        <v>33</v>
      </c>
      <c r="O7" s="12" t="s">
        <v>115</v>
      </c>
      <c r="P7" s="12" t="s">
        <v>125</v>
      </c>
      <c r="Q7" s="12" t="s">
        <v>126</v>
      </c>
      <c r="R7" s="12" t="s">
        <v>113</v>
      </c>
      <c r="S7" s="13">
        <v>0.5</v>
      </c>
      <c r="T7" s="220" t="s">
        <v>36</v>
      </c>
      <c r="U7" s="223"/>
      <c r="V7" s="221" t="s">
        <v>114</v>
      </c>
      <c r="W7" s="222">
        <v>0.4</v>
      </c>
      <c r="X7" s="294"/>
      <c r="Y7" s="306"/>
      <c r="Z7" s="289"/>
      <c r="AA7" s="16"/>
      <c r="AB7" s="16"/>
      <c r="AC7" s="16"/>
      <c r="AD7" s="16"/>
      <c r="AE7" s="16"/>
      <c r="AF7" s="16"/>
    </row>
    <row r="8" spans="1:32" ht="19.5" customHeight="1" thickBot="1" x14ac:dyDescent="0.25">
      <c r="A8" s="17">
        <v>1</v>
      </c>
      <c r="B8" s="174" t="s">
        <v>41</v>
      </c>
      <c r="C8" s="179"/>
      <c r="D8" s="180"/>
      <c r="E8" s="181">
        <v>1</v>
      </c>
      <c r="F8" s="182" t="s">
        <v>42</v>
      </c>
      <c r="G8" s="183">
        <v>1</v>
      </c>
      <c r="H8" s="183"/>
      <c r="I8" s="183">
        <v>1</v>
      </c>
      <c r="J8" s="184"/>
      <c r="K8" s="184">
        <v>1</v>
      </c>
      <c r="L8" s="184">
        <v>1</v>
      </c>
      <c r="M8" s="185"/>
      <c r="N8" s="186">
        <f t="shared" ref="N8:N31" si="0">9-SUM(E8:M8)</f>
        <v>4</v>
      </c>
      <c r="O8" s="224">
        <v>10</v>
      </c>
      <c r="P8" s="227">
        <v>10</v>
      </c>
      <c r="Q8" s="216"/>
      <c r="R8" s="169"/>
      <c r="S8" s="204">
        <f>SUM((O8*0.2),(P8*0.2),(R8*0.2))</f>
        <v>4</v>
      </c>
      <c r="T8" s="168"/>
      <c r="U8" s="216"/>
      <c r="V8" s="169"/>
      <c r="W8" s="187">
        <f t="shared" ref="W8:W31" si="1">T8*0.5</f>
        <v>0</v>
      </c>
      <c r="X8" s="186">
        <f t="shared" ref="X8:X31" si="2">SUM(S8,W8)</f>
        <v>4</v>
      </c>
      <c r="Y8" s="186"/>
      <c r="Z8" s="188">
        <f t="shared" ref="Z8:Z31" si="3">AVERAGE(C8,D8,X8)</f>
        <v>4</v>
      </c>
      <c r="AA8" s="3"/>
      <c r="AB8" s="3"/>
      <c r="AC8" s="3"/>
      <c r="AD8" s="3"/>
      <c r="AE8" s="3"/>
      <c r="AF8" s="3"/>
    </row>
    <row r="9" spans="1:32" ht="19.5" customHeight="1" thickBot="1" x14ac:dyDescent="0.25">
      <c r="A9" s="38">
        <v>2</v>
      </c>
      <c r="B9" s="175" t="s">
        <v>43</v>
      </c>
      <c r="C9" s="189"/>
      <c r="D9" s="190"/>
      <c r="E9" s="319">
        <v>0</v>
      </c>
      <c r="F9" s="46">
        <v>1</v>
      </c>
      <c r="G9" s="46">
        <v>1</v>
      </c>
      <c r="H9" s="49"/>
      <c r="I9" s="232">
        <v>0</v>
      </c>
      <c r="J9" s="52"/>
      <c r="K9" s="212">
        <v>0</v>
      </c>
      <c r="L9" s="52">
        <v>1</v>
      </c>
      <c r="M9" s="55"/>
      <c r="N9" s="167">
        <f t="shared" si="0"/>
        <v>6</v>
      </c>
      <c r="O9" s="225">
        <v>10</v>
      </c>
      <c r="P9" s="228">
        <v>9.9</v>
      </c>
      <c r="Q9" s="217"/>
      <c r="R9" s="171"/>
      <c r="S9" s="204">
        <f t="shared" ref="S9:S31" si="4">SUM((O9*0.2),(P9*0.2),(R9*0.2))</f>
        <v>3.9800000000000004</v>
      </c>
      <c r="T9" s="170"/>
      <c r="U9" s="217"/>
      <c r="V9" s="171"/>
      <c r="W9" s="36">
        <f t="shared" si="1"/>
        <v>0</v>
      </c>
      <c r="X9" s="167">
        <f t="shared" si="2"/>
        <v>3.9800000000000004</v>
      </c>
      <c r="Y9" s="167"/>
      <c r="Z9" s="191">
        <f t="shared" si="3"/>
        <v>3.9800000000000004</v>
      </c>
      <c r="AA9" s="3"/>
      <c r="AB9" s="3"/>
      <c r="AC9" s="3"/>
      <c r="AD9" s="3"/>
      <c r="AE9" s="3"/>
      <c r="AF9" s="3"/>
    </row>
    <row r="10" spans="1:32" ht="19.5" customHeight="1" thickBot="1" x14ac:dyDescent="0.25">
      <c r="A10" s="38">
        <v>3</v>
      </c>
      <c r="B10" s="176" t="s">
        <v>45</v>
      </c>
      <c r="C10" s="192"/>
      <c r="D10" s="47"/>
      <c r="E10" s="44">
        <v>1</v>
      </c>
      <c r="F10" s="46">
        <v>1</v>
      </c>
      <c r="G10" s="46">
        <v>1</v>
      </c>
      <c r="H10" s="49"/>
      <c r="I10" s="49">
        <v>1</v>
      </c>
      <c r="J10" s="52"/>
      <c r="K10" s="52">
        <v>1</v>
      </c>
      <c r="L10" s="52">
        <v>1</v>
      </c>
      <c r="M10" s="55"/>
      <c r="N10" s="167">
        <f t="shared" si="0"/>
        <v>3</v>
      </c>
      <c r="O10" s="225">
        <v>10</v>
      </c>
      <c r="P10" s="230">
        <v>10</v>
      </c>
      <c r="Q10" s="217"/>
      <c r="R10" s="171">
        <v>9.5</v>
      </c>
      <c r="S10" s="204">
        <f t="shared" si="4"/>
        <v>5.9</v>
      </c>
      <c r="T10" s="170"/>
      <c r="U10" s="217">
        <v>10</v>
      </c>
      <c r="V10" s="171"/>
      <c r="W10" s="36">
        <f t="shared" si="1"/>
        <v>0</v>
      </c>
      <c r="X10" s="167">
        <f t="shared" si="2"/>
        <v>5.9</v>
      </c>
      <c r="Y10" s="167"/>
      <c r="Z10" s="191">
        <f t="shared" si="3"/>
        <v>5.9</v>
      </c>
      <c r="AA10" s="3"/>
      <c r="AB10" s="3"/>
      <c r="AC10" s="3"/>
      <c r="AD10" s="3"/>
      <c r="AE10" s="3"/>
      <c r="AF10" s="3"/>
    </row>
    <row r="11" spans="1:32" ht="19.5" customHeight="1" thickBot="1" x14ac:dyDescent="0.25">
      <c r="A11" s="38">
        <v>4</v>
      </c>
      <c r="B11" s="176" t="s">
        <v>46</v>
      </c>
      <c r="C11" s="193"/>
      <c r="D11" s="60"/>
      <c r="E11" s="44">
        <v>1</v>
      </c>
      <c r="F11" s="46">
        <v>1</v>
      </c>
      <c r="G11" s="46">
        <v>1</v>
      </c>
      <c r="H11" s="49"/>
      <c r="I11" s="49">
        <v>1</v>
      </c>
      <c r="J11" s="52"/>
      <c r="K11" s="52">
        <v>1</v>
      </c>
      <c r="L11" s="52">
        <v>1</v>
      </c>
      <c r="M11" s="55"/>
      <c r="N11" s="167">
        <f t="shared" si="0"/>
        <v>3</v>
      </c>
      <c r="O11" s="225">
        <v>10</v>
      </c>
      <c r="P11" s="228">
        <v>10</v>
      </c>
      <c r="Q11" s="217"/>
      <c r="R11" s="171">
        <v>10</v>
      </c>
      <c r="S11" s="204">
        <f t="shared" si="4"/>
        <v>6</v>
      </c>
      <c r="T11" s="170"/>
      <c r="U11" s="217">
        <v>10</v>
      </c>
      <c r="V11" s="171"/>
      <c r="W11" s="36">
        <f t="shared" si="1"/>
        <v>0</v>
      </c>
      <c r="X11" s="167">
        <f t="shared" si="2"/>
        <v>6</v>
      </c>
      <c r="Y11" s="167"/>
      <c r="Z11" s="191">
        <f t="shared" si="3"/>
        <v>6</v>
      </c>
      <c r="AA11" s="3"/>
      <c r="AB11" s="3"/>
      <c r="AC11" s="3"/>
      <c r="AD11" s="3"/>
      <c r="AE11" s="3"/>
      <c r="AF11" s="3"/>
    </row>
    <row r="12" spans="1:32" ht="19.5" customHeight="1" thickBot="1" x14ac:dyDescent="0.25">
      <c r="A12" s="38">
        <v>5</v>
      </c>
      <c r="B12" s="175" t="s">
        <v>48</v>
      </c>
      <c r="C12" s="192"/>
      <c r="D12" s="47"/>
      <c r="E12" s="44">
        <v>1</v>
      </c>
      <c r="F12" s="46">
        <v>1</v>
      </c>
      <c r="G12" s="46">
        <v>1</v>
      </c>
      <c r="H12" s="49"/>
      <c r="I12" s="49">
        <v>1</v>
      </c>
      <c r="J12" s="52"/>
      <c r="K12" s="52">
        <v>1</v>
      </c>
      <c r="L12" s="52">
        <v>1</v>
      </c>
      <c r="M12" s="55"/>
      <c r="N12" s="167">
        <f t="shared" si="0"/>
        <v>3</v>
      </c>
      <c r="O12" s="225">
        <v>10</v>
      </c>
      <c r="P12" s="228">
        <v>9</v>
      </c>
      <c r="Q12" s="217"/>
      <c r="R12" s="171">
        <v>10</v>
      </c>
      <c r="S12" s="204">
        <f t="shared" si="4"/>
        <v>5.8</v>
      </c>
      <c r="T12" s="170"/>
      <c r="U12" s="217"/>
      <c r="V12" s="171"/>
      <c r="W12" s="36">
        <f t="shared" si="1"/>
        <v>0</v>
      </c>
      <c r="X12" s="167">
        <f t="shared" si="2"/>
        <v>5.8</v>
      </c>
      <c r="Y12" s="167"/>
      <c r="Z12" s="191">
        <f t="shared" si="3"/>
        <v>5.8</v>
      </c>
      <c r="AA12" s="3"/>
      <c r="AB12" s="3"/>
      <c r="AC12" s="3"/>
      <c r="AD12" s="3"/>
      <c r="AE12" s="3"/>
      <c r="AF12" s="3"/>
    </row>
    <row r="13" spans="1:32" ht="19.5" customHeight="1" thickBot="1" x14ac:dyDescent="0.25">
      <c r="A13" s="38">
        <v>6</v>
      </c>
      <c r="B13" s="175" t="s">
        <v>50</v>
      </c>
      <c r="C13" s="192"/>
      <c r="D13" s="47"/>
      <c r="E13" s="44">
        <v>1</v>
      </c>
      <c r="F13" s="46">
        <v>1</v>
      </c>
      <c r="G13" s="46">
        <v>1</v>
      </c>
      <c r="H13" s="49"/>
      <c r="I13" s="49">
        <v>1</v>
      </c>
      <c r="J13" s="52"/>
      <c r="K13" s="52">
        <v>1</v>
      </c>
      <c r="L13" s="52">
        <v>1</v>
      </c>
      <c r="M13" s="55"/>
      <c r="N13" s="167">
        <f t="shared" si="0"/>
        <v>3</v>
      </c>
      <c r="O13" s="225">
        <v>10</v>
      </c>
      <c r="P13" s="228">
        <v>9</v>
      </c>
      <c r="Q13" s="217"/>
      <c r="R13" s="171"/>
      <c r="S13" s="204">
        <f t="shared" si="4"/>
        <v>3.8</v>
      </c>
      <c r="T13" s="170"/>
      <c r="U13" s="217"/>
      <c r="V13" s="171"/>
      <c r="W13" s="36">
        <f t="shared" si="1"/>
        <v>0</v>
      </c>
      <c r="X13" s="167">
        <f t="shared" si="2"/>
        <v>3.8</v>
      </c>
      <c r="Y13" s="167"/>
      <c r="Z13" s="191">
        <f t="shared" si="3"/>
        <v>3.8</v>
      </c>
      <c r="AA13" s="3"/>
      <c r="AB13" s="3"/>
      <c r="AC13" s="3"/>
      <c r="AD13" s="3"/>
      <c r="AE13" s="3"/>
      <c r="AF13" s="3"/>
    </row>
    <row r="14" spans="1:32" ht="19.5" customHeight="1" thickBot="1" x14ac:dyDescent="0.25">
      <c r="A14" s="38">
        <v>7</v>
      </c>
      <c r="B14" s="175" t="s">
        <v>51</v>
      </c>
      <c r="C14" s="194"/>
      <c r="D14" s="66"/>
      <c r="E14" s="44">
        <v>1</v>
      </c>
      <c r="F14" s="46">
        <v>1</v>
      </c>
      <c r="G14" s="46">
        <v>1</v>
      </c>
      <c r="H14" s="49"/>
      <c r="I14" s="49">
        <v>1</v>
      </c>
      <c r="J14" s="52"/>
      <c r="K14" s="52">
        <v>1</v>
      </c>
      <c r="L14" s="52">
        <v>1</v>
      </c>
      <c r="M14" s="55"/>
      <c r="N14" s="167">
        <f t="shared" si="0"/>
        <v>3</v>
      </c>
      <c r="O14" s="225">
        <v>10</v>
      </c>
      <c r="P14" s="228">
        <v>9.9</v>
      </c>
      <c r="Q14" s="217"/>
      <c r="R14" s="171">
        <v>10</v>
      </c>
      <c r="S14" s="204">
        <f t="shared" si="4"/>
        <v>5.98</v>
      </c>
      <c r="T14" s="170"/>
      <c r="U14" s="217">
        <v>10</v>
      </c>
      <c r="V14" s="171"/>
      <c r="W14" s="36">
        <f t="shared" si="1"/>
        <v>0</v>
      </c>
      <c r="X14" s="167">
        <f t="shared" si="2"/>
        <v>5.98</v>
      </c>
      <c r="Y14" s="167"/>
      <c r="Z14" s="191">
        <f t="shared" si="3"/>
        <v>5.98</v>
      </c>
      <c r="AA14" s="3"/>
      <c r="AB14" s="3"/>
      <c r="AC14" s="3"/>
      <c r="AD14" s="3"/>
      <c r="AE14" s="3"/>
      <c r="AF14" s="3"/>
    </row>
    <row r="15" spans="1:32" ht="19.5" customHeight="1" thickBot="1" x14ac:dyDescent="0.25">
      <c r="A15" s="38">
        <v>8</v>
      </c>
      <c r="B15" s="175" t="s">
        <v>53</v>
      </c>
      <c r="C15" s="192"/>
      <c r="D15" s="47"/>
      <c r="E15" s="44">
        <v>1</v>
      </c>
      <c r="F15" s="46">
        <v>1</v>
      </c>
      <c r="G15" s="46">
        <v>1</v>
      </c>
      <c r="H15" s="49"/>
      <c r="I15" s="49">
        <v>1</v>
      </c>
      <c r="J15" s="52"/>
      <c r="K15" s="52">
        <v>1</v>
      </c>
      <c r="L15" s="52">
        <v>1</v>
      </c>
      <c r="M15" s="55"/>
      <c r="N15" s="167">
        <f t="shared" si="0"/>
        <v>3</v>
      </c>
      <c r="O15" s="225">
        <v>10</v>
      </c>
      <c r="P15" s="228">
        <v>10</v>
      </c>
      <c r="Q15" s="217"/>
      <c r="R15" s="171"/>
      <c r="S15" s="204">
        <f t="shared" si="4"/>
        <v>4</v>
      </c>
      <c r="T15" s="170"/>
      <c r="U15" s="217">
        <v>10</v>
      </c>
      <c r="V15" s="171"/>
      <c r="W15" s="36">
        <f t="shared" si="1"/>
        <v>0</v>
      </c>
      <c r="X15" s="167">
        <f t="shared" si="2"/>
        <v>4</v>
      </c>
      <c r="Y15" s="167"/>
      <c r="Z15" s="191">
        <f t="shared" si="3"/>
        <v>4</v>
      </c>
      <c r="AA15" s="3"/>
      <c r="AB15" s="3"/>
      <c r="AC15" s="3"/>
      <c r="AD15" s="3"/>
      <c r="AE15" s="3"/>
      <c r="AF15" s="3"/>
    </row>
    <row r="16" spans="1:32" ht="19.5" customHeight="1" thickBot="1" x14ac:dyDescent="0.25">
      <c r="A16" s="38">
        <v>9</v>
      </c>
      <c r="B16" s="176" t="s">
        <v>55</v>
      </c>
      <c r="C16" s="192"/>
      <c r="D16" s="47"/>
      <c r="E16" s="44">
        <v>1</v>
      </c>
      <c r="F16" s="46">
        <v>1</v>
      </c>
      <c r="G16" s="46">
        <v>1</v>
      </c>
      <c r="H16" s="49"/>
      <c r="I16" s="49">
        <v>1</v>
      </c>
      <c r="J16" s="52"/>
      <c r="K16" s="52">
        <v>1</v>
      </c>
      <c r="L16" s="52">
        <v>1</v>
      </c>
      <c r="M16" s="55"/>
      <c r="N16" s="167">
        <f t="shared" si="0"/>
        <v>3</v>
      </c>
      <c r="O16" s="225">
        <v>10</v>
      </c>
      <c r="P16" s="228">
        <v>8</v>
      </c>
      <c r="Q16" s="217"/>
      <c r="R16" s="171">
        <v>8.5</v>
      </c>
      <c r="S16" s="204">
        <f t="shared" si="4"/>
        <v>5.3000000000000007</v>
      </c>
      <c r="T16" s="170"/>
      <c r="U16" s="217"/>
      <c r="V16" s="171"/>
      <c r="W16" s="36">
        <f t="shared" si="1"/>
        <v>0</v>
      </c>
      <c r="X16" s="167">
        <f t="shared" si="2"/>
        <v>5.3000000000000007</v>
      </c>
      <c r="Y16" s="167"/>
      <c r="Z16" s="191">
        <f t="shared" si="3"/>
        <v>5.3000000000000007</v>
      </c>
      <c r="AA16" s="3"/>
      <c r="AB16" s="3"/>
      <c r="AC16" s="3"/>
      <c r="AD16" s="3"/>
      <c r="AE16" s="3"/>
      <c r="AF16" s="3"/>
    </row>
    <row r="17" spans="1:32" ht="19.5" customHeight="1" thickBot="1" x14ac:dyDescent="0.25">
      <c r="A17" s="38">
        <v>10</v>
      </c>
      <c r="B17" s="175" t="s">
        <v>56</v>
      </c>
      <c r="C17" s="189"/>
      <c r="D17" s="190"/>
      <c r="E17" s="44">
        <v>1</v>
      </c>
      <c r="F17" s="46">
        <v>1</v>
      </c>
      <c r="G17" s="69">
        <v>1</v>
      </c>
      <c r="H17" s="49"/>
      <c r="I17" s="49">
        <v>1</v>
      </c>
      <c r="J17" s="52"/>
      <c r="K17" s="52">
        <v>1</v>
      </c>
      <c r="L17" s="212">
        <v>0</v>
      </c>
      <c r="M17" s="55"/>
      <c r="N17" s="167">
        <f t="shared" si="0"/>
        <v>4</v>
      </c>
      <c r="O17" s="225">
        <v>10</v>
      </c>
      <c r="P17" s="228"/>
      <c r="Q17" s="217"/>
      <c r="R17" s="171"/>
      <c r="S17" s="204">
        <f t="shared" si="4"/>
        <v>2</v>
      </c>
      <c r="T17" s="170"/>
      <c r="U17" s="217">
        <v>10</v>
      </c>
      <c r="V17" s="171"/>
      <c r="W17" s="36">
        <f t="shared" si="1"/>
        <v>0</v>
      </c>
      <c r="X17" s="167">
        <f t="shared" si="2"/>
        <v>2</v>
      </c>
      <c r="Y17" s="167"/>
      <c r="Z17" s="191">
        <f t="shared" si="3"/>
        <v>2</v>
      </c>
      <c r="AA17" s="3"/>
      <c r="AB17" s="3"/>
      <c r="AC17" s="3"/>
      <c r="AD17" s="3"/>
      <c r="AE17" s="3"/>
      <c r="AF17" s="3"/>
    </row>
    <row r="18" spans="1:32" ht="19.5" customHeight="1" thickBot="1" x14ac:dyDescent="0.25">
      <c r="A18" s="70">
        <v>11</v>
      </c>
      <c r="B18" s="175" t="s">
        <v>58</v>
      </c>
      <c r="C18" s="192"/>
      <c r="D18" s="47"/>
      <c r="E18" s="44">
        <v>1</v>
      </c>
      <c r="F18" s="46">
        <v>1</v>
      </c>
      <c r="G18" s="46">
        <v>1</v>
      </c>
      <c r="H18" s="46"/>
      <c r="I18" s="46">
        <v>1</v>
      </c>
      <c r="J18" s="72"/>
      <c r="K18" s="72">
        <v>1</v>
      </c>
      <c r="L18" s="231">
        <v>0</v>
      </c>
      <c r="M18" s="55"/>
      <c r="N18" s="167">
        <f t="shared" si="0"/>
        <v>4</v>
      </c>
      <c r="O18" s="225">
        <v>10</v>
      </c>
      <c r="P18" s="228"/>
      <c r="Q18" s="217"/>
      <c r="R18" s="171"/>
      <c r="S18" s="204">
        <f t="shared" si="4"/>
        <v>2</v>
      </c>
      <c r="T18" s="170"/>
      <c r="U18" s="217"/>
      <c r="V18" s="171"/>
      <c r="W18" s="36">
        <f t="shared" si="1"/>
        <v>0</v>
      </c>
      <c r="X18" s="167">
        <f t="shared" si="2"/>
        <v>2</v>
      </c>
      <c r="Y18" s="167"/>
      <c r="Z18" s="191">
        <f t="shared" si="3"/>
        <v>2</v>
      </c>
      <c r="AA18" s="3"/>
      <c r="AB18" s="3"/>
      <c r="AC18" s="3"/>
      <c r="AD18" s="3"/>
      <c r="AE18" s="3"/>
      <c r="AF18" s="3"/>
    </row>
    <row r="19" spans="1:32" ht="19.5" customHeight="1" thickBot="1" x14ac:dyDescent="0.25">
      <c r="A19" s="38">
        <v>12</v>
      </c>
      <c r="B19" s="175" t="s">
        <v>60</v>
      </c>
      <c r="C19" s="192"/>
      <c r="D19" s="47"/>
      <c r="E19" s="44">
        <v>1</v>
      </c>
      <c r="F19" s="46">
        <v>1</v>
      </c>
      <c r="G19" s="46">
        <v>1</v>
      </c>
      <c r="H19" s="46"/>
      <c r="I19" s="46">
        <v>1</v>
      </c>
      <c r="J19" s="72"/>
      <c r="K19" s="72">
        <v>1</v>
      </c>
      <c r="L19" s="72">
        <v>1</v>
      </c>
      <c r="M19" s="55"/>
      <c r="N19" s="167">
        <f t="shared" si="0"/>
        <v>3</v>
      </c>
      <c r="O19" s="225">
        <v>10</v>
      </c>
      <c r="P19" s="228"/>
      <c r="Q19" s="217"/>
      <c r="R19" s="171"/>
      <c r="S19" s="204">
        <f t="shared" si="4"/>
        <v>2</v>
      </c>
      <c r="T19" s="170"/>
      <c r="U19" s="217"/>
      <c r="V19" s="171"/>
      <c r="W19" s="36">
        <f t="shared" si="1"/>
        <v>0</v>
      </c>
      <c r="X19" s="167">
        <f t="shared" si="2"/>
        <v>2</v>
      </c>
      <c r="Y19" s="167"/>
      <c r="Z19" s="191">
        <f t="shared" si="3"/>
        <v>2</v>
      </c>
      <c r="AA19" s="3"/>
      <c r="AB19" s="3"/>
      <c r="AC19" s="3"/>
      <c r="AD19" s="3"/>
      <c r="AE19" s="3"/>
      <c r="AF19" s="3"/>
    </row>
    <row r="20" spans="1:32" ht="19.5" customHeight="1" thickBot="1" x14ac:dyDescent="0.25">
      <c r="A20" s="38">
        <v>13</v>
      </c>
      <c r="B20" s="175" t="s">
        <v>63</v>
      </c>
      <c r="C20" s="189"/>
      <c r="D20" s="190"/>
      <c r="E20" s="319">
        <v>0</v>
      </c>
      <c r="F20" s="46">
        <v>1</v>
      </c>
      <c r="G20" s="46">
        <v>1</v>
      </c>
      <c r="H20" s="46"/>
      <c r="I20" s="46">
        <v>1</v>
      </c>
      <c r="J20" s="72"/>
      <c r="K20" s="72">
        <v>1</v>
      </c>
      <c r="L20" s="72">
        <v>1</v>
      </c>
      <c r="M20" s="55"/>
      <c r="N20" s="167">
        <f t="shared" si="0"/>
        <v>4</v>
      </c>
      <c r="O20" s="225">
        <v>10</v>
      </c>
      <c r="P20" s="228">
        <v>9</v>
      </c>
      <c r="Q20" s="217"/>
      <c r="R20" s="171"/>
      <c r="S20" s="204">
        <f t="shared" si="4"/>
        <v>3.8</v>
      </c>
      <c r="T20" s="170"/>
      <c r="U20" s="217"/>
      <c r="V20" s="171"/>
      <c r="W20" s="36">
        <f t="shared" si="1"/>
        <v>0</v>
      </c>
      <c r="X20" s="167">
        <f t="shared" si="2"/>
        <v>3.8</v>
      </c>
      <c r="Y20" s="167"/>
      <c r="Z20" s="191">
        <f t="shared" si="3"/>
        <v>3.8</v>
      </c>
      <c r="AA20" s="3"/>
      <c r="AB20" s="3"/>
      <c r="AC20" s="3"/>
      <c r="AD20" s="3"/>
      <c r="AE20" s="3"/>
      <c r="AF20" s="3"/>
    </row>
    <row r="21" spans="1:32" ht="19.5" customHeight="1" thickBot="1" x14ac:dyDescent="0.25">
      <c r="A21" s="38">
        <v>14</v>
      </c>
      <c r="B21" s="176" t="s">
        <v>64</v>
      </c>
      <c r="C21" s="189"/>
      <c r="D21" s="190"/>
      <c r="E21" s="319">
        <v>0</v>
      </c>
      <c r="F21" s="46">
        <v>1</v>
      </c>
      <c r="G21" s="46">
        <v>1</v>
      </c>
      <c r="H21" s="46"/>
      <c r="I21" s="46">
        <v>1</v>
      </c>
      <c r="J21" s="72"/>
      <c r="K21" s="72">
        <v>1</v>
      </c>
      <c r="L21" s="72">
        <v>1</v>
      </c>
      <c r="M21" s="55"/>
      <c r="N21" s="167">
        <f t="shared" si="0"/>
        <v>4</v>
      </c>
      <c r="O21" s="225">
        <v>10</v>
      </c>
      <c r="P21" s="228">
        <v>7</v>
      </c>
      <c r="Q21" s="217"/>
      <c r="R21" s="171"/>
      <c r="S21" s="204">
        <f t="shared" si="4"/>
        <v>3.4000000000000004</v>
      </c>
      <c r="T21" s="170"/>
      <c r="U21" s="217"/>
      <c r="V21" s="171"/>
      <c r="W21" s="36">
        <f t="shared" si="1"/>
        <v>0</v>
      </c>
      <c r="X21" s="167">
        <f t="shared" si="2"/>
        <v>3.4000000000000004</v>
      </c>
      <c r="Y21" s="167"/>
      <c r="Z21" s="191">
        <f t="shared" si="3"/>
        <v>3.4000000000000004</v>
      </c>
      <c r="AA21" s="3"/>
      <c r="AB21" s="3"/>
      <c r="AC21" s="3"/>
      <c r="AD21" s="3"/>
      <c r="AE21" s="3"/>
      <c r="AF21" s="3"/>
    </row>
    <row r="22" spans="1:32" ht="19.5" customHeight="1" thickBot="1" x14ac:dyDescent="0.25">
      <c r="A22" s="38">
        <v>15</v>
      </c>
      <c r="B22" s="176" t="s">
        <v>66</v>
      </c>
      <c r="C22" s="192"/>
      <c r="D22" s="47"/>
      <c r="E22" s="44">
        <v>1</v>
      </c>
      <c r="F22" s="148">
        <v>0</v>
      </c>
      <c r="G22" s="46">
        <v>1</v>
      </c>
      <c r="H22" s="46"/>
      <c r="I22" s="148">
        <v>0</v>
      </c>
      <c r="J22" s="72"/>
      <c r="K22" s="72">
        <v>1</v>
      </c>
      <c r="L22" s="72">
        <v>1</v>
      </c>
      <c r="M22" s="55"/>
      <c r="N22" s="167">
        <f t="shared" si="0"/>
        <v>5</v>
      </c>
      <c r="O22" s="225">
        <v>10</v>
      </c>
      <c r="P22" s="228">
        <v>9</v>
      </c>
      <c r="Q22" s="217">
        <v>9</v>
      </c>
      <c r="R22" s="171">
        <v>10</v>
      </c>
      <c r="S22" s="204">
        <f t="shared" si="4"/>
        <v>5.8</v>
      </c>
      <c r="T22" s="170">
        <v>9</v>
      </c>
      <c r="U22" s="217"/>
      <c r="V22" s="171"/>
      <c r="W22" s="36">
        <f t="shared" si="1"/>
        <v>4.5</v>
      </c>
      <c r="X22" s="167">
        <f t="shared" si="2"/>
        <v>10.3</v>
      </c>
      <c r="Y22" s="167">
        <v>9</v>
      </c>
      <c r="Z22" s="191">
        <f t="shared" si="3"/>
        <v>10.3</v>
      </c>
      <c r="AA22" s="3"/>
      <c r="AB22" s="3"/>
      <c r="AC22" s="3"/>
      <c r="AD22" s="3"/>
      <c r="AE22" s="3"/>
      <c r="AF22" s="3"/>
    </row>
    <row r="23" spans="1:32" ht="19.5" customHeight="1" thickBot="1" x14ac:dyDescent="0.25">
      <c r="A23" s="38">
        <v>16</v>
      </c>
      <c r="B23" s="176" t="s">
        <v>67</v>
      </c>
      <c r="C23" s="192"/>
      <c r="D23" s="47"/>
      <c r="E23" s="44">
        <v>1</v>
      </c>
      <c r="F23" s="46">
        <v>1</v>
      </c>
      <c r="G23" s="46">
        <v>1</v>
      </c>
      <c r="H23" s="46"/>
      <c r="I23" s="46">
        <v>1</v>
      </c>
      <c r="J23" s="72"/>
      <c r="K23" s="72">
        <v>1</v>
      </c>
      <c r="L23" s="72">
        <v>1</v>
      </c>
      <c r="M23" s="55"/>
      <c r="N23" s="167">
        <f t="shared" si="0"/>
        <v>3</v>
      </c>
      <c r="O23" s="225">
        <v>10</v>
      </c>
      <c r="P23" s="228">
        <v>10</v>
      </c>
      <c r="Q23" s="217"/>
      <c r="R23" s="171">
        <v>9</v>
      </c>
      <c r="S23" s="204">
        <f t="shared" si="4"/>
        <v>5.8</v>
      </c>
      <c r="T23" s="170"/>
      <c r="U23" s="217">
        <v>10</v>
      </c>
      <c r="V23" s="171"/>
      <c r="W23" s="36">
        <f t="shared" si="1"/>
        <v>0</v>
      </c>
      <c r="X23" s="167">
        <f t="shared" si="2"/>
        <v>5.8</v>
      </c>
      <c r="Y23" s="167"/>
      <c r="Z23" s="191">
        <f t="shared" si="3"/>
        <v>5.8</v>
      </c>
      <c r="AA23" s="3"/>
      <c r="AB23" s="3"/>
      <c r="AC23" s="3"/>
      <c r="AD23" s="3"/>
      <c r="AE23" s="3"/>
      <c r="AF23" s="3"/>
    </row>
    <row r="24" spans="1:32" ht="19.5" customHeight="1" thickBot="1" x14ac:dyDescent="0.25">
      <c r="A24" s="38">
        <v>17</v>
      </c>
      <c r="B24" s="176" t="s">
        <v>69</v>
      </c>
      <c r="C24" s="189"/>
      <c r="D24" s="190"/>
      <c r="E24" s="44">
        <v>1</v>
      </c>
      <c r="F24" s="46">
        <v>1</v>
      </c>
      <c r="G24" s="46">
        <v>1</v>
      </c>
      <c r="H24" s="46"/>
      <c r="I24" s="148">
        <v>0</v>
      </c>
      <c r="J24" s="72"/>
      <c r="K24" s="72">
        <v>1</v>
      </c>
      <c r="L24" s="231">
        <v>0</v>
      </c>
      <c r="M24" s="55"/>
      <c r="N24" s="167">
        <f t="shared" si="0"/>
        <v>5</v>
      </c>
      <c r="O24" s="225">
        <v>10</v>
      </c>
      <c r="P24" s="228">
        <v>7</v>
      </c>
      <c r="Q24" s="217"/>
      <c r="R24" s="171"/>
      <c r="S24" s="204">
        <f t="shared" si="4"/>
        <v>3.4000000000000004</v>
      </c>
      <c r="T24" s="170"/>
      <c r="U24" s="217"/>
      <c r="V24" s="171"/>
      <c r="W24" s="36">
        <f t="shared" si="1"/>
        <v>0</v>
      </c>
      <c r="X24" s="167">
        <f t="shared" si="2"/>
        <v>3.4000000000000004</v>
      </c>
      <c r="Y24" s="167"/>
      <c r="Z24" s="191">
        <f t="shared" si="3"/>
        <v>3.4000000000000004</v>
      </c>
      <c r="AA24" s="3"/>
      <c r="AB24" s="3"/>
      <c r="AC24" s="3"/>
      <c r="AD24" s="3"/>
      <c r="AE24" s="3"/>
      <c r="AF24" s="3"/>
    </row>
    <row r="25" spans="1:32" ht="19.5" customHeight="1" thickBot="1" x14ac:dyDescent="0.25">
      <c r="A25" s="38">
        <v>18</v>
      </c>
      <c r="B25" s="176" t="s">
        <v>71</v>
      </c>
      <c r="C25" s="189"/>
      <c r="D25" s="190"/>
      <c r="E25" s="44">
        <v>1</v>
      </c>
      <c r="F25" s="148">
        <v>0</v>
      </c>
      <c r="G25" s="46">
        <v>1</v>
      </c>
      <c r="H25" s="46"/>
      <c r="I25" s="46">
        <v>1</v>
      </c>
      <c r="J25" s="72"/>
      <c r="K25" s="72">
        <v>1</v>
      </c>
      <c r="L25" s="72">
        <v>1</v>
      </c>
      <c r="M25" s="55"/>
      <c r="N25" s="167">
        <f t="shared" si="0"/>
        <v>4</v>
      </c>
      <c r="O25" s="225">
        <v>10</v>
      </c>
      <c r="P25" s="228">
        <v>9.9</v>
      </c>
      <c r="Q25" s="217"/>
      <c r="R25" s="171"/>
      <c r="S25" s="204">
        <f t="shared" si="4"/>
        <v>3.9800000000000004</v>
      </c>
      <c r="T25" s="170"/>
      <c r="U25" s="217">
        <v>10</v>
      </c>
      <c r="V25" s="171"/>
      <c r="W25" s="36">
        <f t="shared" si="1"/>
        <v>0</v>
      </c>
      <c r="X25" s="167">
        <f t="shared" si="2"/>
        <v>3.9800000000000004</v>
      </c>
      <c r="Y25" s="167"/>
      <c r="Z25" s="191">
        <f t="shared" si="3"/>
        <v>3.9800000000000004</v>
      </c>
      <c r="AA25" s="3"/>
      <c r="AB25" s="3"/>
      <c r="AC25" s="3"/>
      <c r="AD25" s="3"/>
      <c r="AE25" s="3"/>
      <c r="AF25" s="3"/>
    </row>
    <row r="26" spans="1:32" ht="19.5" customHeight="1" thickBot="1" x14ac:dyDescent="0.25">
      <c r="A26" s="38">
        <v>19</v>
      </c>
      <c r="B26" s="176" t="s">
        <v>73</v>
      </c>
      <c r="C26" s="189"/>
      <c r="D26" s="190"/>
      <c r="E26" s="44">
        <v>1</v>
      </c>
      <c r="F26" s="46">
        <v>1</v>
      </c>
      <c r="G26" s="46">
        <v>1</v>
      </c>
      <c r="H26" s="46"/>
      <c r="I26" s="46">
        <v>1</v>
      </c>
      <c r="J26" s="72"/>
      <c r="K26" s="72">
        <v>1</v>
      </c>
      <c r="L26" s="72">
        <v>1</v>
      </c>
      <c r="M26" s="55"/>
      <c r="N26" s="167">
        <f t="shared" si="0"/>
        <v>3</v>
      </c>
      <c r="O26" s="225">
        <v>10</v>
      </c>
      <c r="P26" s="228">
        <v>9.5</v>
      </c>
      <c r="Q26" s="217"/>
      <c r="R26" s="171"/>
      <c r="S26" s="204">
        <f t="shared" si="4"/>
        <v>3.9000000000000004</v>
      </c>
      <c r="T26" s="170"/>
      <c r="U26" s="217"/>
      <c r="V26" s="171">
        <v>9.5</v>
      </c>
      <c r="W26" s="36">
        <f t="shared" si="1"/>
        <v>0</v>
      </c>
      <c r="X26" s="167">
        <f t="shared" si="2"/>
        <v>3.9000000000000004</v>
      </c>
      <c r="Y26" s="167"/>
      <c r="Z26" s="191">
        <f t="shared" si="3"/>
        <v>3.9000000000000004</v>
      </c>
      <c r="AA26" s="3"/>
      <c r="AB26" s="3"/>
      <c r="AC26" s="3"/>
      <c r="AD26" s="3"/>
      <c r="AE26" s="3"/>
      <c r="AF26" s="3"/>
    </row>
    <row r="27" spans="1:32" ht="19.5" customHeight="1" thickBot="1" x14ac:dyDescent="0.25">
      <c r="A27" s="38">
        <v>20</v>
      </c>
      <c r="B27" s="175" t="s">
        <v>75</v>
      </c>
      <c r="C27" s="192"/>
      <c r="D27" s="47"/>
      <c r="E27" s="44">
        <v>1</v>
      </c>
      <c r="F27" s="46">
        <v>1</v>
      </c>
      <c r="G27" s="46">
        <v>1</v>
      </c>
      <c r="H27" s="46"/>
      <c r="I27" s="46">
        <v>1</v>
      </c>
      <c r="J27" s="72"/>
      <c r="K27" s="72">
        <v>1</v>
      </c>
      <c r="L27" s="72">
        <v>1</v>
      </c>
      <c r="M27" s="55"/>
      <c r="N27" s="167">
        <f t="shared" si="0"/>
        <v>3</v>
      </c>
      <c r="O27" s="225">
        <v>10</v>
      </c>
      <c r="P27" s="228">
        <v>8</v>
      </c>
      <c r="Q27" s="217"/>
      <c r="R27" s="171">
        <v>10</v>
      </c>
      <c r="S27" s="204">
        <f t="shared" si="4"/>
        <v>5.6</v>
      </c>
      <c r="T27" s="170"/>
      <c r="U27" s="217">
        <v>10</v>
      </c>
      <c r="V27" s="171"/>
      <c r="W27" s="36">
        <f t="shared" si="1"/>
        <v>0</v>
      </c>
      <c r="X27" s="167">
        <f t="shared" si="2"/>
        <v>5.6</v>
      </c>
      <c r="Y27" s="167"/>
      <c r="Z27" s="191">
        <f t="shared" si="3"/>
        <v>5.6</v>
      </c>
      <c r="AA27" s="3"/>
      <c r="AB27" s="3"/>
      <c r="AC27" s="3"/>
      <c r="AD27" s="3"/>
      <c r="AE27" s="3"/>
      <c r="AF27" s="3"/>
    </row>
    <row r="28" spans="1:32" ht="19.5" customHeight="1" thickBot="1" x14ac:dyDescent="0.25">
      <c r="A28" s="38">
        <v>21</v>
      </c>
      <c r="B28" s="175" t="s">
        <v>76</v>
      </c>
      <c r="C28" s="194"/>
      <c r="D28" s="66"/>
      <c r="E28" s="44">
        <v>1</v>
      </c>
      <c r="F28" s="46">
        <v>1</v>
      </c>
      <c r="G28" s="46">
        <v>1</v>
      </c>
      <c r="H28" s="46"/>
      <c r="I28" s="46">
        <v>1</v>
      </c>
      <c r="J28" s="72"/>
      <c r="K28" s="72">
        <v>1</v>
      </c>
      <c r="L28" s="72">
        <v>1</v>
      </c>
      <c r="M28" s="55"/>
      <c r="N28" s="167">
        <f t="shared" si="0"/>
        <v>3</v>
      </c>
      <c r="O28" s="225">
        <v>10</v>
      </c>
      <c r="P28" s="228">
        <v>10</v>
      </c>
      <c r="Q28" s="217"/>
      <c r="R28" s="171"/>
      <c r="S28" s="204">
        <f t="shared" si="4"/>
        <v>4</v>
      </c>
      <c r="T28" s="170"/>
      <c r="U28" s="217"/>
      <c r="V28" s="171"/>
      <c r="W28" s="36">
        <f t="shared" si="1"/>
        <v>0</v>
      </c>
      <c r="X28" s="167">
        <f t="shared" si="2"/>
        <v>4</v>
      </c>
      <c r="Y28" s="167"/>
      <c r="Z28" s="191">
        <f t="shared" si="3"/>
        <v>4</v>
      </c>
      <c r="AA28" s="3"/>
      <c r="AB28" s="3"/>
      <c r="AC28" s="3"/>
      <c r="AD28" s="3"/>
      <c r="AE28" s="3"/>
      <c r="AF28" s="3"/>
    </row>
    <row r="29" spans="1:32" ht="19.5" customHeight="1" thickBot="1" x14ac:dyDescent="0.25">
      <c r="A29" s="38">
        <v>22</v>
      </c>
      <c r="B29" s="177" t="s">
        <v>79</v>
      </c>
      <c r="C29" s="194"/>
      <c r="D29" s="66"/>
      <c r="E29" s="319">
        <v>0</v>
      </c>
      <c r="F29" s="46">
        <v>1</v>
      </c>
      <c r="G29" s="148">
        <v>0</v>
      </c>
      <c r="H29" s="46"/>
      <c r="I29" s="46">
        <v>1</v>
      </c>
      <c r="J29" s="72"/>
      <c r="K29" s="72">
        <v>1</v>
      </c>
      <c r="L29" s="72">
        <v>1</v>
      </c>
      <c r="M29" s="55"/>
      <c r="N29" s="167">
        <f t="shared" si="0"/>
        <v>5</v>
      </c>
      <c r="O29" s="225">
        <v>10</v>
      </c>
      <c r="P29" s="228">
        <v>9.5</v>
      </c>
      <c r="Q29" s="217"/>
      <c r="R29" s="171"/>
      <c r="S29" s="204">
        <f t="shared" si="4"/>
        <v>3.9000000000000004</v>
      </c>
      <c r="T29" s="170"/>
      <c r="U29" s="217"/>
      <c r="V29" s="171"/>
      <c r="W29" s="36">
        <f t="shared" si="1"/>
        <v>0</v>
      </c>
      <c r="X29" s="167">
        <f t="shared" si="2"/>
        <v>3.9000000000000004</v>
      </c>
      <c r="Y29" s="167"/>
      <c r="Z29" s="191">
        <f t="shared" si="3"/>
        <v>3.9000000000000004</v>
      </c>
      <c r="AA29" s="3"/>
      <c r="AB29" s="3"/>
      <c r="AC29" s="3"/>
      <c r="AD29" s="3"/>
      <c r="AE29" s="3"/>
      <c r="AF29" s="3"/>
    </row>
    <row r="30" spans="1:32" ht="19.5" customHeight="1" thickBot="1" x14ac:dyDescent="0.25">
      <c r="A30" s="38">
        <v>23</v>
      </c>
      <c r="B30" s="176" t="s">
        <v>81</v>
      </c>
      <c r="C30" s="194"/>
      <c r="D30" s="66"/>
      <c r="E30" s="44">
        <v>1</v>
      </c>
      <c r="F30" s="46">
        <v>1</v>
      </c>
      <c r="G30" s="46">
        <v>1</v>
      </c>
      <c r="H30" s="46"/>
      <c r="I30" s="46">
        <v>1</v>
      </c>
      <c r="J30" s="72"/>
      <c r="K30" s="72">
        <v>1</v>
      </c>
      <c r="L30" s="72">
        <v>1</v>
      </c>
      <c r="M30" s="55"/>
      <c r="N30" s="167">
        <f t="shared" si="0"/>
        <v>3</v>
      </c>
      <c r="O30" s="225">
        <v>10</v>
      </c>
      <c r="P30" s="228">
        <v>10</v>
      </c>
      <c r="Q30" s="217"/>
      <c r="R30" s="171">
        <v>10</v>
      </c>
      <c r="S30" s="204">
        <f t="shared" si="4"/>
        <v>6</v>
      </c>
      <c r="T30" s="170"/>
      <c r="U30" s="217">
        <v>10</v>
      </c>
      <c r="V30" s="171"/>
      <c r="W30" s="36">
        <f t="shared" si="1"/>
        <v>0</v>
      </c>
      <c r="X30" s="167">
        <f t="shared" si="2"/>
        <v>6</v>
      </c>
      <c r="Y30" s="167"/>
      <c r="Z30" s="191">
        <f t="shared" si="3"/>
        <v>6</v>
      </c>
      <c r="AA30" s="3"/>
      <c r="AB30" s="3"/>
      <c r="AC30" s="3"/>
      <c r="AD30" s="3"/>
      <c r="AE30" s="3"/>
      <c r="AF30" s="3"/>
    </row>
    <row r="31" spans="1:32" ht="19.5" customHeight="1" thickBot="1" x14ac:dyDescent="0.25">
      <c r="A31" s="38">
        <v>24</v>
      </c>
      <c r="B31" s="178" t="s">
        <v>82</v>
      </c>
      <c r="C31" s="195"/>
      <c r="D31" s="196"/>
      <c r="E31" s="197">
        <v>1</v>
      </c>
      <c r="F31" s="198">
        <v>1</v>
      </c>
      <c r="G31" s="198">
        <v>1</v>
      </c>
      <c r="H31" s="198"/>
      <c r="I31" s="198">
        <v>1</v>
      </c>
      <c r="J31" s="199"/>
      <c r="K31" s="199">
        <v>1</v>
      </c>
      <c r="L31" s="199">
        <v>1</v>
      </c>
      <c r="M31" s="200"/>
      <c r="N31" s="201">
        <f t="shared" si="0"/>
        <v>3</v>
      </c>
      <c r="O31" s="226">
        <v>10</v>
      </c>
      <c r="P31" s="229">
        <v>9.9</v>
      </c>
      <c r="Q31" s="218"/>
      <c r="R31" s="173">
        <v>9</v>
      </c>
      <c r="S31" s="204">
        <f t="shared" si="4"/>
        <v>5.78</v>
      </c>
      <c r="T31" s="172"/>
      <c r="U31" s="218"/>
      <c r="V31" s="173"/>
      <c r="W31" s="202">
        <f t="shared" si="1"/>
        <v>0</v>
      </c>
      <c r="X31" s="201">
        <f t="shared" si="2"/>
        <v>5.78</v>
      </c>
      <c r="Y31" s="201"/>
      <c r="Z31" s="203">
        <f t="shared" si="3"/>
        <v>5.78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5"/>
      <c r="D32" s="8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5"/>
      <c r="D33" s="8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5"/>
      <c r="D34" s="8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8"/>
      <c r="U34" s="88"/>
      <c r="V34" s="88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5"/>
      <c r="D35" s="8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5"/>
      <c r="D36" s="8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5"/>
      <c r="D37" s="8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5"/>
      <c r="D38" s="8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5"/>
      <c r="D39" s="8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5"/>
      <c r="D40" s="8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5"/>
      <c r="D41" s="8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5"/>
      <c r="D42" s="8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5"/>
      <c r="D43" s="8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5"/>
      <c r="D44" s="8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5"/>
      <c r="D45" s="8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5"/>
      <c r="D46" s="8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5"/>
      <c r="D47" s="8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5"/>
      <c r="D48" s="8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5"/>
      <c r="D49" s="8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5"/>
      <c r="D50" s="8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5"/>
      <c r="D51" s="8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5"/>
      <c r="D52" s="8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5"/>
      <c r="D53" s="8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5"/>
      <c r="D54" s="8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5"/>
      <c r="D55" s="8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5"/>
      <c r="D56" s="8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5"/>
      <c r="D57" s="8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5"/>
      <c r="D58" s="8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5"/>
      <c r="D59" s="8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5"/>
      <c r="D60" s="8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5"/>
      <c r="D61" s="8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5"/>
      <c r="D62" s="8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5"/>
      <c r="D63" s="8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5"/>
      <c r="D64" s="8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5"/>
      <c r="D65" s="8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5"/>
      <c r="D66" s="8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5"/>
      <c r="D67" s="8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5"/>
      <c r="D68" s="8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5"/>
      <c r="D69" s="8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5"/>
      <c r="D70" s="8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5"/>
      <c r="D71" s="8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5"/>
      <c r="D72" s="8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5"/>
      <c r="D73" s="8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5"/>
      <c r="D74" s="8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5"/>
      <c r="D75" s="8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5"/>
      <c r="D76" s="8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5"/>
      <c r="D77" s="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5"/>
      <c r="D78" s="8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5"/>
      <c r="D79" s="8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5"/>
      <c r="D80" s="8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5"/>
      <c r="D81" s="8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5"/>
      <c r="D82" s="8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5"/>
      <c r="D83" s="8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5"/>
      <c r="D84" s="8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5"/>
      <c r="D85" s="8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5"/>
      <c r="D86" s="8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5"/>
      <c r="D87" s="8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5"/>
      <c r="D88" s="8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5"/>
      <c r="D89" s="8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5"/>
      <c r="D90" s="8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5"/>
      <c r="D91" s="8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5"/>
      <c r="D92" s="8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5"/>
      <c r="D93" s="8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5"/>
      <c r="D94" s="8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5"/>
      <c r="D95" s="8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5"/>
      <c r="D96" s="8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5"/>
      <c r="D97" s="8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5"/>
      <c r="D98" s="8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5"/>
      <c r="D99" s="8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5"/>
      <c r="D100" s="8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5"/>
      <c r="D101" s="8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5"/>
      <c r="D102" s="8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5"/>
      <c r="D103" s="8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5"/>
      <c r="D104" s="8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5"/>
      <c r="D105" s="8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5"/>
      <c r="D106" s="8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5"/>
      <c r="D107" s="8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5"/>
      <c r="D108" s="8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5"/>
      <c r="D109" s="8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5"/>
      <c r="D110" s="8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5"/>
      <c r="D111" s="8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5"/>
      <c r="D112" s="8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5"/>
      <c r="D113" s="8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5"/>
      <c r="D114" s="8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5"/>
      <c r="D115" s="8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5"/>
      <c r="D116" s="8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5"/>
      <c r="D117" s="8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5"/>
      <c r="D118" s="8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5"/>
      <c r="D119" s="8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5"/>
      <c r="D120" s="8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5"/>
      <c r="D121" s="8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5"/>
      <c r="D122" s="8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5"/>
      <c r="D123" s="8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5"/>
      <c r="D124" s="8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5"/>
      <c r="D125" s="8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5"/>
      <c r="D126" s="8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5"/>
      <c r="D127" s="8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5"/>
      <c r="D128" s="8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5"/>
      <c r="D129" s="8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5"/>
      <c r="D130" s="8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5"/>
      <c r="D131" s="8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5"/>
      <c r="D132" s="8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5"/>
      <c r="D133" s="8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5"/>
      <c r="D134" s="8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5"/>
      <c r="D135" s="8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5"/>
      <c r="D136" s="8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5"/>
      <c r="D137" s="8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5"/>
      <c r="D138" s="8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5"/>
      <c r="D139" s="8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5"/>
      <c r="D140" s="8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5"/>
      <c r="D141" s="8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5"/>
      <c r="D142" s="8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5"/>
      <c r="D143" s="8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5"/>
      <c r="D144" s="8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5"/>
      <c r="D145" s="8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5"/>
      <c r="D146" s="8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5"/>
      <c r="D147" s="8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5"/>
      <c r="D148" s="8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5"/>
      <c r="D149" s="8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5"/>
      <c r="D150" s="8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5"/>
      <c r="D151" s="8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5"/>
      <c r="D152" s="8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5"/>
      <c r="D153" s="8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5"/>
      <c r="D154" s="8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5"/>
      <c r="D155" s="8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5"/>
      <c r="D156" s="8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5"/>
      <c r="D157" s="8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5"/>
      <c r="D158" s="8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5"/>
      <c r="D159" s="8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5"/>
      <c r="D160" s="8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5"/>
      <c r="D161" s="8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5"/>
      <c r="D162" s="8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5"/>
      <c r="D163" s="8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5"/>
      <c r="D164" s="8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5"/>
      <c r="D165" s="8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5"/>
      <c r="D166" s="8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5"/>
      <c r="D167" s="8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5"/>
      <c r="D168" s="8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5"/>
      <c r="D169" s="8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5"/>
      <c r="D170" s="8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5"/>
      <c r="D171" s="8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5"/>
      <c r="D172" s="8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5"/>
      <c r="D173" s="8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5"/>
      <c r="D174" s="8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5"/>
      <c r="D175" s="8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5"/>
      <c r="D176" s="8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5"/>
      <c r="D177" s="8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5"/>
      <c r="D178" s="8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5"/>
      <c r="D179" s="8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5"/>
      <c r="D180" s="8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5"/>
      <c r="D181" s="8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5"/>
      <c r="D182" s="8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5"/>
      <c r="D183" s="8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5"/>
      <c r="D184" s="8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5"/>
      <c r="D185" s="8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5"/>
      <c r="D186" s="8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5"/>
      <c r="D187" s="8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5"/>
      <c r="D188" s="8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5"/>
      <c r="D189" s="8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5"/>
      <c r="D190" s="8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5"/>
      <c r="D191" s="8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5"/>
      <c r="D192" s="8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5"/>
      <c r="D193" s="8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5"/>
      <c r="D194" s="8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5"/>
      <c r="D195" s="8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5"/>
      <c r="D196" s="8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5"/>
      <c r="D197" s="8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5"/>
      <c r="D198" s="8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5"/>
      <c r="D199" s="8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5"/>
      <c r="D200" s="8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5"/>
      <c r="D201" s="8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5"/>
      <c r="D202" s="8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5"/>
      <c r="D203" s="8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5"/>
      <c r="D204" s="8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5"/>
      <c r="D205" s="8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5"/>
      <c r="D206" s="8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5"/>
      <c r="D207" s="8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5"/>
      <c r="D208" s="8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5"/>
      <c r="D209" s="8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5"/>
      <c r="D210" s="8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5"/>
      <c r="D211" s="8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5"/>
      <c r="D212" s="8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5"/>
      <c r="D213" s="8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5"/>
      <c r="D214" s="8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5"/>
      <c r="D215" s="8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5"/>
      <c r="D216" s="8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5"/>
      <c r="D217" s="8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5"/>
      <c r="D218" s="8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5"/>
      <c r="D219" s="8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5"/>
      <c r="D220" s="8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5"/>
      <c r="D221" s="8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5"/>
      <c r="D222" s="8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5"/>
      <c r="D223" s="8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5"/>
      <c r="D224" s="8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5"/>
      <c r="D225" s="8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5"/>
      <c r="D226" s="8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5"/>
      <c r="D227" s="8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5"/>
      <c r="D228" s="8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5"/>
      <c r="D229" s="8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5"/>
      <c r="D230" s="8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5"/>
      <c r="D231" s="8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5"/>
      <c r="D232" s="8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5"/>
      <c r="D233" s="8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5"/>
      <c r="D234" s="8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5"/>
      <c r="D235" s="8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5"/>
      <c r="D236" s="8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5"/>
      <c r="D237" s="8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5"/>
      <c r="D238" s="8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5"/>
      <c r="D239" s="8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5"/>
      <c r="D240" s="8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5"/>
      <c r="D241" s="8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5"/>
      <c r="D242" s="8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5"/>
      <c r="D243" s="8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5"/>
      <c r="D244" s="8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5"/>
      <c r="D245" s="8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5"/>
      <c r="D246" s="8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5"/>
      <c r="D247" s="8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5"/>
      <c r="D248" s="8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5"/>
      <c r="D249" s="8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5"/>
      <c r="D250" s="8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5"/>
      <c r="D251" s="8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5"/>
      <c r="D252" s="8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5"/>
      <c r="D253" s="8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5"/>
      <c r="D254" s="8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5"/>
      <c r="D255" s="8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5"/>
      <c r="D256" s="8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5"/>
      <c r="D257" s="8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5"/>
      <c r="D258" s="8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5"/>
      <c r="D259" s="8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5"/>
      <c r="D260" s="8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5"/>
      <c r="D261" s="8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5"/>
      <c r="D262" s="8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5"/>
      <c r="D263" s="8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5"/>
      <c r="D264" s="8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5"/>
      <c r="D265" s="8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5"/>
      <c r="D266" s="8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5"/>
      <c r="D267" s="8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5"/>
      <c r="D268" s="8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5"/>
      <c r="D269" s="8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5"/>
      <c r="D270" s="8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5"/>
      <c r="D271" s="8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5"/>
      <c r="D272" s="8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5"/>
      <c r="D273" s="8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5"/>
      <c r="D274" s="8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5"/>
      <c r="D275" s="8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5"/>
      <c r="D276" s="8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5"/>
      <c r="D277" s="8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5"/>
      <c r="D278" s="8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5"/>
      <c r="D279" s="8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5"/>
      <c r="D280" s="8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5"/>
      <c r="D281" s="8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5"/>
      <c r="D282" s="8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5"/>
      <c r="D283" s="8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5"/>
      <c r="D284" s="8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5"/>
      <c r="D285" s="8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5"/>
      <c r="D286" s="8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5"/>
      <c r="D287" s="8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5"/>
      <c r="D288" s="8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5"/>
      <c r="D289" s="8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5"/>
      <c r="D290" s="8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5"/>
      <c r="D291" s="8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5"/>
      <c r="D292" s="8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5"/>
      <c r="D293" s="8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5"/>
      <c r="D294" s="8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5"/>
      <c r="D295" s="8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5"/>
      <c r="D296" s="8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5"/>
      <c r="D297" s="8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5"/>
      <c r="D298" s="8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5"/>
      <c r="D299" s="8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5"/>
      <c r="D300" s="8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5"/>
      <c r="D301" s="8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5"/>
      <c r="D302" s="8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5"/>
      <c r="D303" s="8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5"/>
      <c r="D304" s="8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5"/>
      <c r="D305" s="8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5"/>
      <c r="D306" s="8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5"/>
      <c r="D307" s="8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5"/>
      <c r="D308" s="8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5"/>
      <c r="D309" s="8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5"/>
      <c r="D310" s="8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5"/>
      <c r="D311" s="8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5"/>
      <c r="D312" s="8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5"/>
      <c r="D313" s="8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5"/>
      <c r="D314" s="8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5"/>
      <c r="D315" s="8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5"/>
      <c r="D316" s="8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5"/>
      <c r="D317" s="8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5"/>
      <c r="D318" s="8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5"/>
      <c r="D319" s="8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5"/>
      <c r="D320" s="8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5"/>
      <c r="D321" s="8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5"/>
      <c r="D322" s="8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5"/>
      <c r="D323" s="8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5"/>
      <c r="D324" s="8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5"/>
      <c r="D325" s="8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5"/>
      <c r="D326" s="8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5"/>
      <c r="D327" s="8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5"/>
      <c r="D328" s="8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5"/>
      <c r="D329" s="8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5"/>
      <c r="D330" s="8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5"/>
      <c r="D331" s="8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5"/>
      <c r="D332" s="8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5"/>
      <c r="D333" s="8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5"/>
      <c r="D334" s="8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5"/>
      <c r="D335" s="8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5"/>
      <c r="D336" s="8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5"/>
      <c r="D337" s="8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5"/>
      <c r="D338" s="8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5"/>
      <c r="D339" s="8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5"/>
      <c r="D340" s="8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5"/>
      <c r="D341" s="8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5"/>
      <c r="D342" s="8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5"/>
      <c r="D343" s="8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5"/>
      <c r="D344" s="8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5"/>
      <c r="D345" s="8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5"/>
      <c r="D346" s="8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5"/>
      <c r="D347" s="8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5"/>
      <c r="D348" s="8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5"/>
      <c r="D349" s="8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5"/>
      <c r="D350" s="8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5"/>
      <c r="D351" s="8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5"/>
      <c r="D352" s="8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5"/>
      <c r="D353" s="8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5"/>
      <c r="D354" s="8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5"/>
      <c r="D355" s="8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5"/>
      <c r="D356" s="8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5"/>
      <c r="D357" s="8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5"/>
      <c r="D358" s="8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5"/>
      <c r="D359" s="8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5"/>
      <c r="D360" s="8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5"/>
      <c r="D361" s="8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5"/>
      <c r="D362" s="8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5"/>
      <c r="D363" s="8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5"/>
      <c r="D364" s="8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5"/>
      <c r="D365" s="8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5"/>
      <c r="D366" s="8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5"/>
      <c r="D367" s="8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5"/>
      <c r="D368" s="8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5"/>
      <c r="D369" s="8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5"/>
      <c r="D370" s="8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5"/>
      <c r="D371" s="8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5"/>
      <c r="D372" s="8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5"/>
      <c r="D373" s="8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5"/>
      <c r="D374" s="8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5"/>
      <c r="D375" s="8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5"/>
      <c r="D376" s="8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5"/>
      <c r="D377" s="8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5"/>
      <c r="D378" s="8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5"/>
      <c r="D379" s="8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5"/>
      <c r="D380" s="8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5"/>
      <c r="D381" s="8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5"/>
      <c r="D382" s="8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5"/>
      <c r="D383" s="8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5"/>
      <c r="D384" s="8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5"/>
      <c r="D385" s="8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5"/>
      <c r="D386" s="8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5"/>
      <c r="D387" s="8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5"/>
      <c r="D388" s="8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5"/>
      <c r="D389" s="8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5"/>
      <c r="D390" s="8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5"/>
      <c r="D391" s="8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5"/>
      <c r="D392" s="8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5"/>
      <c r="D393" s="8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5"/>
      <c r="D394" s="8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5"/>
      <c r="D395" s="8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5"/>
      <c r="D396" s="8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5"/>
      <c r="D397" s="8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5"/>
      <c r="D398" s="8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5"/>
      <c r="D399" s="8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5"/>
      <c r="D400" s="8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5"/>
      <c r="D401" s="8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5"/>
      <c r="D402" s="8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5"/>
      <c r="D403" s="8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5"/>
      <c r="D404" s="8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5"/>
      <c r="D405" s="8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5"/>
      <c r="D406" s="8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5"/>
      <c r="D407" s="8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5"/>
      <c r="D408" s="8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5"/>
      <c r="D409" s="8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5"/>
      <c r="D410" s="8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5"/>
      <c r="D411" s="8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5"/>
      <c r="D412" s="8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5"/>
      <c r="D413" s="8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5"/>
      <c r="D414" s="8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5"/>
      <c r="D415" s="8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5"/>
      <c r="D416" s="8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5"/>
      <c r="D417" s="8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5"/>
      <c r="D418" s="8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5"/>
      <c r="D419" s="8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5"/>
      <c r="D420" s="8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5"/>
      <c r="D421" s="8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5"/>
      <c r="D422" s="8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5"/>
      <c r="D423" s="8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5"/>
      <c r="D424" s="8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5"/>
      <c r="D425" s="8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5"/>
      <c r="D426" s="8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5"/>
      <c r="D427" s="8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5"/>
      <c r="D428" s="8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5"/>
      <c r="D429" s="8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5"/>
      <c r="D430" s="8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5"/>
      <c r="D431" s="8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5"/>
      <c r="D432" s="8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5"/>
      <c r="D433" s="8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5"/>
      <c r="D434" s="8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5"/>
      <c r="D435" s="8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5"/>
      <c r="D436" s="8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5"/>
      <c r="D437" s="8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5"/>
      <c r="D438" s="8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5"/>
      <c r="D439" s="8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5"/>
      <c r="D440" s="8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5"/>
      <c r="D441" s="8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5"/>
      <c r="D442" s="8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5"/>
      <c r="D443" s="8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5"/>
      <c r="D444" s="8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5"/>
      <c r="D445" s="8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5"/>
      <c r="D446" s="8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5"/>
      <c r="D447" s="8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5"/>
      <c r="D448" s="8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5"/>
      <c r="D449" s="8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5"/>
      <c r="D450" s="8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5"/>
      <c r="D451" s="8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5"/>
      <c r="D452" s="8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5"/>
      <c r="D453" s="8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5"/>
      <c r="D454" s="8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5"/>
      <c r="D455" s="8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5"/>
      <c r="D456" s="8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5"/>
      <c r="D457" s="8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5"/>
      <c r="D458" s="8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5"/>
      <c r="D459" s="8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5"/>
      <c r="D460" s="8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5"/>
      <c r="D461" s="8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5"/>
      <c r="D462" s="8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5"/>
      <c r="D463" s="8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5"/>
      <c r="D464" s="8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5"/>
      <c r="D465" s="8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5"/>
      <c r="D466" s="8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5"/>
      <c r="D467" s="8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5"/>
      <c r="D468" s="8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5"/>
      <c r="D469" s="8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5"/>
      <c r="D470" s="8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5"/>
      <c r="D471" s="8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5"/>
      <c r="D472" s="8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5"/>
      <c r="D473" s="8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5"/>
      <c r="D474" s="8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5"/>
      <c r="D475" s="8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5"/>
      <c r="D476" s="8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5"/>
      <c r="D477" s="8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5"/>
      <c r="D478" s="8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5"/>
      <c r="D479" s="8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5"/>
      <c r="D480" s="8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5"/>
      <c r="D481" s="8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5"/>
      <c r="D482" s="8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5"/>
      <c r="D483" s="8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5"/>
      <c r="D484" s="8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5"/>
      <c r="D485" s="8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5"/>
      <c r="D486" s="8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5"/>
      <c r="D487" s="8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5"/>
      <c r="D488" s="8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5"/>
      <c r="D489" s="8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5"/>
      <c r="D490" s="8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5"/>
      <c r="D491" s="8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5"/>
      <c r="D492" s="8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5"/>
      <c r="D493" s="8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5"/>
      <c r="D494" s="8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5"/>
      <c r="D495" s="8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5"/>
      <c r="D496" s="8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5"/>
      <c r="D497" s="8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5"/>
      <c r="D498" s="8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5"/>
      <c r="D499" s="8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5"/>
      <c r="D500" s="8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5"/>
      <c r="D501" s="8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5"/>
      <c r="D502" s="8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5"/>
      <c r="D503" s="8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5"/>
      <c r="D504" s="8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5"/>
      <c r="D505" s="8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5"/>
      <c r="D506" s="8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5"/>
      <c r="D507" s="8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5"/>
      <c r="D508" s="8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5"/>
      <c r="D509" s="8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5"/>
      <c r="D510" s="8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5"/>
      <c r="D511" s="8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5"/>
      <c r="D512" s="8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5"/>
      <c r="D513" s="8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5"/>
      <c r="D514" s="8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5"/>
      <c r="D515" s="8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5"/>
      <c r="D516" s="8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5"/>
      <c r="D517" s="8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5"/>
      <c r="D518" s="8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5"/>
      <c r="D519" s="8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5"/>
      <c r="D520" s="8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5"/>
      <c r="D521" s="8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5"/>
      <c r="D522" s="8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5"/>
      <c r="D523" s="8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5"/>
      <c r="D524" s="8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5"/>
      <c r="D525" s="8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5"/>
      <c r="D526" s="8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5"/>
      <c r="D527" s="8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5"/>
      <c r="D528" s="8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5"/>
      <c r="D529" s="8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5"/>
      <c r="D530" s="8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5"/>
      <c r="D531" s="8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5"/>
      <c r="D532" s="8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5"/>
      <c r="D533" s="8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5"/>
      <c r="D534" s="8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5"/>
      <c r="D535" s="8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5"/>
      <c r="D536" s="8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5"/>
      <c r="D537" s="8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5"/>
      <c r="D538" s="8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5"/>
      <c r="D539" s="8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5"/>
      <c r="D540" s="8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5"/>
      <c r="D541" s="8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5"/>
      <c r="D542" s="8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5"/>
      <c r="D543" s="8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5"/>
      <c r="D544" s="8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5"/>
      <c r="D545" s="8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5"/>
      <c r="D546" s="8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5"/>
      <c r="D547" s="8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5"/>
      <c r="D548" s="8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5"/>
      <c r="D549" s="8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5"/>
      <c r="D550" s="8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5"/>
      <c r="D551" s="8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5"/>
      <c r="D552" s="8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5"/>
      <c r="D553" s="8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5"/>
      <c r="D554" s="8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5"/>
      <c r="D555" s="8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5"/>
      <c r="D556" s="8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5"/>
      <c r="D557" s="8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5"/>
      <c r="D558" s="8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5"/>
      <c r="D559" s="8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5"/>
      <c r="D560" s="8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5"/>
      <c r="D561" s="8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5"/>
      <c r="D562" s="8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5"/>
      <c r="D563" s="8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5"/>
      <c r="D564" s="8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5"/>
      <c r="D565" s="8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5"/>
      <c r="D566" s="8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5"/>
      <c r="D567" s="8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5"/>
      <c r="D568" s="8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5"/>
      <c r="D569" s="8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5"/>
      <c r="D570" s="8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5"/>
      <c r="D571" s="8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5"/>
      <c r="D572" s="8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5"/>
      <c r="D573" s="8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5"/>
      <c r="D574" s="8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5"/>
      <c r="D575" s="8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5"/>
      <c r="D576" s="8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5"/>
      <c r="D577" s="8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5"/>
      <c r="D578" s="8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5"/>
      <c r="D579" s="8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5"/>
      <c r="D580" s="8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5"/>
      <c r="D581" s="8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5"/>
      <c r="D582" s="8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5"/>
      <c r="D583" s="8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5"/>
      <c r="D584" s="8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5"/>
      <c r="D585" s="8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5"/>
      <c r="D586" s="8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5"/>
      <c r="D587" s="8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5"/>
      <c r="D588" s="8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5"/>
      <c r="D589" s="8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5"/>
      <c r="D590" s="8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5"/>
      <c r="D591" s="8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5"/>
      <c r="D592" s="8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5"/>
      <c r="D593" s="8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5"/>
      <c r="D594" s="8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5"/>
      <c r="D595" s="8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5"/>
      <c r="D596" s="8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5"/>
      <c r="D597" s="8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5"/>
      <c r="D598" s="8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5"/>
      <c r="D599" s="8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5"/>
      <c r="D600" s="8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5"/>
      <c r="D601" s="8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5"/>
      <c r="D602" s="8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5"/>
      <c r="D603" s="8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5"/>
      <c r="D604" s="8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5"/>
      <c r="D605" s="8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5"/>
      <c r="D606" s="8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5"/>
      <c r="D607" s="8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5"/>
      <c r="D608" s="8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5"/>
      <c r="D609" s="8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5"/>
      <c r="D610" s="8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5"/>
      <c r="D611" s="8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5"/>
      <c r="D612" s="8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5"/>
      <c r="D613" s="8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5"/>
      <c r="D614" s="8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5"/>
      <c r="D615" s="8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5"/>
      <c r="D616" s="8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5"/>
      <c r="D617" s="8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5"/>
      <c r="D618" s="8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5"/>
      <c r="D619" s="8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5"/>
      <c r="D620" s="8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5"/>
      <c r="D621" s="8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5"/>
      <c r="D622" s="8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5"/>
      <c r="D623" s="8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5"/>
      <c r="D624" s="8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5"/>
      <c r="D625" s="8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5"/>
      <c r="D626" s="8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5"/>
      <c r="D627" s="8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5"/>
      <c r="D628" s="8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5"/>
      <c r="D629" s="8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5"/>
      <c r="D630" s="8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5"/>
      <c r="D631" s="8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5"/>
      <c r="D632" s="8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5"/>
      <c r="D633" s="8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5"/>
      <c r="D634" s="8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5"/>
      <c r="D635" s="8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5"/>
      <c r="D636" s="8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5"/>
      <c r="D637" s="8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5"/>
      <c r="D638" s="8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5"/>
      <c r="D639" s="8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5"/>
      <c r="D640" s="8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5"/>
      <c r="D641" s="8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5"/>
      <c r="D642" s="8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5"/>
      <c r="D643" s="8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5"/>
      <c r="D644" s="8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5"/>
      <c r="D645" s="8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5"/>
      <c r="D646" s="8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5"/>
      <c r="D647" s="8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5"/>
      <c r="D648" s="8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5"/>
      <c r="D649" s="8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5"/>
      <c r="D650" s="8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5"/>
      <c r="D651" s="8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5"/>
      <c r="D652" s="8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5"/>
      <c r="D653" s="8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5"/>
      <c r="D654" s="8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5"/>
      <c r="D655" s="8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5"/>
      <c r="D656" s="8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5"/>
      <c r="D657" s="8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5"/>
      <c r="D658" s="8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5"/>
      <c r="D659" s="8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5"/>
      <c r="D660" s="8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5"/>
      <c r="D661" s="8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5"/>
      <c r="D662" s="8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5"/>
      <c r="D663" s="8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5"/>
      <c r="D664" s="8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5"/>
      <c r="D665" s="8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5"/>
      <c r="D666" s="8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5"/>
      <c r="D667" s="8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5"/>
      <c r="D668" s="8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5"/>
      <c r="D669" s="8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5"/>
      <c r="D670" s="8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5"/>
      <c r="D671" s="8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5"/>
      <c r="D672" s="8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5"/>
      <c r="D673" s="8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5"/>
      <c r="D674" s="8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5"/>
      <c r="D675" s="8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5"/>
      <c r="D676" s="8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5"/>
      <c r="D677" s="8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5"/>
      <c r="D678" s="8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5"/>
      <c r="D679" s="8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5"/>
      <c r="D680" s="8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5"/>
      <c r="D681" s="8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5"/>
      <c r="D682" s="8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5"/>
      <c r="D683" s="8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5"/>
      <c r="D684" s="8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5"/>
      <c r="D685" s="8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5"/>
      <c r="D686" s="8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5"/>
      <c r="D687" s="8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5"/>
      <c r="D688" s="8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5"/>
      <c r="D689" s="8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5"/>
      <c r="D690" s="8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5"/>
      <c r="D691" s="8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5"/>
      <c r="D692" s="8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5"/>
      <c r="D693" s="8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5"/>
      <c r="D694" s="8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5"/>
      <c r="D695" s="8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5"/>
      <c r="D696" s="8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5"/>
      <c r="D697" s="8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5"/>
      <c r="D698" s="8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5"/>
      <c r="D699" s="8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5"/>
      <c r="D700" s="8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5"/>
      <c r="D701" s="8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5"/>
      <c r="D702" s="8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5"/>
      <c r="D703" s="8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5"/>
      <c r="D704" s="8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5"/>
      <c r="D705" s="8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5"/>
      <c r="D706" s="8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5"/>
      <c r="D707" s="8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5"/>
      <c r="D708" s="8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5"/>
      <c r="D709" s="8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5"/>
      <c r="D710" s="8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5"/>
      <c r="D711" s="8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5"/>
      <c r="D712" s="8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5"/>
      <c r="D713" s="8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5"/>
      <c r="D714" s="8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5"/>
      <c r="D715" s="8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5"/>
      <c r="D716" s="8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5"/>
      <c r="D717" s="8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5"/>
      <c r="D718" s="8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5"/>
      <c r="D719" s="8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5"/>
      <c r="D720" s="8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5"/>
      <c r="D721" s="8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5"/>
      <c r="D722" s="8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5"/>
      <c r="D723" s="8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5"/>
      <c r="D724" s="8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5"/>
      <c r="D725" s="8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5"/>
      <c r="D726" s="8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5"/>
      <c r="D727" s="8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5"/>
      <c r="D728" s="8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5"/>
      <c r="D729" s="8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5"/>
      <c r="D730" s="8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5"/>
      <c r="D731" s="8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5"/>
      <c r="D732" s="8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5"/>
      <c r="D733" s="8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5"/>
      <c r="D734" s="8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5"/>
      <c r="D735" s="8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5"/>
      <c r="D736" s="8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5"/>
      <c r="D737" s="8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5"/>
      <c r="D738" s="8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5"/>
      <c r="D739" s="8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5"/>
      <c r="D740" s="8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5"/>
      <c r="D741" s="8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5"/>
      <c r="D742" s="8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5"/>
      <c r="D743" s="8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5"/>
      <c r="D744" s="8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5"/>
      <c r="D745" s="8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5"/>
      <c r="D746" s="8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5"/>
      <c r="D747" s="8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5"/>
      <c r="D748" s="8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5"/>
      <c r="D749" s="8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5"/>
      <c r="D750" s="8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5"/>
      <c r="D751" s="8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5"/>
      <c r="D752" s="8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5"/>
      <c r="D753" s="8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5"/>
      <c r="D754" s="8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5"/>
      <c r="D755" s="8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5"/>
      <c r="D756" s="8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5"/>
      <c r="D757" s="8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5"/>
      <c r="D758" s="8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5"/>
      <c r="D759" s="8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5"/>
      <c r="D760" s="8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5"/>
      <c r="D761" s="8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5"/>
      <c r="D762" s="8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5"/>
      <c r="D763" s="8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5"/>
      <c r="D764" s="8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5"/>
      <c r="D765" s="8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5"/>
      <c r="D766" s="8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5"/>
      <c r="D767" s="8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5"/>
      <c r="D768" s="8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5"/>
      <c r="D769" s="8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5"/>
      <c r="D770" s="8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5"/>
      <c r="D771" s="8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5"/>
      <c r="D772" s="8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5"/>
      <c r="D773" s="8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5"/>
      <c r="D774" s="8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5"/>
      <c r="D775" s="8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5"/>
      <c r="D776" s="8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5"/>
      <c r="D777" s="8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5"/>
      <c r="D778" s="8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5"/>
      <c r="D779" s="8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5"/>
      <c r="D780" s="8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5"/>
      <c r="D781" s="8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5"/>
      <c r="D782" s="8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5"/>
      <c r="D783" s="8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5"/>
      <c r="D784" s="8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5"/>
      <c r="D785" s="8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5"/>
      <c r="D786" s="8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5"/>
      <c r="D787" s="8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5"/>
      <c r="D788" s="8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5"/>
      <c r="D789" s="8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5"/>
      <c r="D790" s="8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5"/>
      <c r="D791" s="8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5"/>
      <c r="D792" s="8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5"/>
      <c r="D793" s="8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5"/>
      <c r="D794" s="8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5"/>
      <c r="D795" s="8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5"/>
      <c r="D796" s="8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5"/>
      <c r="D797" s="8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5"/>
      <c r="D798" s="8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5"/>
      <c r="D799" s="8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5"/>
      <c r="D800" s="8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5"/>
      <c r="D801" s="8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5"/>
      <c r="D802" s="8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5"/>
      <c r="D803" s="8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5"/>
      <c r="D804" s="8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5"/>
      <c r="D805" s="8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5"/>
      <c r="D806" s="8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5"/>
      <c r="D807" s="8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5"/>
      <c r="D808" s="8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5"/>
      <c r="D809" s="8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5"/>
      <c r="D810" s="8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5"/>
      <c r="D811" s="8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5"/>
      <c r="D812" s="8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5"/>
      <c r="D813" s="8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5"/>
      <c r="D814" s="8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5"/>
      <c r="D815" s="8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5"/>
      <c r="D816" s="8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5"/>
      <c r="D817" s="8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5"/>
      <c r="D818" s="8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5"/>
      <c r="D819" s="8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5"/>
      <c r="D820" s="8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5"/>
      <c r="D821" s="8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5"/>
      <c r="D822" s="8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5"/>
      <c r="D823" s="8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5"/>
      <c r="D824" s="8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5"/>
      <c r="D825" s="8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5"/>
      <c r="D826" s="8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5"/>
      <c r="D827" s="8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5"/>
      <c r="D828" s="8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5"/>
      <c r="D829" s="8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5"/>
      <c r="D830" s="8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5"/>
      <c r="D831" s="8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5"/>
      <c r="D832" s="8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5"/>
      <c r="D833" s="8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5"/>
      <c r="D834" s="8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5"/>
      <c r="D835" s="8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5"/>
      <c r="D836" s="8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5"/>
      <c r="D837" s="8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5"/>
      <c r="D838" s="8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5"/>
      <c r="D839" s="8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5"/>
      <c r="D840" s="8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5"/>
      <c r="D841" s="8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5"/>
      <c r="D842" s="8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5"/>
      <c r="D843" s="8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5"/>
      <c r="D844" s="8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5"/>
      <c r="D845" s="8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5"/>
      <c r="D846" s="8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5"/>
      <c r="D847" s="8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5"/>
      <c r="D848" s="8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5"/>
      <c r="D849" s="8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5"/>
      <c r="D850" s="8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5"/>
      <c r="D851" s="8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5"/>
      <c r="D852" s="8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5"/>
      <c r="D853" s="8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5"/>
      <c r="D854" s="8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5"/>
      <c r="D855" s="8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5"/>
      <c r="D856" s="8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5"/>
      <c r="D857" s="8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5"/>
      <c r="D858" s="8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5"/>
      <c r="D859" s="8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5"/>
      <c r="D860" s="8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5"/>
      <c r="D861" s="8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5"/>
      <c r="D862" s="8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5"/>
      <c r="D863" s="8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5"/>
      <c r="D864" s="8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5"/>
      <c r="D865" s="8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5"/>
      <c r="D866" s="8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5"/>
      <c r="D867" s="8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5"/>
      <c r="D868" s="8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5"/>
      <c r="D869" s="8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5"/>
      <c r="D870" s="8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5"/>
      <c r="D871" s="8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5"/>
      <c r="D872" s="8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5"/>
      <c r="D873" s="8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5"/>
      <c r="D874" s="8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5"/>
      <c r="D875" s="8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5"/>
      <c r="D876" s="8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5"/>
      <c r="D877" s="8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5"/>
      <c r="D878" s="8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5"/>
      <c r="D879" s="8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5"/>
      <c r="D880" s="8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5"/>
      <c r="D881" s="8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5"/>
      <c r="D882" s="8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5"/>
      <c r="D883" s="8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5"/>
      <c r="D884" s="8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5"/>
      <c r="D885" s="8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5"/>
      <c r="D886" s="8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5"/>
      <c r="D887" s="8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5"/>
      <c r="D888" s="8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5"/>
      <c r="D889" s="8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5"/>
      <c r="D890" s="8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5"/>
      <c r="D891" s="8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5"/>
      <c r="D892" s="8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5"/>
      <c r="D893" s="8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5"/>
      <c r="D894" s="8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5"/>
      <c r="D895" s="8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5"/>
      <c r="D896" s="8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5"/>
      <c r="D897" s="8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5"/>
      <c r="D898" s="8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5"/>
      <c r="D899" s="8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5"/>
      <c r="D900" s="8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5"/>
      <c r="D901" s="8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5"/>
      <c r="D902" s="8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5"/>
      <c r="D903" s="8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5"/>
      <c r="D904" s="8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5"/>
      <c r="D905" s="8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5"/>
      <c r="D906" s="8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5"/>
      <c r="D907" s="8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5"/>
      <c r="D908" s="8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5"/>
      <c r="D909" s="8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5"/>
      <c r="D910" s="8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5"/>
      <c r="D911" s="8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5"/>
      <c r="D912" s="8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5"/>
      <c r="D913" s="8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5"/>
      <c r="D914" s="8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5"/>
      <c r="D915" s="8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5"/>
      <c r="D916" s="8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5"/>
      <c r="D917" s="8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5"/>
      <c r="D918" s="8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5"/>
      <c r="D919" s="8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5"/>
      <c r="D920" s="8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5"/>
      <c r="D921" s="8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5"/>
      <c r="D922" s="8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5"/>
      <c r="D923" s="8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5"/>
      <c r="D924" s="8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5"/>
      <c r="D925" s="8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5"/>
      <c r="D926" s="8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5"/>
      <c r="D927" s="8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5"/>
      <c r="D928" s="8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5"/>
      <c r="D929" s="8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5"/>
      <c r="D930" s="8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5"/>
      <c r="D931" s="8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5"/>
      <c r="D932" s="8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5"/>
      <c r="D933" s="8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5"/>
      <c r="D934" s="8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5"/>
      <c r="D935" s="8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5"/>
      <c r="D936" s="8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5"/>
      <c r="D937" s="8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5"/>
      <c r="D938" s="8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5"/>
      <c r="D939" s="8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5"/>
      <c r="D940" s="8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5"/>
      <c r="D941" s="8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5"/>
      <c r="D942" s="8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5"/>
      <c r="D943" s="8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5"/>
      <c r="D944" s="8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5"/>
      <c r="D945" s="8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5"/>
      <c r="D946" s="8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5"/>
      <c r="D947" s="8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5"/>
      <c r="D948" s="8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5"/>
      <c r="D949" s="8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5"/>
      <c r="D950" s="8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5"/>
      <c r="D951" s="8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5"/>
      <c r="D952" s="8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5"/>
      <c r="D953" s="8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5"/>
      <c r="D954" s="8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5"/>
      <c r="D955" s="8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5"/>
      <c r="D956" s="8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5"/>
      <c r="D957" s="8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5"/>
      <c r="D958" s="8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5"/>
      <c r="D959" s="8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5"/>
      <c r="D960" s="8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5"/>
      <c r="D961" s="8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5"/>
      <c r="D962" s="8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5"/>
      <c r="D963" s="8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5"/>
      <c r="D964" s="8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5"/>
      <c r="D965" s="8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5"/>
      <c r="D966" s="8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5"/>
      <c r="D967" s="8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5"/>
      <c r="D968" s="8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5"/>
      <c r="D969" s="8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5"/>
      <c r="D970" s="8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5"/>
      <c r="D971" s="8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5"/>
      <c r="D972" s="8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5"/>
      <c r="D973" s="8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5"/>
      <c r="D974" s="8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5"/>
      <c r="D975" s="8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5"/>
      <c r="D976" s="8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5"/>
      <c r="D977" s="8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5"/>
      <c r="D978" s="8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5"/>
      <c r="D979" s="8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5"/>
      <c r="D980" s="8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5"/>
      <c r="D981" s="8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5"/>
      <c r="D982" s="8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5"/>
      <c r="D983" s="8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5"/>
      <c r="D984" s="8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5"/>
      <c r="D985" s="8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5"/>
      <c r="D986" s="8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5"/>
      <c r="D987" s="8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5"/>
      <c r="D988" s="8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5"/>
      <c r="D989" s="8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5"/>
      <c r="D990" s="8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5"/>
      <c r="D991" s="8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5"/>
      <c r="D992" s="8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5"/>
      <c r="D993" s="8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5"/>
      <c r="D994" s="8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5"/>
      <c r="D995" s="8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5"/>
      <c r="D996" s="8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5"/>
      <c r="D997" s="8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5"/>
      <c r="D998" s="8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5"/>
      <c r="D999" s="8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5"/>
      <c r="D1000" s="8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8">
    <mergeCell ref="A6:A7"/>
    <mergeCell ref="B6:B7"/>
    <mergeCell ref="C6:C7"/>
    <mergeCell ref="A1:B5"/>
    <mergeCell ref="E2:O2"/>
    <mergeCell ref="E1:O1"/>
    <mergeCell ref="C1:D4"/>
    <mergeCell ref="C5:D5"/>
    <mergeCell ref="D6:D7"/>
    <mergeCell ref="E5:Y5"/>
    <mergeCell ref="Y6:Y7"/>
    <mergeCell ref="X6:X7"/>
    <mergeCell ref="T6:W6"/>
    <mergeCell ref="Z5:Z7"/>
    <mergeCell ref="E3:O3"/>
    <mergeCell ref="E4:O4"/>
    <mergeCell ref="O6:S6"/>
    <mergeCell ref="E6:N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3"/>
      <c r="B1" s="281"/>
      <c r="C1" s="279"/>
      <c r="D1" s="280"/>
      <c r="E1" s="281"/>
      <c r="F1" s="259" t="s">
        <v>0</v>
      </c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1"/>
      <c r="R1" s="318"/>
      <c r="S1" s="246"/>
      <c r="T1" s="246"/>
      <c r="U1" s="246"/>
      <c r="V1" s="247"/>
      <c r="W1" s="110"/>
      <c r="X1" s="314" t="s">
        <v>90</v>
      </c>
      <c r="Y1" s="110"/>
      <c r="Z1" s="314" t="s">
        <v>91</v>
      </c>
      <c r="AA1" s="313" t="s">
        <v>92</v>
      </c>
      <c r="AB1" s="314" t="s">
        <v>91</v>
      </c>
    </row>
    <row r="2" spans="1:28" ht="19.5" customHeight="1" x14ac:dyDescent="0.25">
      <c r="A2" s="248"/>
      <c r="B2" s="272"/>
      <c r="C2" s="248"/>
      <c r="D2" s="249"/>
      <c r="E2" s="272"/>
      <c r="F2" s="262" t="s">
        <v>1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6"/>
      <c r="R2" s="265"/>
      <c r="S2" s="249"/>
      <c r="T2" s="249"/>
      <c r="U2" s="249"/>
      <c r="V2" s="250"/>
      <c r="W2" s="110"/>
      <c r="X2" s="277"/>
      <c r="Y2" s="110"/>
      <c r="Z2" s="277"/>
      <c r="AA2" s="250"/>
      <c r="AB2" s="277"/>
    </row>
    <row r="3" spans="1:28" ht="19.5" customHeight="1" x14ac:dyDescent="0.25">
      <c r="A3" s="248"/>
      <c r="B3" s="272"/>
      <c r="C3" s="248"/>
      <c r="D3" s="249"/>
      <c r="E3" s="272"/>
      <c r="F3" s="254" t="s">
        <v>2</v>
      </c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R3" s="265"/>
      <c r="S3" s="249"/>
      <c r="T3" s="249"/>
      <c r="U3" s="249"/>
      <c r="V3" s="250"/>
      <c r="W3" s="110"/>
      <c r="X3" s="277"/>
      <c r="Y3" s="110"/>
      <c r="Z3" s="277"/>
      <c r="AA3" s="250"/>
      <c r="AB3" s="277"/>
    </row>
    <row r="4" spans="1:28" ht="20.25" customHeight="1" x14ac:dyDescent="0.25">
      <c r="A4" s="248"/>
      <c r="B4" s="272"/>
      <c r="C4" s="251"/>
      <c r="D4" s="252"/>
      <c r="E4" s="273"/>
      <c r="F4" s="241" t="s">
        <v>4</v>
      </c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3"/>
      <c r="R4" s="240"/>
      <c r="S4" s="252"/>
      <c r="T4" s="252"/>
      <c r="U4" s="252"/>
      <c r="V4" s="253"/>
      <c r="W4" s="110"/>
      <c r="X4" s="277"/>
      <c r="Y4" s="110"/>
      <c r="Z4" s="277"/>
      <c r="AA4" s="250"/>
      <c r="AB4" s="277"/>
    </row>
    <row r="5" spans="1:28" ht="33" customHeight="1" x14ac:dyDescent="0.2">
      <c r="A5" s="251"/>
      <c r="B5" s="273"/>
      <c r="C5" s="311" t="s">
        <v>5</v>
      </c>
      <c r="D5" s="268"/>
      <c r="E5" s="269"/>
      <c r="F5" s="244" t="s">
        <v>93</v>
      </c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58"/>
      <c r="V5" s="317" t="s">
        <v>8</v>
      </c>
      <c r="W5" s="316" t="s">
        <v>94</v>
      </c>
      <c r="X5" s="277"/>
      <c r="Y5" s="315" t="s">
        <v>94</v>
      </c>
      <c r="Z5" s="277"/>
      <c r="AA5" s="250"/>
      <c r="AB5" s="277"/>
    </row>
    <row r="6" spans="1:28" ht="26.25" customHeight="1" x14ac:dyDescent="0.2">
      <c r="A6" s="284" t="s">
        <v>9</v>
      </c>
      <c r="B6" s="266" t="s">
        <v>11</v>
      </c>
      <c r="C6" s="293" t="s">
        <v>12</v>
      </c>
      <c r="D6" s="293" t="s">
        <v>23</v>
      </c>
      <c r="E6" s="300" t="s">
        <v>95</v>
      </c>
      <c r="F6" s="263" t="s">
        <v>14</v>
      </c>
      <c r="G6" s="242"/>
      <c r="H6" s="242"/>
      <c r="I6" s="242"/>
      <c r="J6" s="242"/>
      <c r="K6" s="242"/>
      <c r="L6" s="242"/>
      <c r="M6" s="242"/>
      <c r="N6" s="258"/>
      <c r="O6" s="267" t="s">
        <v>16</v>
      </c>
      <c r="P6" s="269"/>
      <c r="Q6" s="267" t="s">
        <v>96</v>
      </c>
      <c r="R6" s="269"/>
      <c r="S6" s="257" t="s">
        <v>18</v>
      </c>
      <c r="T6" s="258"/>
      <c r="U6" s="282" t="s">
        <v>19</v>
      </c>
      <c r="V6" s="277"/>
      <c r="W6" s="265"/>
      <c r="X6" s="277"/>
      <c r="Y6" s="249"/>
      <c r="Z6" s="277"/>
      <c r="AA6" s="250"/>
      <c r="AB6" s="277"/>
    </row>
    <row r="7" spans="1:28" ht="24.75" customHeight="1" x14ac:dyDescent="0.2">
      <c r="A7" s="252"/>
      <c r="B7" s="234"/>
      <c r="C7" s="312"/>
      <c r="D7" s="312"/>
      <c r="E7" s="234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34"/>
      <c r="V7" s="278"/>
      <c r="W7" s="265"/>
      <c r="X7" s="277"/>
      <c r="Y7" s="249"/>
      <c r="Z7" s="277"/>
      <c r="AA7" s="250"/>
      <c r="AB7" s="277"/>
    </row>
    <row r="8" spans="1:28" ht="19.5" customHeight="1" x14ac:dyDescent="0.2">
      <c r="A8" s="17">
        <v>1</v>
      </c>
      <c r="B8" s="18" t="s">
        <v>41</v>
      </c>
      <c r="C8" s="19"/>
      <c r="D8" s="19"/>
      <c r="E8" s="111"/>
      <c r="F8" s="112"/>
      <c r="G8" s="113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4"/>
      <c r="R8" s="28">
        <f t="shared" ref="R8:R27" si="2">Q8*0.3</f>
        <v>0</v>
      </c>
      <c r="S8" s="30"/>
      <c r="T8" s="28">
        <f t="shared" ref="T8:T27" si="3">S8*0.5</f>
        <v>0</v>
      </c>
      <c r="U8" s="115">
        <f t="shared" ref="U8:U27" si="4">SUM(P8,R8,T8)</f>
        <v>0</v>
      </c>
      <c r="V8" s="116">
        <f t="shared" ref="V8:V27" si="5">AVERAGE(C8,D8,E8,U8)</f>
        <v>0</v>
      </c>
      <c r="W8" s="117">
        <f t="shared" ref="W8:W27" si="6">V8*0.6</f>
        <v>0</v>
      </c>
      <c r="X8" s="118"/>
      <c r="Y8" s="119">
        <f t="shared" ref="Y8:Y27" si="7">X8*0.4</f>
        <v>0</v>
      </c>
      <c r="Z8" s="120">
        <f t="shared" ref="Z8:Z27" si="8">SUM(W8,Y8)</f>
        <v>0</v>
      </c>
      <c r="AA8" s="119"/>
      <c r="AB8" s="118">
        <f t="shared" ref="AB8:AB27" si="9">(AA8*0.4)+W8</f>
        <v>0</v>
      </c>
    </row>
    <row r="9" spans="1:28" ht="19.5" customHeight="1" x14ac:dyDescent="0.2">
      <c r="A9" s="38">
        <v>2</v>
      </c>
      <c r="B9" s="40" t="s">
        <v>43</v>
      </c>
      <c r="C9" s="43"/>
      <c r="D9" s="43"/>
      <c r="E9" s="121"/>
      <c r="F9" s="122"/>
      <c r="G9" s="123"/>
      <c r="H9" s="46"/>
      <c r="I9" s="49"/>
      <c r="J9" s="49"/>
      <c r="K9" s="49"/>
      <c r="L9" s="49"/>
      <c r="M9" s="55"/>
      <c r="N9" s="28">
        <f t="shared" si="0"/>
        <v>8</v>
      </c>
      <c r="O9" s="56"/>
      <c r="P9" s="28">
        <f t="shared" si="1"/>
        <v>0</v>
      </c>
      <c r="Q9" s="124"/>
      <c r="R9" s="28">
        <f t="shared" si="2"/>
        <v>0</v>
      </c>
      <c r="S9" s="56"/>
      <c r="T9" s="28">
        <f t="shared" si="3"/>
        <v>0</v>
      </c>
      <c r="U9" s="115">
        <f t="shared" si="4"/>
        <v>0</v>
      </c>
      <c r="V9" s="116">
        <f t="shared" si="5"/>
        <v>0</v>
      </c>
      <c r="W9" s="117">
        <f t="shared" si="6"/>
        <v>0</v>
      </c>
      <c r="X9" s="125"/>
      <c r="Y9" s="119">
        <f t="shared" si="7"/>
        <v>0</v>
      </c>
      <c r="Z9" s="120">
        <f t="shared" si="8"/>
        <v>0</v>
      </c>
      <c r="AA9" s="126"/>
      <c r="AB9" s="118">
        <f t="shared" si="9"/>
        <v>0</v>
      </c>
    </row>
    <row r="10" spans="1:28" ht="19.5" customHeight="1" x14ac:dyDescent="0.2">
      <c r="A10" s="38">
        <v>3</v>
      </c>
      <c r="B10" s="57" t="s">
        <v>45</v>
      </c>
      <c r="C10" s="47"/>
      <c r="D10" s="47"/>
      <c r="E10" s="127"/>
      <c r="F10" s="122"/>
      <c r="G10" s="123"/>
      <c r="H10" s="46"/>
      <c r="I10" s="49"/>
      <c r="J10" s="49"/>
      <c r="K10" s="49"/>
      <c r="L10" s="49"/>
      <c r="M10" s="55"/>
      <c r="N10" s="28">
        <f t="shared" si="0"/>
        <v>8</v>
      </c>
      <c r="O10" s="56"/>
      <c r="P10" s="28">
        <f t="shared" si="1"/>
        <v>0</v>
      </c>
      <c r="Q10" s="114"/>
      <c r="R10" s="28">
        <f t="shared" si="2"/>
        <v>0</v>
      </c>
      <c r="S10" s="56"/>
      <c r="T10" s="28">
        <f t="shared" si="3"/>
        <v>0</v>
      </c>
      <c r="U10" s="115">
        <f t="shared" si="4"/>
        <v>0</v>
      </c>
      <c r="V10" s="116">
        <f t="shared" si="5"/>
        <v>0</v>
      </c>
      <c r="W10" s="117">
        <f t="shared" si="6"/>
        <v>0</v>
      </c>
      <c r="X10" s="125"/>
      <c r="Y10" s="119">
        <f t="shared" si="7"/>
        <v>0</v>
      </c>
      <c r="Z10" s="120">
        <f t="shared" si="8"/>
        <v>0</v>
      </c>
      <c r="AA10" s="126"/>
      <c r="AB10" s="118">
        <f t="shared" si="9"/>
        <v>0</v>
      </c>
    </row>
    <row r="11" spans="1:28" ht="19.5" customHeight="1" x14ac:dyDescent="0.2">
      <c r="A11" s="38">
        <v>4</v>
      </c>
      <c r="B11" s="57" t="s">
        <v>46</v>
      </c>
      <c r="C11" s="60"/>
      <c r="D11" s="60"/>
      <c r="E11" s="128"/>
      <c r="F11" s="122"/>
      <c r="G11" s="123"/>
      <c r="H11" s="46"/>
      <c r="I11" s="49"/>
      <c r="J11" s="49"/>
      <c r="K11" s="49"/>
      <c r="L11" s="49"/>
      <c r="M11" s="55"/>
      <c r="N11" s="28">
        <f t="shared" si="0"/>
        <v>8</v>
      </c>
      <c r="O11" s="56"/>
      <c r="P11" s="28">
        <f t="shared" si="1"/>
        <v>0</v>
      </c>
      <c r="Q11" s="124"/>
      <c r="R11" s="28">
        <f t="shared" si="2"/>
        <v>0</v>
      </c>
      <c r="S11" s="56"/>
      <c r="T11" s="28">
        <f t="shared" si="3"/>
        <v>0</v>
      </c>
      <c r="U11" s="115">
        <f t="shared" si="4"/>
        <v>0</v>
      </c>
      <c r="V11" s="116">
        <f t="shared" si="5"/>
        <v>0</v>
      </c>
      <c r="W11" s="117">
        <f t="shared" si="6"/>
        <v>0</v>
      </c>
      <c r="X11" s="125"/>
      <c r="Y11" s="119">
        <f t="shared" si="7"/>
        <v>0</v>
      </c>
      <c r="Z11" s="120">
        <f t="shared" si="8"/>
        <v>0</v>
      </c>
      <c r="AA11" s="126"/>
      <c r="AB11" s="118">
        <f t="shared" si="9"/>
        <v>0</v>
      </c>
    </row>
    <row r="12" spans="1:28" ht="19.5" customHeight="1" x14ac:dyDescent="0.2">
      <c r="A12" s="38">
        <v>5</v>
      </c>
      <c r="B12" s="40" t="s">
        <v>48</v>
      </c>
      <c r="C12" s="47"/>
      <c r="D12" s="47"/>
      <c r="E12" s="127"/>
      <c r="F12" s="122"/>
      <c r="G12" s="46"/>
      <c r="H12" s="46"/>
      <c r="I12" s="49"/>
      <c r="J12" s="49"/>
      <c r="K12" s="49"/>
      <c r="L12" s="49"/>
      <c r="M12" s="55"/>
      <c r="N12" s="28">
        <f t="shared" si="0"/>
        <v>8</v>
      </c>
      <c r="O12" s="56"/>
      <c r="P12" s="28">
        <f t="shared" si="1"/>
        <v>0</v>
      </c>
      <c r="Q12" s="114"/>
      <c r="R12" s="28">
        <f t="shared" si="2"/>
        <v>0</v>
      </c>
      <c r="S12" s="56"/>
      <c r="T12" s="28">
        <f t="shared" si="3"/>
        <v>0</v>
      </c>
      <c r="U12" s="115">
        <f t="shared" si="4"/>
        <v>0</v>
      </c>
      <c r="V12" s="116">
        <f t="shared" si="5"/>
        <v>0</v>
      </c>
      <c r="W12" s="117">
        <f t="shared" si="6"/>
        <v>0</v>
      </c>
      <c r="X12" s="125"/>
      <c r="Y12" s="119">
        <f t="shared" si="7"/>
        <v>0</v>
      </c>
      <c r="Z12" s="120">
        <f t="shared" si="8"/>
        <v>0</v>
      </c>
      <c r="AA12" s="126"/>
      <c r="AB12" s="118">
        <f t="shared" si="9"/>
        <v>0</v>
      </c>
    </row>
    <row r="13" spans="1:28" ht="19.5" customHeight="1" x14ac:dyDescent="0.2">
      <c r="A13" s="38">
        <v>6</v>
      </c>
      <c r="B13" s="40" t="s">
        <v>50</v>
      </c>
      <c r="C13" s="47"/>
      <c r="D13" s="47"/>
      <c r="E13" s="127"/>
      <c r="F13" s="122"/>
      <c r="G13" s="123"/>
      <c r="H13" s="123"/>
      <c r="I13" s="129"/>
      <c r="J13" s="129"/>
      <c r="K13" s="129"/>
      <c r="L13" s="49"/>
      <c r="M13" s="55"/>
      <c r="N13" s="28">
        <f t="shared" si="0"/>
        <v>8</v>
      </c>
      <c r="O13" s="56"/>
      <c r="P13" s="28">
        <f t="shared" si="1"/>
        <v>0</v>
      </c>
      <c r="Q13" s="114"/>
      <c r="R13" s="28">
        <f t="shared" si="2"/>
        <v>0</v>
      </c>
      <c r="S13" s="30"/>
      <c r="T13" s="28">
        <f t="shared" si="3"/>
        <v>0</v>
      </c>
      <c r="U13" s="115">
        <f t="shared" si="4"/>
        <v>0</v>
      </c>
      <c r="V13" s="116">
        <f t="shared" si="5"/>
        <v>0</v>
      </c>
      <c r="W13" s="117">
        <f t="shared" si="6"/>
        <v>0</v>
      </c>
      <c r="X13" s="125"/>
      <c r="Y13" s="119">
        <f t="shared" si="7"/>
        <v>0</v>
      </c>
      <c r="Z13" s="120">
        <f t="shared" si="8"/>
        <v>0</v>
      </c>
      <c r="AA13" s="126"/>
      <c r="AB13" s="118">
        <f t="shared" si="9"/>
        <v>0</v>
      </c>
    </row>
    <row r="14" spans="1:28" ht="19.5" customHeight="1" x14ac:dyDescent="0.2">
      <c r="A14" s="38">
        <v>7</v>
      </c>
      <c r="B14" s="40" t="s">
        <v>51</v>
      </c>
      <c r="C14" s="66"/>
      <c r="D14" s="66"/>
      <c r="E14" s="130"/>
      <c r="F14" s="122"/>
      <c r="G14" s="123"/>
      <c r="H14" s="123"/>
      <c r="I14" s="129"/>
      <c r="J14" s="129"/>
      <c r="K14" s="129"/>
      <c r="L14" s="49"/>
      <c r="M14" s="55"/>
      <c r="N14" s="28">
        <f t="shared" si="0"/>
        <v>8</v>
      </c>
      <c r="O14" s="56"/>
      <c r="P14" s="28">
        <f t="shared" si="1"/>
        <v>0</v>
      </c>
      <c r="Q14" s="114"/>
      <c r="R14" s="28">
        <f t="shared" si="2"/>
        <v>0</v>
      </c>
      <c r="S14" s="56"/>
      <c r="T14" s="28">
        <f t="shared" si="3"/>
        <v>0</v>
      </c>
      <c r="U14" s="115">
        <f t="shared" si="4"/>
        <v>0</v>
      </c>
      <c r="V14" s="116">
        <f t="shared" si="5"/>
        <v>0</v>
      </c>
      <c r="W14" s="117">
        <f t="shared" si="6"/>
        <v>0</v>
      </c>
      <c r="X14" s="125"/>
      <c r="Y14" s="119">
        <f t="shared" si="7"/>
        <v>0</v>
      </c>
      <c r="Z14" s="120">
        <f t="shared" si="8"/>
        <v>0</v>
      </c>
      <c r="AA14" s="126"/>
      <c r="AB14" s="118">
        <f t="shared" si="9"/>
        <v>0</v>
      </c>
    </row>
    <row r="15" spans="1:28" ht="19.5" customHeight="1" x14ac:dyDescent="0.2">
      <c r="A15" s="38">
        <v>8</v>
      </c>
      <c r="B15" s="40" t="s">
        <v>53</v>
      </c>
      <c r="C15" s="47"/>
      <c r="D15" s="47"/>
      <c r="E15" s="127"/>
      <c r="F15" s="122"/>
      <c r="G15" s="123"/>
      <c r="H15" s="123"/>
      <c r="I15" s="129"/>
      <c r="J15" s="129"/>
      <c r="K15" s="129"/>
      <c r="L15" s="49"/>
      <c r="M15" s="55"/>
      <c r="N15" s="28">
        <f t="shared" si="0"/>
        <v>8</v>
      </c>
      <c r="O15" s="56"/>
      <c r="P15" s="28">
        <f t="shared" si="1"/>
        <v>0</v>
      </c>
      <c r="Q15" s="114"/>
      <c r="R15" s="28">
        <f t="shared" si="2"/>
        <v>0</v>
      </c>
      <c r="S15" s="51"/>
      <c r="T15" s="28">
        <f t="shared" si="3"/>
        <v>0</v>
      </c>
      <c r="U15" s="115">
        <f t="shared" si="4"/>
        <v>0</v>
      </c>
      <c r="V15" s="116">
        <f t="shared" si="5"/>
        <v>0</v>
      </c>
      <c r="W15" s="117">
        <f t="shared" si="6"/>
        <v>0</v>
      </c>
      <c r="X15" s="125"/>
      <c r="Y15" s="119">
        <f t="shared" si="7"/>
        <v>0</v>
      </c>
      <c r="Z15" s="120">
        <f t="shared" si="8"/>
        <v>0</v>
      </c>
      <c r="AA15" s="131"/>
      <c r="AB15" s="118">
        <f t="shared" si="9"/>
        <v>0</v>
      </c>
    </row>
    <row r="16" spans="1:28" ht="19.5" customHeight="1" x14ac:dyDescent="0.2">
      <c r="A16" s="38">
        <v>9</v>
      </c>
      <c r="B16" s="57" t="s">
        <v>55</v>
      </c>
      <c r="C16" s="47"/>
      <c r="D16" s="47"/>
      <c r="E16" s="127"/>
      <c r="F16" s="122"/>
      <c r="G16" s="123"/>
      <c r="H16" s="123"/>
      <c r="I16" s="129"/>
      <c r="J16" s="129"/>
      <c r="K16" s="129"/>
      <c r="L16" s="49"/>
      <c r="M16" s="55"/>
      <c r="N16" s="28">
        <f t="shared" si="0"/>
        <v>8</v>
      </c>
      <c r="O16" s="56"/>
      <c r="P16" s="28">
        <f t="shared" si="1"/>
        <v>0</v>
      </c>
      <c r="Q16" s="124"/>
      <c r="R16" s="28">
        <f t="shared" si="2"/>
        <v>0</v>
      </c>
      <c r="S16" s="56"/>
      <c r="T16" s="28">
        <f t="shared" si="3"/>
        <v>0</v>
      </c>
      <c r="U16" s="115">
        <f t="shared" si="4"/>
        <v>0</v>
      </c>
      <c r="V16" s="116">
        <f t="shared" si="5"/>
        <v>0</v>
      </c>
      <c r="W16" s="117">
        <f t="shared" si="6"/>
        <v>0</v>
      </c>
      <c r="X16" s="125"/>
      <c r="Y16" s="119">
        <f t="shared" si="7"/>
        <v>0</v>
      </c>
      <c r="Z16" s="120">
        <f t="shared" si="8"/>
        <v>0</v>
      </c>
      <c r="AA16" s="126"/>
      <c r="AB16" s="118">
        <f t="shared" si="9"/>
        <v>0</v>
      </c>
    </row>
    <row r="17" spans="1:28" ht="19.5" customHeight="1" x14ac:dyDescent="0.2">
      <c r="A17" s="38">
        <v>10</v>
      </c>
      <c r="B17" s="40" t="s">
        <v>56</v>
      </c>
      <c r="C17" s="43"/>
      <c r="D17" s="43"/>
      <c r="E17" s="121"/>
      <c r="F17" s="122"/>
      <c r="G17" s="123"/>
      <c r="H17" s="132"/>
      <c r="I17" s="129"/>
      <c r="J17" s="129"/>
      <c r="K17" s="129"/>
      <c r="L17" s="49"/>
      <c r="M17" s="55"/>
      <c r="N17" s="28">
        <f t="shared" si="0"/>
        <v>8</v>
      </c>
      <c r="O17" s="56"/>
      <c r="P17" s="28">
        <f t="shared" si="1"/>
        <v>0</v>
      </c>
      <c r="Q17" s="114"/>
      <c r="R17" s="28">
        <f t="shared" si="2"/>
        <v>0</v>
      </c>
      <c r="S17" s="51"/>
      <c r="T17" s="28">
        <f t="shared" si="3"/>
        <v>0</v>
      </c>
      <c r="U17" s="115">
        <f t="shared" si="4"/>
        <v>0</v>
      </c>
      <c r="V17" s="116">
        <f t="shared" si="5"/>
        <v>0</v>
      </c>
      <c r="W17" s="117">
        <f t="shared" si="6"/>
        <v>0</v>
      </c>
      <c r="X17" s="125"/>
      <c r="Y17" s="119">
        <f t="shared" si="7"/>
        <v>0</v>
      </c>
      <c r="Z17" s="120">
        <f t="shared" si="8"/>
        <v>0</v>
      </c>
      <c r="AA17" s="126"/>
      <c r="AB17" s="118">
        <f t="shared" si="9"/>
        <v>0</v>
      </c>
    </row>
    <row r="18" spans="1:28" ht="19.5" hidden="1" customHeight="1" x14ac:dyDescent="0.2">
      <c r="A18" s="70">
        <v>11</v>
      </c>
      <c r="B18" s="40" t="s">
        <v>58</v>
      </c>
      <c r="C18" s="133"/>
      <c r="D18" s="133"/>
      <c r="E18" s="134"/>
      <c r="F18" s="122"/>
      <c r="G18" s="123"/>
      <c r="H18" s="123"/>
      <c r="I18" s="123"/>
      <c r="J18" s="123"/>
      <c r="K18" s="123"/>
      <c r="L18" s="135"/>
      <c r="M18" s="136"/>
      <c r="N18" s="28">
        <f t="shared" si="0"/>
        <v>8</v>
      </c>
      <c r="O18" s="137"/>
      <c r="P18" s="28">
        <f t="shared" si="1"/>
        <v>0</v>
      </c>
      <c r="Q18" s="124"/>
      <c r="R18" s="28">
        <f t="shared" si="2"/>
        <v>0</v>
      </c>
      <c r="S18" s="138"/>
      <c r="T18" s="28">
        <f t="shared" si="3"/>
        <v>0</v>
      </c>
      <c r="U18" s="115">
        <f t="shared" si="4"/>
        <v>0</v>
      </c>
      <c r="V18" s="116">
        <f t="shared" si="5"/>
        <v>0</v>
      </c>
      <c r="W18" s="117">
        <f t="shared" si="6"/>
        <v>0</v>
      </c>
      <c r="X18" s="125"/>
      <c r="Y18" s="119">
        <f t="shared" si="7"/>
        <v>0</v>
      </c>
      <c r="Z18" s="120">
        <f t="shared" si="8"/>
        <v>0</v>
      </c>
      <c r="AA18" s="126"/>
      <c r="AB18" s="118">
        <f t="shared" si="9"/>
        <v>0</v>
      </c>
    </row>
    <row r="19" spans="1:28" ht="19.5" customHeight="1" x14ac:dyDescent="0.2">
      <c r="A19" s="38">
        <v>12</v>
      </c>
      <c r="B19" s="40" t="s">
        <v>60</v>
      </c>
      <c r="C19" s="47"/>
      <c r="D19" s="47"/>
      <c r="E19" s="127"/>
      <c r="F19" s="122"/>
      <c r="G19" s="123"/>
      <c r="H19" s="123"/>
      <c r="I19" s="123"/>
      <c r="J19" s="123"/>
      <c r="K19" s="123"/>
      <c r="L19" s="46"/>
      <c r="M19" s="55"/>
      <c r="N19" s="28">
        <f t="shared" si="0"/>
        <v>8</v>
      </c>
      <c r="O19" s="56"/>
      <c r="P19" s="28">
        <f t="shared" si="1"/>
        <v>0</v>
      </c>
      <c r="Q19" s="124"/>
      <c r="R19" s="28">
        <f t="shared" si="2"/>
        <v>0</v>
      </c>
      <c r="S19" s="42"/>
      <c r="T19" s="28">
        <f t="shared" si="3"/>
        <v>0</v>
      </c>
      <c r="U19" s="115">
        <f t="shared" si="4"/>
        <v>0</v>
      </c>
      <c r="V19" s="116">
        <f t="shared" si="5"/>
        <v>0</v>
      </c>
      <c r="W19" s="117">
        <f t="shared" si="6"/>
        <v>0</v>
      </c>
      <c r="X19" s="125"/>
      <c r="Y19" s="119">
        <f t="shared" si="7"/>
        <v>0</v>
      </c>
      <c r="Z19" s="120">
        <f t="shared" si="8"/>
        <v>0</v>
      </c>
      <c r="AA19" s="126"/>
      <c r="AB19" s="118">
        <f t="shared" si="9"/>
        <v>0</v>
      </c>
    </row>
    <row r="20" spans="1:28" ht="19.5" customHeight="1" x14ac:dyDescent="0.2">
      <c r="A20" s="38">
        <v>13</v>
      </c>
      <c r="B20" s="40" t="s">
        <v>63</v>
      </c>
      <c r="C20" s="43"/>
      <c r="D20" s="43"/>
      <c r="E20" s="121"/>
      <c r="F20" s="122"/>
      <c r="G20" s="123"/>
      <c r="H20" s="123"/>
      <c r="I20" s="123"/>
      <c r="J20" s="123"/>
      <c r="K20" s="123"/>
      <c r="L20" s="46"/>
      <c r="M20" s="55"/>
      <c r="N20" s="28">
        <f t="shared" si="0"/>
        <v>8</v>
      </c>
      <c r="O20" s="56"/>
      <c r="P20" s="28">
        <f t="shared" si="1"/>
        <v>0</v>
      </c>
      <c r="Q20" s="124"/>
      <c r="R20" s="28">
        <f t="shared" si="2"/>
        <v>0</v>
      </c>
      <c r="S20" s="75"/>
      <c r="T20" s="28">
        <f t="shared" si="3"/>
        <v>0</v>
      </c>
      <c r="U20" s="115">
        <f t="shared" si="4"/>
        <v>0</v>
      </c>
      <c r="V20" s="116">
        <f t="shared" si="5"/>
        <v>0</v>
      </c>
      <c r="W20" s="117">
        <f t="shared" si="6"/>
        <v>0</v>
      </c>
      <c r="X20" s="125"/>
      <c r="Y20" s="119">
        <f t="shared" si="7"/>
        <v>0</v>
      </c>
      <c r="Z20" s="120">
        <f t="shared" si="8"/>
        <v>0</v>
      </c>
      <c r="AA20" s="126"/>
      <c r="AB20" s="118">
        <f t="shared" si="9"/>
        <v>0</v>
      </c>
    </row>
    <row r="21" spans="1:28" ht="19.5" customHeight="1" x14ac:dyDescent="0.2">
      <c r="A21" s="38">
        <v>14</v>
      </c>
      <c r="B21" s="57" t="s">
        <v>64</v>
      </c>
      <c r="C21" s="43"/>
      <c r="D21" s="43"/>
      <c r="E21" s="121"/>
      <c r="F21" s="122"/>
      <c r="G21" s="123"/>
      <c r="H21" s="123"/>
      <c r="I21" s="123"/>
      <c r="J21" s="123"/>
      <c r="K21" s="123"/>
      <c r="L21" s="46"/>
      <c r="M21" s="55"/>
      <c r="N21" s="28">
        <f t="shared" si="0"/>
        <v>8</v>
      </c>
      <c r="O21" s="56"/>
      <c r="P21" s="28">
        <f t="shared" si="1"/>
        <v>0</v>
      </c>
      <c r="Q21" s="124"/>
      <c r="R21" s="28">
        <f t="shared" si="2"/>
        <v>0</v>
      </c>
      <c r="S21" s="56"/>
      <c r="T21" s="28">
        <f t="shared" si="3"/>
        <v>0</v>
      </c>
      <c r="U21" s="115">
        <f t="shared" si="4"/>
        <v>0</v>
      </c>
      <c r="V21" s="116">
        <f t="shared" si="5"/>
        <v>0</v>
      </c>
      <c r="W21" s="117">
        <f t="shared" si="6"/>
        <v>0</v>
      </c>
      <c r="X21" s="125"/>
      <c r="Y21" s="119">
        <f t="shared" si="7"/>
        <v>0</v>
      </c>
      <c r="Z21" s="120">
        <f t="shared" si="8"/>
        <v>0</v>
      </c>
      <c r="AA21" s="126"/>
      <c r="AB21" s="118">
        <f t="shared" si="9"/>
        <v>0</v>
      </c>
    </row>
    <row r="22" spans="1:28" ht="19.5" customHeight="1" x14ac:dyDescent="0.2">
      <c r="A22" s="38">
        <v>15</v>
      </c>
      <c r="B22" s="57" t="s">
        <v>66</v>
      </c>
      <c r="C22" s="47"/>
      <c r="D22" s="47"/>
      <c r="E22" s="127"/>
      <c r="F22" s="122"/>
      <c r="G22" s="123"/>
      <c r="H22" s="123"/>
      <c r="I22" s="123"/>
      <c r="J22" s="123"/>
      <c r="K22" s="123"/>
      <c r="L22" s="46"/>
      <c r="M22" s="55"/>
      <c r="N22" s="28">
        <f t="shared" si="0"/>
        <v>8</v>
      </c>
      <c r="O22" s="56"/>
      <c r="P22" s="28">
        <f t="shared" si="1"/>
        <v>0</v>
      </c>
      <c r="Q22" s="114"/>
      <c r="R22" s="28">
        <f t="shared" si="2"/>
        <v>0</v>
      </c>
      <c r="S22" s="56"/>
      <c r="T22" s="28">
        <f t="shared" si="3"/>
        <v>0</v>
      </c>
      <c r="U22" s="115">
        <f t="shared" si="4"/>
        <v>0</v>
      </c>
      <c r="V22" s="116">
        <f t="shared" si="5"/>
        <v>0</v>
      </c>
      <c r="W22" s="117">
        <f t="shared" si="6"/>
        <v>0</v>
      </c>
      <c r="X22" s="125"/>
      <c r="Y22" s="119">
        <f t="shared" si="7"/>
        <v>0</v>
      </c>
      <c r="Z22" s="120">
        <f t="shared" si="8"/>
        <v>0</v>
      </c>
      <c r="AA22" s="126"/>
      <c r="AB22" s="118">
        <f t="shared" si="9"/>
        <v>0</v>
      </c>
    </row>
    <row r="23" spans="1:28" ht="19.5" customHeight="1" x14ac:dyDescent="0.2">
      <c r="A23" s="38">
        <v>16</v>
      </c>
      <c r="B23" s="57" t="s">
        <v>67</v>
      </c>
      <c r="C23" s="47"/>
      <c r="D23" s="47"/>
      <c r="E23" s="127"/>
      <c r="F23" s="122"/>
      <c r="G23" s="123"/>
      <c r="H23" s="123"/>
      <c r="I23" s="123"/>
      <c r="J23" s="123"/>
      <c r="K23" s="123"/>
      <c r="L23" s="46"/>
      <c r="M23" s="55"/>
      <c r="N23" s="28">
        <f t="shared" si="0"/>
        <v>8</v>
      </c>
      <c r="O23" s="56"/>
      <c r="P23" s="28">
        <f t="shared" si="1"/>
        <v>0</v>
      </c>
      <c r="Q23" s="114"/>
      <c r="R23" s="28">
        <f t="shared" si="2"/>
        <v>0</v>
      </c>
      <c r="S23" s="56"/>
      <c r="T23" s="28">
        <f t="shared" si="3"/>
        <v>0</v>
      </c>
      <c r="U23" s="115">
        <f t="shared" si="4"/>
        <v>0</v>
      </c>
      <c r="V23" s="116">
        <f t="shared" si="5"/>
        <v>0</v>
      </c>
      <c r="W23" s="117">
        <f t="shared" si="6"/>
        <v>0</v>
      </c>
      <c r="X23" s="125"/>
      <c r="Y23" s="119">
        <f t="shared" si="7"/>
        <v>0</v>
      </c>
      <c r="Z23" s="120">
        <f t="shared" si="8"/>
        <v>0</v>
      </c>
      <c r="AA23" s="126"/>
      <c r="AB23" s="118">
        <f t="shared" si="9"/>
        <v>0</v>
      </c>
    </row>
    <row r="24" spans="1:28" ht="19.5" customHeight="1" x14ac:dyDescent="0.2">
      <c r="A24" s="38">
        <v>17</v>
      </c>
      <c r="B24" s="57" t="s">
        <v>69</v>
      </c>
      <c r="C24" s="43"/>
      <c r="D24" s="43"/>
      <c r="E24" s="121"/>
      <c r="F24" s="122"/>
      <c r="G24" s="123"/>
      <c r="H24" s="123"/>
      <c r="I24" s="123"/>
      <c r="J24" s="123"/>
      <c r="K24" s="123"/>
      <c r="L24" s="46"/>
      <c r="M24" s="55"/>
      <c r="N24" s="28">
        <f t="shared" si="0"/>
        <v>8</v>
      </c>
      <c r="O24" s="56"/>
      <c r="P24" s="28">
        <f t="shared" si="1"/>
        <v>0</v>
      </c>
      <c r="Q24" s="114"/>
      <c r="R24" s="28">
        <f t="shared" si="2"/>
        <v>0</v>
      </c>
      <c r="S24" s="56"/>
      <c r="T24" s="28">
        <f t="shared" si="3"/>
        <v>0</v>
      </c>
      <c r="U24" s="115">
        <f t="shared" si="4"/>
        <v>0</v>
      </c>
      <c r="V24" s="116">
        <f t="shared" si="5"/>
        <v>0</v>
      </c>
      <c r="W24" s="117">
        <f t="shared" si="6"/>
        <v>0</v>
      </c>
      <c r="X24" s="125"/>
      <c r="Y24" s="119">
        <f t="shared" si="7"/>
        <v>0</v>
      </c>
      <c r="Z24" s="120">
        <f t="shared" si="8"/>
        <v>0</v>
      </c>
      <c r="AA24" s="126"/>
      <c r="AB24" s="118">
        <f t="shared" si="9"/>
        <v>0</v>
      </c>
    </row>
    <row r="25" spans="1:28" ht="19.5" customHeight="1" x14ac:dyDescent="0.2">
      <c r="A25" s="38">
        <v>18</v>
      </c>
      <c r="B25" s="57" t="s">
        <v>71</v>
      </c>
      <c r="C25" s="43"/>
      <c r="D25" s="43"/>
      <c r="E25" s="121"/>
      <c r="F25" s="122"/>
      <c r="G25" s="123"/>
      <c r="H25" s="123"/>
      <c r="I25" s="123"/>
      <c r="J25" s="123"/>
      <c r="K25" s="123"/>
      <c r="L25" s="46"/>
      <c r="M25" s="55"/>
      <c r="N25" s="28">
        <f t="shared" si="0"/>
        <v>8</v>
      </c>
      <c r="O25" s="56"/>
      <c r="P25" s="28">
        <f t="shared" si="1"/>
        <v>0</v>
      </c>
      <c r="Q25" s="124"/>
      <c r="R25" s="28">
        <f t="shared" si="2"/>
        <v>0</v>
      </c>
      <c r="S25" s="56"/>
      <c r="T25" s="28">
        <f t="shared" si="3"/>
        <v>0</v>
      </c>
      <c r="U25" s="115">
        <f t="shared" si="4"/>
        <v>0</v>
      </c>
      <c r="V25" s="116">
        <f t="shared" si="5"/>
        <v>0</v>
      </c>
      <c r="W25" s="117">
        <f t="shared" si="6"/>
        <v>0</v>
      </c>
      <c r="X25" s="125"/>
      <c r="Y25" s="119">
        <f t="shared" si="7"/>
        <v>0</v>
      </c>
      <c r="Z25" s="120">
        <f t="shared" si="8"/>
        <v>0</v>
      </c>
      <c r="AA25" s="126"/>
      <c r="AB25" s="118">
        <f t="shared" si="9"/>
        <v>0</v>
      </c>
    </row>
    <row r="26" spans="1:28" ht="19.5" customHeight="1" x14ac:dyDescent="0.2">
      <c r="A26" s="38">
        <v>19</v>
      </c>
      <c r="B26" s="57" t="s">
        <v>73</v>
      </c>
      <c r="C26" s="43"/>
      <c r="D26" s="43"/>
      <c r="E26" s="121"/>
      <c r="F26" s="122"/>
      <c r="G26" s="123"/>
      <c r="H26" s="123"/>
      <c r="I26" s="123"/>
      <c r="J26" s="123"/>
      <c r="K26" s="123"/>
      <c r="L26" s="46"/>
      <c r="M26" s="55"/>
      <c r="N26" s="28">
        <f t="shared" si="0"/>
        <v>8</v>
      </c>
      <c r="O26" s="56"/>
      <c r="P26" s="28">
        <f t="shared" si="1"/>
        <v>0</v>
      </c>
      <c r="Q26" s="124"/>
      <c r="R26" s="28">
        <f t="shared" si="2"/>
        <v>0</v>
      </c>
      <c r="S26" s="56"/>
      <c r="T26" s="28">
        <f t="shared" si="3"/>
        <v>0</v>
      </c>
      <c r="U26" s="115">
        <f t="shared" si="4"/>
        <v>0</v>
      </c>
      <c r="V26" s="116">
        <f t="shared" si="5"/>
        <v>0</v>
      </c>
      <c r="W26" s="117">
        <f t="shared" si="6"/>
        <v>0</v>
      </c>
      <c r="X26" s="125"/>
      <c r="Y26" s="119">
        <f t="shared" si="7"/>
        <v>0</v>
      </c>
      <c r="Z26" s="120">
        <f t="shared" si="8"/>
        <v>0</v>
      </c>
      <c r="AA26" s="126"/>
      <c r="AB26" s="118">
        <f t="shared" si="9"/>
        <v>0</v>
      </c>
    </row>
    <row r="27" spans="1:28" ht="19.5" customHeight="1" x14ac:dyDescent="0.2">
      <c r="A27" s="38">
        <v>20</v>
      </c>
      <c r="B27" s="40" t="s">
        <v>75</v>
      </c>
      <c r="C27" s="47"/>
      <c r="D27" s="47"/>
      <c r="E27" s="127"/>
      <c r="F27" s="122"/>
      <c r="G27" s="123"/>
      <c r="H27" s="123"/>
      <c r="I27" s="123"/>
      <c r="J27" s="123"/>
      <c r="K27" s="123"/>
      <c r="L27" s="46"/>
      <c r="M27" s="55"/>
      <c r="N27" s="28">
        <f t="shared" si="0"/>
        <v>8</v>
      </c>
      <c r="O27" s="56"/>
      <c r="P27" s="28">
        <f t="shared" si="1"/>
        <v>0</v>
      </c>
      <c r="Q27" s="114"/>
      <c r="R27" s="28">
        <f t="shared" si="2"/>
        <v>0</v>
      </c>
      <c r="S27" s="56"/>
      <c r="T27" s="28">
        <f t="shared" si="3"/>
        <v>0</v>
      </c>
      <c r="U27" s="115">
        <f t="shared" si="4"/>
        <v>0</v>
      </c>
      <c r="V27" s="116">
        <f t="shared" si="5"/>
        <v>0</v>
      </c>
      <c r="W27" s="117">
        <f t="shared" si="6"/>
        <v>0</v>
      </c>
      <c r="X27" s="125"/>
      <c r="Y27" s="119">
        <f t="shared" si="7"/>
        <v>0</v>
      </c>
      <c r="Z27" s="120">
        <f t="shared" si="8"/>
        <v>0</v>
      </c>
      <c r="AA27" s="126"/>
      <c r="AB27" s="118">
        <f t="shared" si="9"/>
        <v>0</v>
      </c>
    </row>
    <row r="28" spans="1:28" ht="19.5" customHeight="1" x14ac:dyDescent="0.2">
      <c r="A28" s="38"/>
      <c r="B28" s="40" t="s">
        <v>85</v>
      </c>
      <c r="C28" s="66"/>
      <c r="D28" s="66"/>
      <c r="E28" s="130"/>
      <c r="F28" s="122"/>
      <c r="G28" s="123"/>
      <c r="H28" s="123"/>
      <c r="I28" s="123"/>
      <c r="J28" s="123"/>
      <c r="K28" s="123"/>
      <c r="L28" s="46"/>
      <c r="M28" s="55"/>
      <c r="N28" s="28">
        <f t="shared" si="0"/>
        <v>8</v>
      </c>
      <c r="O28" s="56"/>
      <c r="P28" s="28"/>
      <c r="Q28" s="139"/>
      <c r="R28" s="28"/>
      <c r="S28" s="56"/>
      <c r="T28" s="28"/>
      <c r="U28" s="115"/>
      <c r="V28" s="116"/>
      <c r="W28" s="117"/>
      <c r="X28" s="125"/>
      <c r="Y28" s="119"/>
      <c r="Z28" s="120"/>
      <c r="AA28" s="126"/>
      <c r="AB28" s="118"/>
    </row>
    <row r="29" spans="1:28" ht="19.5" customHeight="1" x14ac:dyDescent="0.2">
      <c r="A29" s="38">
        <v>21</v>
      </c>
      <c r="B29" s="40" t="s">
        <v>76</v>
      </c>
      <c r="C29" s="66"/>
      <c r="D29" s="66"/>
      <c r="E29" s="130"/>
      <c r="F29" s="122"/>
      <c r="G29" s="123"/>
      <c r="H29" s="123"/>
      <c r="I29" s="123"/>
      <c r="J29" s="123"/>
      <c r="K29" s="123"/>
      <c r="L29" s="46"/>
      <c r="M29" s="55"/>
      <c r="N29" s="28">
        <f t="shared" si="0"/>
        <v>8</v>
      </c>
      <c r="O29" s="56"/>
      <c r="P29" s="28">
        <f t="shared" ref="P29:P32" si="10">O29*0.2</f>
        <v>0</v>
      </c>
      <c r="Q29" s="124"/>
      <c r="R29" s="28">
        <f t="shared" ref="R29:R32" si="11">Q29*0.3</f>
        <v>0</v>
      </c>
      <c r="S29" s="56"/>
      <c r="T29" s="28">
        <f t="shared" ref="T29:T32" si="12">S29*0.5</f>
        <v>0</v>
      </c>
      <c r="U29" s="115">
        <f t="shared" ref="U29:U32" si="13">SUM(P29,R29,T29)</f>
        <v>0</v>
      </c>
      <c r="V29" s="116">
        <f t="shared" ref="V29:V32" si="14">AVERAGE(C29,D29,E29,U29)</f>
        <v>0</v>
      </c>
      <c r="W29" s="117">
        <f t="shared" ref="W29:W32" si="15">V29*0.6</f>
        <v>0</v>
      </c>
      <c r="X29" s="125"/>
      <c r="Y29" s="119">
        <f t="shared" ref="Y29:Y32" si="16">X29*0.4</f>
        <v>0</v>
      </c>
      <c r="Z29" s="120">
        <f t="shared" ref="Z29:Z32" si="17">SUM(W29,Y29)</f>
        <v>0</v>
      </c>
      <c r="AA29" s="126"/>
      <c r="AB29" s="118">
        <f t="shared" ref="AB29:AB32" si="18">(AA29*0.4)+W29</f>
        <v>0</v>
      </c>
    </row>
    <row r="30" spans="1:28" ht="19.5" customHeight="1" x14ac:dyDescent="0.2">
      <c r="A30" s="38">
        <v>22</v>
      </c>
      <c r="B30" s="83" t="s">
        <v>79</v>
      </c>
      <c r="C30" s="66"/>
      <c r="D30" s="66"/>
      <c r="E30" s="130"/>
      <c r="F30" s="122"/>
      <c r="G30" s="123"/>
      <c r="H30" s="123"/>
      <c r="I30" s="123"/>
      <c r="J30" s="123"/>
      <c r="K30" s="123"/>
      <c r="L30" s="46"/>
      <c r="M30" s="55"/>
      <c r="N30" s="28">
        <f t="shared" si="0"/>
        <v>8</v>
      </c>
      <c r="O30" s="56"/>
      <c r="P30" s="28">
        <f t="shared" si="10"/>
        <v>0</v>
      </c>
      <c r="Q30" s="114"/>
      <c r="R30" s="28">
        <f t="shared" si="11"/>
        <v>0</v>
      </c>
      <c r="S30" s="56"/>
      <c r="T30" s="28">
        <f t="shared" si="12"/>
        <v>0</v>
      </c>
      <c r="U30" s="115">
        <f t="shared" si="13"/>
        <v>0</v>
      </c>
      <c r="V30" s="116">
        <f t="shared" si="14"/>
        <v>0</v>
      </c>
      <c r="W30" s="117">
        <f t="shared" si="15"/>
        <v>0</v>
      </c>
      <c r="X30" s="125"/>
      <c r="Y30" s="119">
        <f t="shared" si="16"/>
        <v>0</v>
      </c>
      <c r="Z30" s="120">
        <f t="shared" si="17"/>
        <v>0</v>
      </c>
      <c r="AA30" s="126"/>
      <c r="AB30" s="118">
        <f t="shared" si="18"/>
        <v>0</v>
      </c>
    </row>
    <row r="31" spans="1:28" ht="19.5" customHeight="1" x14ac:dyDescent="0.2">
      <c r="A31" s="38">
        <v>23</v>
      </c>
      <c r="B31" s="57" t="s">
        <v>81</v>
      </c>
      <c r="C31" s="66"/>
      <c r="D31" s="66"/>
      <c r="E31" s="130"/>
      <c r="F31" s="122"/>
      <c r="G31" s="123"/>
      <c r="H31" s="123"/>
      <c r="I31" s="123"/>
      <c r="J31" s="123"/>
      <c r="K31" s="123"/>
      <c r="L31" s="46"/>
      <c r="M31" s="55"/>
      <c r="N31" s="28">
        <f t="shared" si="0"/>
        <v>8</v>
      </c>
      <c r="O31" s="56"/>
      <c r="P31" s="28">
        <f t="shared" si="10"/>
        <v>0</v>
      </c>
      <c r="Q31" s="124"/>
      <c r="R31" s="28">
        <f t="shared" si="11"/>
        <v>0</v>
      </c>
      <c r="S31" s="56"/>
      <c r="T31" s="28">
        <f t="shared" si="12"/>
        <v>0</v>
      </c>
      <c r="U31" s="115">
        <f t="shared" si="13"/>
        <v>0</v>
      </c>
      <c r="V31" s="116">
        <f t="shared" si="14"/>
        <v>0</v>
      </c>
      <c r="W31" s="117">
        <f t="shared" si="15"/>
        <v>0</v>
      </c>
      <c r="X31" s="125"/>
      <c r="Y31" s="119">
        <f t="shared" si="16"/>
        <v>0</v>
      </c>
      <c r="Z31" s="120">
        <f t="shared" si="17"/>
        <v>0</v>
      </c>
      <c r="AA31" s="126"/>
      <c r="AB31" s="118">
        <f t="shared" si="18"/>
        <v>0</v>
      </c>
    </row>
    <row r="32" spans="1:28" ht="19.5" customHeight="1" x14ac:dyDescent="0.2">
      <c r="A32" s="38">
        <v>24</v>
      </c>
      <c r="B32" s="84" t="s">
        <v>82</v>
      </c>
      <c r="C32" s="66"/>
      <c r="D32" s="66"/>
      <c r="E32" s="130"/>
      <c r="F32" s="122"/>
      <c r="G32" s="123"/>
      <c r="H32" s="123"/>
      <c r="I32" s="123"/>
      <c r="J32" s="123"/>
      <c r="K32" s="123"/>
      <c r="L32" s="46"/>
      <c r="M32" s="55"/>
      <c r="N32" s="28">
        <f t="shared" si="0"/>
        <v>8</v>
      </c>
      <c r="O32" s="56"/>
      <c r="P32" s="28">
        <f t="shared" si="10"/>
        <v>0</v>
      </c>
      <c r="Q32" s="124"/>
      <c r="R32" s="28">
        <f t="shared" si="11"/>
        <v>0</v>
      </c>
      <c r="S32" s="56"/>
      <c r="T32" s="28">
        <f t="shared" si="12"/>
        <v>0</v>
      </c>
      <c r="U32" s="115">
        <f t="shared" si="13"/>
        <v>0</v>
      </c>
      <c r="V32" s="116">
        <f t="shared" si="14"/>
        <v>0</v>
      </c>
      <c r="W32" s="117">
        <f t="shared" si="15"/>
        <v>0</v>
      </c>
      <c r="X32" s="125"/>
      <c r="Y32" s="119">
        <f t="shared" si="16"/>
        <v>0</v>
      </c>
      <c r="Z32" s="120">
        <f t="shared" si="17"/>
        <v>0</v>
      </c>
      <c r="AA32" s="126"/>
      <c r="AB32" s="118">
        <f t="shared" si="18"/>
        <v>0</v>
      </c>
    </row>
    <row r="33" spans="1:28" ht="12.75" customHeight="1" x14ac:dyDescent="0.2">
      <c r="A33" s="3"/>
      <c r="B33" s="3"/>
      <c r="C33" s="85"/>
      <c r="D33" s="85"/>
      <c r="E33" s="8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5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8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5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8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8"/>
      <c r="T35" s="3"/>
      <c r="U35" s="3"/>
      <c r="V35" s="3"/>
      <c r="W35" s="3"/>
      <c r="X35" s="85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8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5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5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8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5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8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5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5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5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5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5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5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8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5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5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5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5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5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8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5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5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5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8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5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8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5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8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5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8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5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8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5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8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5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8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5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8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5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8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5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8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5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8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5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8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5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8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5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8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5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8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5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8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5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8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5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8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5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8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5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8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5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8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5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8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5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8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5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8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5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8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5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8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5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8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5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8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5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8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5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8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5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8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5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8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5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8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5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8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5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8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5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8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5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8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5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8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5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8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5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8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5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8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5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8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5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8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5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8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5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8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5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8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5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8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5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8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5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8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5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8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5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8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5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8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5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8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5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8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5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8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5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8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5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8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5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8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5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8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5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8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5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8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5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8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5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8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5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8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5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8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5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8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5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8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5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8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5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8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5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8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5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8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5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8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5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8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5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8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5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8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5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8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5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8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5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8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5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8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5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8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5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8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5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8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5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8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5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8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5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8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5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8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5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8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5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8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5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8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5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8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5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8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5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8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5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8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5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8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5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8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5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8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5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8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5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8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5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8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5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8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5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8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5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8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5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8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5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8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5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8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5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8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5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8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5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8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5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8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5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8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5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8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5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8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5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8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5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8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5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8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5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8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5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8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5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8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5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8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5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8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5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8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5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8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5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8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5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8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5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8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5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8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5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8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5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8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5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8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5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8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5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8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5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8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5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8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5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8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5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8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5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8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5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8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5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8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5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8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5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8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5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8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5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8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5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8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5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8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5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8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5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8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5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8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5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8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5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8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5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8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5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8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5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8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5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8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5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8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5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8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5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8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5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8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5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8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5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8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5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8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5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8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5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8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5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8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5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8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5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8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5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8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5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8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5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8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5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8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5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8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5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8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5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8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5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8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5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8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5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8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5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8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5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8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5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8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5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8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5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8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5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8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5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8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5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8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5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8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5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8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5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8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5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8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5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8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5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8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5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8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5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8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5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8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5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8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5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8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5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8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5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8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5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8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5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8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5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8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5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8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5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8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5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8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5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8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5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8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5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8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5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8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5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8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5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8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5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8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5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8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5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8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5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8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5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8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5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8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5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8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5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8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5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8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5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8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5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8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5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8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5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8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5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8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5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8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5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8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5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8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5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8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5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8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5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8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5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8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5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8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5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8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5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8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5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5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8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5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8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5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8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5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8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5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8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5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8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5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8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5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8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5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8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5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8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5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8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5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8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5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8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5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8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5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8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5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8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5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8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5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8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5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8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5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8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5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8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5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8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5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8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5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8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5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8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5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8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5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8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5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8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5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8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5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8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5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8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5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8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5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8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5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8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5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8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5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8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5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8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5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8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5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8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5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8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5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8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5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8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5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8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5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8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5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8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5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8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5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8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5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8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5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8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5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8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5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8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5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8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5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8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5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8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5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8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5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8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5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8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5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8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5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8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5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8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5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8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5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8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5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8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5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8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5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8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5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8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5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8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5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8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5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8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5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8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5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8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5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8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5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8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5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8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5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8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5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8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5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8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5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8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5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8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5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8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5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8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5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8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5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8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5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8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5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8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5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8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5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8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5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8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5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8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5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8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5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8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5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8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5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8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5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8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5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8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5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8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5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8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5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8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5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8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5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8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5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8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5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8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5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8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5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8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5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8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5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8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5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8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5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8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5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8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5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8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5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8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5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8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5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8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5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8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5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8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5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8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5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8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5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8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5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8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5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8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5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8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5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8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5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8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5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8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5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8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5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8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5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8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5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8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5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8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5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8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5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8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5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8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5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8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5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8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5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8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5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8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5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8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5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8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5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8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5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8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5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8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5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8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5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8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5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8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5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8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5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8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5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8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5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8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5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8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5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8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5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8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5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8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5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8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5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8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5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8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5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8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5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8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5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8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5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8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5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8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5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8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5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8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5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8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5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8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5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8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5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8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5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8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5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8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5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8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5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8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5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8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5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8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5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8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5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8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5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8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5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8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5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8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5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8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5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8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5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8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5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8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5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8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5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8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5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8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5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8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5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8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5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8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5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8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5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8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5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8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5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8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5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8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5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8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5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8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5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8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5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8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5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8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5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8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5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8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5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8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5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8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5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8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5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8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5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8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5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8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5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8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5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8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5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8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5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8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5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8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5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8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5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8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5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8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5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8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5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8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5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8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5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8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5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8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5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8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5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8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5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8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5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8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5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8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5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8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5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8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5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8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5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8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5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8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5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8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5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8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5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8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5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8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5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8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5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8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5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8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5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8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5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8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5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8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5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8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5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8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5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8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5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8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5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8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5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8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5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8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5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8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5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8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5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8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5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8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5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8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5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8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5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8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5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8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5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8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5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8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5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8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5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8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5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8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5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8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5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8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5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8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5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8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5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8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5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8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5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8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5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8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5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8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5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8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5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8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5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8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5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8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5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8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5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8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5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8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5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8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5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8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5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8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5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8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5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8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5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8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5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8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5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8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5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8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5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8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5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8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5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8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5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8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5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8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5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8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5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8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5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8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5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8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5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8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5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8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5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8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5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8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5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8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5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8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5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8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5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8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5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8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5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8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5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8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5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8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5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8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5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8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5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8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5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8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5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8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5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8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5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8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5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8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5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8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5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8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5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8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5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8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5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8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5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8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5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8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5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8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5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8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5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8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5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8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5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8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5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8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5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8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5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8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5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8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5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8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5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8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5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8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5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8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5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8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5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8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5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8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5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8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5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8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5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8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5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8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5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8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5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8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5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8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5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8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5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8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5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8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5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8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5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8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5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8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5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8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5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8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5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8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5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8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5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8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5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8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5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8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5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8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5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8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5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8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5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8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5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8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5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8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5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8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5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8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5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8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5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8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5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8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5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8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5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8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5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8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5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8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5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8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5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8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5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8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5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8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5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8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5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8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5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8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5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8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5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8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5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8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5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8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5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8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5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8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5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8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5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8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5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8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5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8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5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8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5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8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5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8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5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8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5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8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5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8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5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8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5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8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5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8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5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8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5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8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5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8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5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8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5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8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5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8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5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8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5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8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5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8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5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8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5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8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5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8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5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8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5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8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5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8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5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8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5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8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5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8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5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8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5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8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5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8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5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8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5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8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5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8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5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8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5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8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5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8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5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8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5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8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5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8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5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8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5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8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5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8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5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8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5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8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5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8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5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8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5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8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5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8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5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8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5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8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5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8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5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8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5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8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5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8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5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8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5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8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5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8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5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8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5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8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5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8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5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8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5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8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5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8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5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8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5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8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5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8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5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8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5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8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5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8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5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8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5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8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5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8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5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8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5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8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5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8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5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8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5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8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5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8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5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8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5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8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5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8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5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8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5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8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5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8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5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8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5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8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5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8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5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8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5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8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5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8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5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8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5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8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5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8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5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8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5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8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5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8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5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8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5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8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5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8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5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8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5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8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5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8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5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8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5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8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5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8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5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8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5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8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5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8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5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8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5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8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5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8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5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8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5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8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5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8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5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8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5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8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5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8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5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8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5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8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5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8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5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8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5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8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5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8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5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8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5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8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5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8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5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8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5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8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5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8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5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8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5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8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5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8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5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8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5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8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5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8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5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8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5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8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5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8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5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8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5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8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5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8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5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8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5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8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5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8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5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8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5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8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5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8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5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8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5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8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5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8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5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8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5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8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5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8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5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8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5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8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5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8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5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8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5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8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5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8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5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8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5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8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5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8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5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8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5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8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5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8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5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8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5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8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5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8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5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8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5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8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5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8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5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8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5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8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5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8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5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8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5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8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5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8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5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8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5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8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5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8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5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8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5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8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5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8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5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8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5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8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5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8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5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8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5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8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5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8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5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8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5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8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5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8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5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8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5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8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5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8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5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8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5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8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5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8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5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8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5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8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5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8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5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8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5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8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5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8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5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8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5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8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5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8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5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8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5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8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5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8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5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8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5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8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5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8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5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8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5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8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5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8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5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8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5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8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5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8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5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8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5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8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5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8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5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8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5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8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5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8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5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8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5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8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5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8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5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8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5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8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5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8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5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8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5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8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5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8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5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8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5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8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5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8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5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8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5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8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5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8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5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8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5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8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5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8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5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8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5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8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5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8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5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8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5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8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5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8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5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8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5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8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5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8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5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8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5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8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5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8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5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8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5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8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5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8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5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8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5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8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5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8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5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8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5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8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5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8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5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8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5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8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5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8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5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8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5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8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5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8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5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8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5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8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5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8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5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8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5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8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5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8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5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8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5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8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5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8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5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8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5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8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5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8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5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8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5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8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5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8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5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8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5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8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5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8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5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8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5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8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5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8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5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8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5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8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5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8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5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8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5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8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5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8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5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8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5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8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5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8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5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8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5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8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5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8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5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8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5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8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5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8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5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8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5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8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5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8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5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8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5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8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5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8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5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8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5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8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5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8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5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8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5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8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5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8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5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8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5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8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5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8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5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8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5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8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5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8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5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8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5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8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5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8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5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8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5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2020-03-11T06:13:04Z</dcterms:modified>
</cp:coreProperties>
</file>