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A4C6693-7F5E-44E2-B8AD-2529B087673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" i="4" l="1"/>
  <c r="AE10" i="4" l="1"/>
  <c r="AE11" i="4"/>
  <c r="AE14" i="4"/>
  <c r="AE17" i="4"/>
  <c r="AE18" i="4"/>
  <c r="AE20" i="4"/>
  <c r="AE21" i="4"/>
  <c r="AE22" i="4"/>
  <c r="AE24" i="4"/>
  <c r="AE25" i="4"/>
  <c r="AE27" i="4"/>
  <c r="AE29" i="4"/>
  <c r="AE30" i="4"/>
  <c r="AE31" i="4"/>
  <c r="AE32" i="4"/>
  <c r="AE9" i="4"/>
  <c r="M31" i="4" l="1"/>
  <c r="N31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M26" i="4" s="1"/>
  <c r="N26" i="4" s="1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31" i="4"/>
  <c r="K32" i="4"/>
  <c r="M32" i="4" s="1"/>
  <c r="N32" i="4" s="1"/>
  <c r="K9" i="4"/>
  <c r="M9" i="4" s="1"/>
  <c r="N9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1" i="4"/>
  <c r="V32" i="4"/>
  <c r="V9" i="4"/>
  <c r="W30" i="4" l="1"/>
  <c r="D32" i="3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2" i="4" l="1"/>
  <c r="AB31" i="4"/>
  <c r="AB30" i="4"/>
  <c r="AB29" i="4"/>
  <c r="AB27" i="4"/>
  <c r="AB25" i="4"/>
  <c r="W25" i="4"/>
  <c r="X25" i="4" s="1"/>
  <c r="Z25" i="4" s="1"/>
  <c r="AB24" i="4"/>
  <c r="AB22" i="4"/>
  <c r="AB21" i="4"/>
  <c r="AB20" i="4"/>
  <c r="AB18" i="4"/>
  <c r="AB17" i="4"/>
  <c r="W17" i="4"/>
  <c r="X17" i="4" s="1"/>
  <c r="Z17" i="4" s="1"/>
  <c r="AB14" i="4"/>
  <c r="W14" i="4"/>
  <c r="X14" i="4" s="1"/>
  <c r="Z14" i="4" s="1"/>
  <c r="AB11" i="4"/>
  <c r="AB10" i="4"/>
  <c r="AB9" i="4"/>
  <c r="W9" i="4"/>
  <c r="X9" i="4" s="1"/>
  <c r="Z9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1" i="4" l="1"/>
  <c r="X31" i="4" s="1"/>
  <c r="Z31" i="4" s="1"/>
  <c r="AF31" i="4" s="1"/>
  <c r="W23" i="4"/>
  <c r="X23" i="4" s="1"/>
  <c r="W10" i="4"/>
  <c r="X10" i="4" s="1"/>
  <c r="Z10" i="4" s="1"/>
  <c r="AF10" i="4" s="1"/>
  <c r="W15" i="4"/>
  <c r="X15" i="4" s="1"/>
  <c r="X30" i="4"/>
  <c r="Z30" i="4" s="1"/>
  <c r="AF30" i="4" s="1"/>
  <c r="W32" i="4"/>
  <c r="X32" i="4" s="1"/>
  <c r="Z32" i="4" s="1"/>
  <c r="AF32" i="4" s="1"/>
  <c r="W19" i="4"/>
  <c r="X19" i="4" s="1"/>
  <c r="W21" i="4"/>
  <c r="X21" i="4" s="1"/>
  <c r="Z21" i="4" s="1"/>
  <c r="AF21" i="4" s="1"/>
  <c r="W27" i="4"/>
  <c r="X27" i="4" s="1"/>
  <c r="Z27" i="4" s="1"/>
  <c r="AC27" i="4" s="1"/>
  <c r="W29" i="4"/>
  <c r="X29" i="4" s="1"/>
  <c r="Z29" i="4" s="1"/>
  <c r="AF29" i="4" s="1"/>
  <c r="W20" i="4"/>
  <c r="X20" i="4" s="1"/>
  <c r="T31" i="2"/>
  <c r="U31" i="2" s="1"/>
  <c r="W12" i="4"/>
  <c r="X12" i="4" s="1"/>
  <c r="V9" i="1"/>
  <c r="V11" i="1"/>
  <c r="V13" i="1"/>
  <c r="V22" i="1"/>
  <c r="W11" i="4"/>
  <c r="X11" i="4" s="1"/>
  <c r="W13" i="4"/>
  <c r="X13" i="4" s="1"/>
  <c r="W22" i="4"/>
  <c r="X22" i="4" s="1"/>
  <c r="Z22" i="4" s="1"/>
  <c r="AF22" i="4" s="1"/>
  <c r="W28" i="4"/>
  <c r="X28" i="4" s="1"/>
  <c r="V28" i="1"/>
  <c r="T27" i="2"/>
  <c r="U27" i="2" s="1"/>
  <c r="V20" i="1"/>
  <c r="W16" i="4"/>
  <c r="X16" i="4" s="1"/>
  <c r="W24" i="4"/>
  <c r="X24" i="4" s="1"/>
  <c r="W26" i="4"/>
  <c r="X26" i="4" s="1"/>
  <c r="V10" i="1"/>
  <c r="V14" i="1"/>
  <c r="V27" i="1"/>
  <c r="V29" i="1"/>
  <c r="V31" i="1"/>
  <c r="W18" i="4"/>
  <c r="X18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F25" i="4"/>
  <c r="AC25" i="4"/>
  <c r="AF14" i="4"/>
  <c r="AC14" i="4"/>
  <c r="AF9" i="4"/>
  <c r="AC9" i="4"/>
  <c r="AF17" i="4"/>
  <c r="AC17" i="4"/>
  <c r="AC22" i="4" l="1"/>
  <c r="AC10" i="4"/>
  <c r="AC32" i="4"/>
  <c r="AC30" i="4"/>
  <c r="AC21" i="4"/>
  <c r="AC31" i="4"/>
  <c r="AF27" i="4"/>
  <c r="Z11" i="4"/>
  <c r="AF11" i="4" s="1"/>
  <c r="Z18" i="4"/>
  <c r="AF18" i="4" s="1"/>
  <c r="Z24" i="4"/>
  <c r="AC24" i="4" s="1"/>
  <c r="Z20" i="4"/>
  <c r="AC20" i="4" s="1"/>
  <c r="AC29" i="4"/>
  <c r="U32" i="2"/>
  <c r="T32" i="2"/>
  <c r="AC18" i="4" l="1"/>
  <c r="AC11" i="4"/>
  <c r="AF20" i="4"/>
  <c r="AF24" i="4"/>
</calcChain>
</file>

<file path=xl/sharedStrings.xml><?xml version="1.0" encoding="utf-8"?>
<sst xmlns="http://schemas.openxmlformats.org/spreadsheetml/2006/main" count="292" uniqueCount="163">
  <si>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</si>
  <si>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</si>
  <si>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</si>
  <si>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</si>
  <si>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</si>
  <si>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</si>
  <si>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</si>
  <si>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</si>
  <si>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</si>
  <si>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</si>
  <si>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</si>
  <si>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</si>
  <si>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</si>
  <si>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</si>
  <si>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</si>
  <si>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</si>
  <si>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</si>
  <si>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</si>
  <si>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</si>
  <si>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</si>
  <si>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</si>
  <si>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</si>
  <si>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</si>
  <si>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</si>
  <si>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</si>
  <si>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</si>
  <si>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</si>
  <si>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</si>
  <si>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</si>
  <si>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</si>
  <si>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</si>
  <si>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</si>
  <si>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</si>
  <si>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</si>
  <si>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</si>
  <si>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</si>
  <si>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</si>
  <si>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</si>
  <si>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</si>
  <si>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</si>
  <si>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</si>
  <si>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</si>
  <si>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</si>
  <si>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</si>
  <si>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</si>
  <si>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</si>
  <si>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</si>
  <si>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</si>
  <si>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</si>
  <si>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</si>
  <si>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</si>
  <si>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</si>
  <si>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</si>
  <si>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</si>
  <si>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</si>
  <si>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</si>
  <si>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</si>
  <si>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</si>
  <si>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</si>
  <si>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</si>
  <si>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</si>
  <si>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</si>
  <si>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</si>
  <si>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</si>
  <si>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</si>
  <si>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</si>
  <si>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</si>
  <si>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</si>
  <si>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</si>
  <si>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</si>
  <si>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</si>
  <si>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</si>
  <si>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</si>
  <si>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</si>
  <si>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</si>
  <si>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</si>
  <si>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</si>
  <si>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</si>
  <si>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</si>
  <si>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</si>
  <si>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</si>
  <si>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</si>
  <si>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</si>
  <si>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</si>
  <si>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</si>
  <si>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</si>
  <si>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</si>
  <si>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</si>
  <si>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</si>
  <si>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</si>
  <si>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</si>
  <si>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</si>
  <si>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</si>
  <si>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</si>
  <si>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</si>
  <si>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</si>
  <si>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</si>
  <si>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</si>
  <si>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</si>
  <si>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</si>
  <si>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</si>
  <si>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</si>
  <si>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</si>
  <si>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</si>
  <si>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</si>
  <si>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</si>
  <si>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</si>
  <si>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</si>
  <si>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</si>
  <si>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</si>
  <si>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</si>
  <si>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</si>
  <si>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</si>
  <si>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</si>
  <si>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</si>
  <si>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</si>
  <si>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</si>
  <si>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</si>
  <si>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</si>
  <si>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</si>
  <si>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</si>
  <si>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</si>
  <si>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</si>
  <si>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</si>
  <si>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</si>
  <si>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</si>
  <si>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</si>
  <si>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</si>
  <si>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</si>
  <si>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</si>
  <si>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</si>
  <si>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</si>
  <si>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</si>
  <si>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</si>
  <si>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</si>
  <si>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</si>
  <si>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</si>
  <si>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</si>
  <si>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</si>
  <si>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</si>
  <si>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</si>
  <si>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</si>
  <si>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</si>
  <si>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</si>
  <si>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</si>
  <si>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</si>
  <si>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</si>
  <si>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</si>
  <si>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</si>
  <si>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</si>
  <si>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</si>
  <si>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</si>
  <si>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</si>
  <si>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</si>
  <si>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</si>
  <si>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</si>
  <si>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</si>
  <si>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</si>
  <si>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</si>
  <si>
    <t>25 de abril</t>
  </si>
  <si>
    <t>1 de mayo</t>
  </si>
  <si>
    <t>Promedio Anual de la materia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</si>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</sst>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</fills>
  <borders count="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18" borderId="78" applyNumberFormat="0" applyAlignment="0" applyProtection="0"/>
    <xf numFmtId="0" fontId="36" fillId="19" borderId="79" applyNumberFormat="0" applyAlignment="0" applyProtection="0"/>
    <xf numFmtId="0" fontId="37" fillId="19" borderId="78" applyNumberFormat="0" applyAlignment="0" applyProtection="0"/>
    <xf numFmtId="0" fontId="38" fillId="0" borderId="80" applyNumberFormat="0" applyFill="0" applyAlignment="0" applyProtection="0"/>
    <xf numFmtId="0" fontId="39" fillId="20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2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2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405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5" xfId="0" applyNumberFormat="1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49" fontId="19" fillId="0" borderId="50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55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7" xfId="0" applyFont="1" applyFill="1" applyBorder="1" applyAlignment="1">
      <alignment horizontal="center" wrapText="1"/>
    </xf>
    <xf numFmtId="0" fontId="0" fillId="0" borderId="54" xfId="0" applyFont="1" applyBorder="1" applyAlignment="1">
      <alignment horizontal="center" vertical="center"/>
    </xf>
    <xf numFmtId="0" fontId="4" fillId="10" borderId="54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8" xfId="0" applyFont="1" applyFill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9" xfId="0" applyFont="1" applyBorder="1" applyAlignment="1">
      <alignment vertical="center"/>
    </xf>
    <xf numFmtId="0" fontId="4" fillId="0" borderId="46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0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59" xfId="0" applyFont="1" applyBorder="1" applyAlignment="1">
      <alignment vertical="center"/>
    </xf>
    <xf numFmtId="0" fontId="4" fillId="10" borderId="48" xfId="0" applyFont="1" applyFill="1" applyBorder="1" applyAlignment="1">
      <alignment horizontal="center" wrapText="1"/>
    </xf>
    <xf numFmtId="0" fontId="4" fillId="10" borderId="47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47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9" borderId="47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9" borderId="63" xfId="0" applyFont="1" applyFill="1" applyBorder="1" applyAlignment="1">
      <alignment horizontal="center" wrapText="1"/>
    </xf>
    <xf numFmtId="0" fontId="0" fillId="13" borderId="4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4" xfId="0" applyNumberFormat="1" applyFont="1" applyBorder="1" applyAlignment="1">
      <alignment horizontal="center" wrapText="1"/>
    </xf>
    <xf numFmtId="0" fontId="4" fillId="10" borderId="67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8" xfId="0" applyFont="1" applyFill="1" applyBorder="1" applyAlignment="1">
      <alignment horizontal="center" wrapText="1"/>
    </xf>
    <xf numFmtId="0" fontId="0" fillId="0" borderId="70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57" xfId="0" applyFont="1" applyFill="1" applyBorder="1" applyAlignment="1">
      <alignment horizontal="center"/>
    </xf>
    <xf numFmtId="0" fontId="4" fillId="14" borderId="57" xfId="0" applyFont="1" applyFill="1" applyBorder="1" applyAlignment="1"/>
    <xf numFmtId="0" fontId="0" fillId="0" borderId="0" xfId="0" applyFont="1" applyAlignment="1"/>
    <xf numFmtId="0" fontId="3" fillId="0" borderId="86" xfId="10" applyFont="1" applyBorder="1" applyAlignment="1">
      <alignment horizontal="center" vertical="center" wrapText="1"/>
    </xf>
    <xf numFmtId="0" fontId="3" fillId="46" borderId="86" xfId="10" applyFill="1" applyBorder="1" applyAlignment="1">
      <alignment horizontal="center" wrapText="1"/>
    </xf>
    <xf numFmtId="0" fontId="0" fillId="0" borderId="85" xfId="0" applyFont="1" applyBorder="1" applyAlignment="1">
      <alignment horizontal="center" vertical="center"/>
    </xf>
    <xf numFmtId="9" fontId="17" fillId="6" borderId="51" xfId="0" applyNumberFormat="1" applyFont="1" applyFill="1" applyBorder="1" applyAlignment="1">
      <alignment horizontal="center" vertical="center" wrapText="1"/>
    </xf>
    <xf numFmtId="0" fontId="3" fillId="0" borderId="84" xfId="1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4" fillId="8" borderId="90" xfId="0" applyFont="1" applyFill="1" applyBorder="1" applyAlignment="1">
      <alignment horizontal="center" wrapText="1"/>
    </xf>
    <xf numFmtId="0" fontId="4" fillId="8" borderId="99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8" xfId="0" applyFont="1" applyBorder="1" applyAlignment="1">
      <alignment horizontal="center" wrapText="1"/>
    </xf>
    <xf numFmtId="0" fontId="4" fillId="0" borderId="90" xfId="0" applyFont="1" applyBorder="1" applyAlignment="1">
      <alignment horizontal="center" wrapText="1"/>
    </xf>
    <xf numFmtId="0" fontId="4" fillId="11" borderId="94" xfId="0" applyFont="1" applyFill="1" applyBorder="1" applyAlignment="1">
      <alignment horizontal="center"/>
    </xf>
    <xf numFmtId="0" fontId="3" fillId="47" borderId="84" xfId="10" applyFill="1" applyBorder="1" applyAlignment="1">
      <alignment horizontal="center" wrapText="1"/>
    </xf>
    <xf numFmtId="0" fontId="3" fillId="0" borderId="96" xfId="1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4" fillId="0" borderId="99" xfId="0" applyFont="1" applyBorder="1" applyAlignment="1">
      <alignment horizontal="center" wrapText="1"/>
    </xf>
    <xf numFmtId="0" fontId="3" fillId="46" borderId="84" xfId="10" applyFill="1" applyBorder="1" applyAlignment="1">
      <alignment horizontal="center" wrapText="1"/>
    </xf>
    <xf numFmtId="0" fontId="0" fillId="0" borderId="9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3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6" xfId="10" applyFill="1" applyBorder="1" applyAlignment="1">
      <alignment horizontal="center" wrapText="1"/>
    </xf>
    <xf numFmtId="0" fontId="4" fillId="11" borderId="92" xfId="0" applyFont="1" applyFill="1" applyBorder="1" applyAlignment="1">
      <alignment horizontal="center"/>
    </xf>
    <xf numFmtId="0" fontId="4" fillId="11" borderId="100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wrapText="1"/>
    </xf>
    <xf numFmtId="0" fontId="23" fillId="0" borderId="84" xfId="0" applyFont="1" applyBorder="1" applyAlignment="1">
      <alignment horizontal="center" wrapText="1"/>
    </xf>
    <xf numFmtId="0" fontId="19" fillId="0" borderId="86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17" fillId="6" borderId="11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wrapText="1"/>
    </xf>
    <xf numFmtId="9" fontId="17" fillId="6" borderId="111" xfId="0" applyNumberFormat="1" applyFont="1" applyFill="1" applyBorder="1" applyAlignment="1">
      <alignment horizontal="center" vertical="center" wrapText="1"/>
    </xf>
    <xf numFmtId="0" fontId="45" fillId="7" borderId="51" xfId="0" applyFont="1" applyFill="1" applyBorder="1" applyAlignment="1">
      <alignment horizontal="center" vertical="center" wrapText="1"/>
    </xf>
    <xf numFmtId="0" fontId="4" fillId="8" borderId="110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0" xfId="0" applyFont="1" applyFill="1" applyBorder="1" applyAlignment="1">
      <alignment horizontal="center" wrapText="1"/>
    </xf>
    <xf numFmtId="0" fontId="0" fillId="52" borderId="93" xfId="0" applyFont="1" applyFill="1" applyBorder="1" applyAlignment="1">
      <alignment horizontal="center" vertical="center"/>
    </xf>
    <xf numFmtId="0" fontId="4" fillId="53" borderId="60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3" fillId="55" borderId="84" xfId="10" applyFont="1" applyFill="1" applyBorder="1" applyAlignment="1">
      <alignment horizontal="center" vertical="center" wrapText="1"/>
    </xf>
    <xf numFmtId="0" fontId="3" fillId="0" borderId="84" xfId="10" applyFont="1" applyFill="1" applyBorder="1" applyAlignment="1">
      <alignment horizontal="center" vertical="center" wrapText="1"/>
    </xf>
    <xf numFmtId="0" fontId="3" fillId="53" borderId="84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4" xfId="10" applyFont="1" applyFill="1" applyBorder="1" applyAlignment="1">
      <alignment horizontal="center" vertical="center" wrapText="1"/>
    </xf>
    <xf numFmtId="0" fontId="3" fillId="57" borderId="84" xfId="10" applyFont="1" applyFill="1" applyBorder="1" applyAlignment="1">
      <alignment horizontal="center" vertical="center" wrapText="1"/>
    </xf>
    <xf numFmtId="0" fontId="3" fillId="58" borderId="84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7" xfId="0" applyNumberFormat="1" applyFont="1" applyBorder="1" applyAlignment="1">
      <alignment horizontal="center" wrapText="1"/>
    </xf>
    <xf numFmtId="2" fontId="19" fillId="0" borderId="88" xfId="0" applyNumberFormat="1" applyFont="1" applyBorder="1" applyAlignment="1">
      <alignment horizontal="center" vertical="center" wrapText="1"/>
    </xf>
    <xf numFmtId="2" fontId="19" fillId="59" borderId="88" xfId="0" applyNumberFormat="1" applyFont="1" applyFill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wrapText="1"/>
    </xf>
    <xf numFmtId="2" fontId="4" fillId="51" borderId="88" xfId="0" applyNumberFormat="1" applyFont="1" applyFill="1" applyBorder="1" applyAlignment="1">
      <alignment horizontal="center" wrapText="1"/>
    </xf>
    <xf numFmtId="2" fontId="4" fillId="59" borderId="88" xfId="0" applyNumberFormat="1" applyFont="1" applyFill="1" applyBorder="1" applyAlignment="1">
      <alignment horizontal="center" wrapText="1"/>
    </xf>
    <xf numFmtId="2" fontId="4" fillId="0" borderId="64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vertical="center" wrapText="1"/>
    </xf>
    <xf numFmtId="2" fontId="4" fillId="50" borderId="63" xfId="0" applyNumberFormat="1" applyFont="1" applyFill="1" applyBorder="1" applyAlignment="1">
      <alignment horizontal="center" wrapText="1"/>
    </xf>
    <xf numFmtId="2" fontId="4" fillId="51" borderId="60" xfId="0" applyNumberFormat="1" applyFont="1" applyFill="1" applyBorder="1" applyAlignment="1">
      <alignment horizontal="center" wrapText="1"/>
    </xf>
    <xf numFmtId="2" fontId="4" fillId="0" borderId="60" xfId="0" applyNumberFormat="1" applyFont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vertical="center" wrapText="1"/>
    </xf>
    <xf numFmtId="2" fontId="4" fillId="50" borderId="60" xfId="0" applyNumberFormat="1" applyFont="1" applyFill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wrapText="1"/>
    </xf>
    <xf numFmtId="2" fontId="4" fillId="0" borderId="97" xfId="0" applyNumberFormat="1" applyFont="1" applyBorder="1" applyAlignment="1">
      <alignment horizontal="center" wrapText="1"/>
    </xf>
    <xf numFmtId="2" fontId="19" fillId="0" borderId="98" xfId="0" applyNumberFormat="1" applyFont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4" fillId="51" borderId="9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3" xfId="0" applyFont="1" applyFill="1" applyBorder="1" applyAlignment="1">
      <alignment horizontal="center" wrapText="1"/>
    </xf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9" fontId="17" fillId="6" borderId="116" xfId="0" applyNumberFormat="1" applyFont="1" applyFill="1" applyBorder="1" applyAlignment="1">
      <alignment horizontal="center" vertical="center" wrapText="1"/>
    </xf>
    <xf numFmtId="0" fontId="4" fillId="48" borderId="113" xfId="0" applyFont="1" applyFill="1" applyBorder="1" applyAlignment="1">
      <alignment horizont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60" borderId="101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1" xfId="0" applyFont="1" applyFill="1" applyBorder="1" applyAlignment="1">
      <alignment horizontal="center" vertical="center" wrapText="1"/>
    </xf>
    <xf numFmtId="0" fontId="4" fillId="0" borderId="101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6" borderId="104" xfId="10" applyFill="1" applyBorder="1" applyAlignment="1">
      <alignment horizontal="center" wrapText="1"/>
    </xf>
    <xf numFmtId="0" fontId="3" fillId="47" borderId="105" xfId="10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2" fillId="47" borderId="102" xfId="43" applyFill="1" applyBorder="1" applyAlignment="1">
      <alignment horizontal="center" wrapText="1"/>
    </xf>
    <xf numFmtId="0" fontId="2" fillId="46" borderId="101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8" xfId="0" applyFont="1" applyFill="1" applyBorder="1" applyAlignment="1">
      <alignment horizontal="center" wrapText="1"/>
    </xf>
    <xf numFmtId="0" fontId="4" fillId="8" borderId="119" xfId="0" applyFont="1" applyFill="1" applyBorder="1" applyAlignment="1">
      <alignment horizontal="center" wrapText="1"/>
    </xf>
    <xf numFmtId="0" fontId="4" fillId="54" borderId="114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4" fillId="56" borderId="114" xfId="0" applyFont="1" applyFill="1" applyBorder="1" applyAlignment="1">
      <alignment horizontal="center" wrapText="1"/>
    </xf>
    <xf numFmtId="0" fontId="4" fillId="64" borderId="114" xfId="0" applyFont="1" applyFill="1" applyBorder="1" applyAlignment="1">
      <alignment horizontal="center" wrapText="1"/>
    </xf>
    <xf numFmtId="0" fontId="4" fillId="61" borderId="101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18" fillId="7" borderId="116" xfId="0" applyFont="1" applyFill="1" applyBorder="1" applyAlignment="1">
      <alignment horizontal="center" vertical="center" wrapText="1"/>
    </xf>
    <xf numFmtId="0" fontId="4" fillId="48" borderId="123" xfId="0" applyFont="1" applyFill="1" applyBorder="1" applyAlignment="1">
      <alignment horizont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19" fillId="50" borderId="84" xfId="0" applyFont="1" applyFill="1" applyBorder="1" applyAlignment="1">
      <alignment horizontal="center" vertical="center" wrapText="1"/>
    </xf>
    <xf numFmtId="0" fontId="19" fillId="50" borderId="84" xfId="0" applyFont="1" applyFill="1" applyBorder="1" applyAlignment="1">
      <alignment horizontal="center" wrapText="1"/>
    </xf>
    <xf numFmtId="0" fontId="4" fillId="0" borderId="126" xfId="0" applyFont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65" borderId="105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6" borderId="107" xfId="0" applyFont="1" applyFill="1" applyBorder="1" applyAlignment="1">
      <alignment horizontal="center" wrapText="1"/>
    </xf>
    <xf numFmtId="0" fontId="4" fillId="6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2" fillId="47" borderId="114" xfId="43" applyFill="1" applyBorder="1" applyAlignment="1">
      <alignment horizontal="center" wrapText="1"/>
    </xf>
    <xf numFmtId="0" fontId="2" fillId="46" borderId="113" xfId="43" applyFill="1" applyBorder="1" applyAlignment="1">
      <alignment horizontal="center" wrapText="1"/>
    </xf>
    <xf numFmtId="0" fontId="1" fillId="46" borderId="123" xfId="63" applyFill="1" applyBorder="1" applyAlignment="1">
      <alignment horizontal="center" wrapText="1"/>
    </xf>
    <xf numFmtId="0" fontId="1" fillId="47" borderId="124" xfId="6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4" fillId="70" borderId="57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 wrapText="1"/>
    </xf>
    <xf numFmtId="0" fontId="51" fillId="71" borderId="116" xfId="0" applyFont="1" applyFill="1" applyBorder="1" applyAlignment="1">
      <alignment horizontal="center" vertical="center"/>
    </xf>
    <xf numFmtId="0" fontId="4" fillId="72" borderId="84" xfId="0" applyFont="1" applyFill="1" applyBorder="1" applyAlignment="1">
      <alignment horizontal="center" wrapText="1"/>
    </xf>
    <xf numFmtId="0" fontId="18" fillId="7" borderId="131" xfId="0" applyFont="1" applyFill="1" applyBorder="1" applyAlignment="1">
      <alignment horizontal="center" vertical="center" wrapText="1"/>
    </xf>
    <xf numFmtId="0" fontId="18" fillId="7" borderId="132" xfId="0" applyFont="1" applyFill="1" applyBorder="1" applyAlignment="1">
      <alignment horizontal="center" vertical="center" wrapText="1"/>
    </xf>
    <xf numFmtId="0" fontId="4" fillId="72" borderId="123" xfId="0" applyFont="1" applyFill="1" applyBorder="1" applyAlignment="1">
      <alignment horizontal="center" wrapText="1"/>
    </xf>
    <xf numFmtId="0" fontId="4" fillId="67" borderId="126" xfId="0" applyFont="1" applyFill="1" applyBorder="1" applyAlignment="1">
      <alignment horizont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33" xfId="0" applyFont="1" applyFill="1" applyBorder="1" applyAlignment="1">
      <alignment horizontal="center" wrapText="1"/>
    </xf>
    <xf numFmtId="0" fontId="4" fillId="73" borderId="133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4" xfId="0" applyFont="1" applyFill="1" applyBorder="1" applyAlignment="1">
      <alignment horizontal="center" wrapText="1"/>
    </xf>
    <xf numFmtId="0" fontId="4" fillId="8" borderId="73" xfId="0" applyFont="1" applyFill="1" applyBorder="1" applyAlignment="1">
      <alignment horizontal="center" wrapText="1"/>
    </xf>
    <xf numFmtId="0" fontId="4" fillId="74" borderId="133" xfId="0" applyFont="1" applyFill="1" applyBorder="1" applyAlignment="1">
      <alignment horizontal="center" wrapText="1"/>
    </xf>
    <xf numFmtId="0" fontId="4" fillId="72" borderId="96" xfId="0" applyFont="1" applyFill="1" applyBorder="1" applyAlignment="1">
      <alignment horizontal="center" wrapText="1"/>
    </xf>
    <xf numFmtId="0" fontId="4" fillId="74" borderId="134" xfId="0" applyFont="1" applyFill="1" applyBorder="1" applyAlignment="1">
      <alignment horizontal="center" wrapText="1"/>
    </xf>
    <xf numFmtId="0" fontId="52" fillId="75" borderId="33" xfId="0" applyFont="1" applyFill="1" applyBorder="1" applyAlignment="1">
      <alignment wrapText="1"/>
    </xf>
    <xf numFmtId="0" fontId="52" fillId="0" borderId="135" xfId="0" applyFont="1" applyBorder="1" applyAlignment="1">
      <alignment horizontal="center" wrapText="1"/>
    </xf>
    <xf numFmtId="0" fontId="52" fillId="75" borderId="136" xfId="0" applyFont="1" applyFill="1" applyBorder="1" applyAlignment="1">
      <alignment wrapText="1"/>
    </xf>
    <xf numFmtId="0" fontId="52" fillId="0" borderId="137" xfId="0" applyFont="1" applyBorder="1" applyAlignment="1">
      <alignment horizontal="center" wrapText="1"/>
    </xf>
    <xf numFmtId="0" fontId="52" fillId="76" borderId="137" xfId="0" applyFont="1" applyFill="1" applyBorder="1" applyAlignment="1">
      <alignment horizontal="center" wrapText="1"/>
    </xf>
    <xf numFmtId="0" fontId="4" fillId="77" borderId="54" xfId="0" applyFont="1" applyFill="1" applyBorder="1" applyAlignment="1">
      <alignment horizontal="center"/>
    </xf>
    <xf numFmtId="0" fontId="4" fillId="77" borderId="73" xfId="0" applyFont="1" applyFill="1" applyBorder="1" applyAlignment="1">
      <alignment horizontal="center"/>
    </xf>
    <xf numFmtId="0" fontId="4" fillId="77" borderId="47" xfId="0" applyFont="1" applyFill="1" applyBorder="1" applyAlignment="1">
      <alignment horizontal="center"/>
    </xf>
    <xf numFmtId="0" fontId="4" fillId="14" borderId="58" xfId="0" applyFont="1" applyFill="1" applyBorder="1" applyAlignment="1">
      <alignment horizontal="center"/>
    </xf>
    <xf numFmtId="0" fontId="4" fillId="78" borderId="139" xfId="0" applyFont="1" applyFill="1" applyBorder="1" applyAlignment="1"/>
    <xf numFmtId="0" fontId="4" fillId="78" borderId="140" xfId="0" applyFont="1" applyFill="1" applyBorder="1" applyAlignment="1"/>
    <xf numFmtId="0" fontId="4" fillId="78" borderId="141" xfId="0" applyFont="1" applyFill="1" applyBorder="1" applyAlignment="1"/>
    <xf numFmtId="0" fontId="4" fillId="78" borderId="138" xfId="0" applyFont="1" applyFill="1" applyBorder="1" applyAlignment="1">
      <alignment horizontal="center"/>
    </xf>
    <xf numFmtId="0" fontId="0" fillId="0" borderId="0" xfId="0" applyFont="1" applyAlignment="1"/>
    <xf numFmtId="0" fontId="4" fillId="79" borderId="114" xfId="0" applyFont="1" applyFill="1" applyBorder="1" applyAlignment="1">
      <alignment horizontal="center" wrapText="1"/>
    </xf>
    <xf numFmtId="0" fontId="4" fillId="79" borderId="124" xfId="0" applyFont="1" applyFill="1" applyBorder="1" applyAlignment="1">
      <alignment horizontal="center" wrapText="1"/>
    </xf>
    <xf numFmtId="0" fontId="4" fillId="50" borderId="105" xfId="0" applyFont="1" applyFill="1" applyBorder="1" applyAlignment="1">
      <alignment horizontal="center" wrapText="1"/>
    </xf>
    <xf numFmtId="0" fontId="4" fillId="72" borderId="148" xfId="0" applyFont="1" applyFill="1" applyBorder="1" applyAlignment="1">
      <alignment horizontal="center" wrapText="1"/>
    </xf>
    <xf numFmtId="0" fontId="4" fillId="72" borderId="149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01" xfId="0" applyFont="1" applyFill="1" applyBorder="1" applyAlignment="1">
      <alignment horizontal="center" vertical="center" wrapText="1"/>
    </xf>
    <xf numFmtId="0" fontId="18" fillId="7" borderId="150" xfId="0" applyFont="1" applyFill="1" applyBorder="1" applyAlignment="1">
      <alignment horizontal="center" vertical="center" wrapText="1"/>
    </xf>
    <xf numFmtId="0" fontId="53" fillId="7" borderId="115" xfId="0" applyFont="1" applyFill="1" applyBorder="1" applyAlignment="1">
      <alignment horizontal="center" vertical="center" wrapText="1"/>
    </xf>
    <xf numFmtId="0" fontId="53" fillId="7" borderId="103" xfId="0" applyFont="1" applyFill="1" applyBorder="1" applyAlignment="1">
      <alignment horizontal="center" vertical="center" wrapText="1"/>
    </xf>
    <xf numFmtId="0" fontId="53" fillId="7" borderId="151" xfId="0" applyFont="1" applyFill="1" applyBorder="1" applyAlignment="1">
      <alignment horizontal="center" vertical="center" wrapText="1"/>
    </xf>
    <xf numFmtId="0" fontId="53" fillId="7" borderId="142" xfId="0" applyFont="1" applyFill="1" applyBorder="1" applyAlignment="1">
      <alignment horizontal="center" vertical="center" wrapText="1"/>
    </xf>
    <xf numFmtId="0" fontId="53" fillId="7" borderId="152" xfId="0" applyFont="1" applyFill="1" applyBorder="1" applyAlignment="1">
      <alignment horizontal="center" vertical="center" wrapText="1"/>
    </xf>
    <xf numFmtId="0" fontId="4" fillId="56" borderId="67" xfId="0" applyFont="1" applyFill="1" applyBorder="1" applyAlignment="1">
      <alignment horizontal="center" wrapText="1"/>
    </xf>
    <xf numFmtId="0" fontId="4" fillId="80" borderId="57" xfId="0" applyFont="1" applyFill="1" applyBorder="1" applyAlignment="1">
      <alignment horizontal="center"/>
    </xf>
    <xf numFmtId="0" fontId="4" fillId="81" borderId="21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5" fillId="0" borderId="41" xfId="0" applyFont="1" applyBorder="1"/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5" xfId="0" applyFont="1" applyBorder="1"/>
    <xf numFmtId="0" fontId="15" fillId="6" borderId="3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5" fillId="0" borderId="15" xfId="0" applyFont="1" applyBorder="1"/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5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35" xfId="0" applyFont="1" applyBorder="1"/>
    <xf numFmtId="0" fontId="21" fillId="5" borderId="51" xfId="0" applyFont="1" applyFill="1" applyBorder="1" applyAlignment="1">
      <alignment horizontal="center" vertical="center"/>
    </xf>
    <xf numFmtId="0" fontId="5" fillId="0" borderId="56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5" fillId="0" borderId="74" xfId="0" applyFont="1" applyBorder="1"/>
    <xf numFmtId="0" fontId="14" fillId="6" borderId="111" xfId="0" applyFont="1" applyFill="1" applyBorder="1" applyAlignment="1">
      <alignment horizontal="center" vertical="center" wrapText="1"/>
    </xf>
    <xf numFmtId="0" fontId="5" fillId="0" borderId="112" xfId="0" applyFont="1" applyBorder="1"/>
    <xf numFmtId="0" fontId="4" fillId="2" borderId="21" xfId="0" applyFont="1" applyFill="1" applyBorder="1" applyAlignment="1">
      <alignment horizontal="center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17" xfId="0" applyFont="1" applyFill="1" applyBorder="1" applyAlignment="1">
      <alignment horizontal="center" vertical="center" wrapText="1"/>
    </xf>
    <xf numFmtId="0" fontId="13" fillId="4" borderId="121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47" fillId="4" borderId="51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1" xfId="0" applyFont="1" applyFill="1" applyBorder="1" applyAlignment="1">
      <alignment horizontal="center" vertical="center" wrapText="1"/>
    </xf>
    <xf numFmtId="0" fontId="14" fillId="62" borderId="120" xfId="0" applyFont="1" applyFill="1" applyBorder="1" applyAlignment="1">
      <alignment horizontal="center" vertical="center" wrapText="1"/>
    </xf>
    <xf numFmtId="0" fontId="49" fillId="69" borderId="155" xfId="0" applyFont="1" applyFill="1" applyBorder="1" applyAlignment="1">
      <alignment horizontal="center" vertical="center" wrapText="1"/>
    </xf>
    <xf numFmtId="0" fontId="49" fillId="69" borderId="129" xfId="0" applyFont="1" applyFill="1" applyBorder="1" applyAlignment="1">
      <alignment horizontal="center" vertical="center" wrapText="1"/>
    </xf>
    <xf numFmtId="0" fontId="49" fillId="69" borderId="156" xfId="0" applyFont="1" applyFill="1" applyBorder="1" applyAlignment="1">
      <alignment horizontal="center" vertical="center" wrapText="1"/>
    </xf>
    <xf numFmtId="0" fontId="50" fillId="59" borderId="142" xfId="0" applyFont="1" applyFill="1" applyBorder="1" applyAlignment="1">
      <alignment horizontal="center" vertical="center" textRotation="90" wrapText="1"/>
    </xf>
    <xf numFmtId="0" fontId="50" fillId="59" borderId="143" xfId="0" applyFont="1" applyFill="1" applyBorder="1" applyAlignment="1">
      <alignment horizontal="center" vertical="center" textRotation="90" wrapText="1"/>
    </xf>
    <xf numFmtId="0" fontId="50" fillId="59" borderId="145" xfId="0" applyFont="1" applyFill="1" applyBorder="1" applyAlignment="1">
      <alignment horizontal="center" vertical="center" textRotation="90" wrapText="1"/>
    </xf>
    <xf numFmtId="0" fontId="26" fillId="59" borderId="111" xfId="0" applyFont="1" applyFill="1" applyBorder="1" applyAlignment="1">
      <alignment horizontal="center" vertical="center" textRotation="90" wrapText="1"/>
    </xf>
    <xf numFmtId="0" fontId="26" fillId="59" borderId="112" xfId="0" applyFont="1" applyFill="1" applyBorder="1" applyAlignment="1">
      <alignment horizontal="center" vertical="center" textRotation="90" wrapText="1"/>
    </xf>
    <xf numFmtId="0" fontId="26" fillId="59" borderId="120" xfId="0" applyFont="1" applyFill="1" applyBorder="1" applyAlignment="1">
      <alignment horizontal="center" vertical="center" textRotation="90" wrapText="1"/>
    </xf>
    <xf numFmtId="0" fontId="49" fillId="69" borderId="144" xfId="0" applyFont="1" applyFill="1" applyBorder="1" applyAlignment="1">
      <alignment horizontal="center" vertical="center" wrapText="1"/>
    </xf>
    <xf numFmtId="0" fontId="49" fillId="69" borderId="143" xfId="0" applyFont="1" applyFill="1" applyBorder="1" applyAlignment="1">
      <alignment horizontal="center" vertical="center" wrapText="1"/>
    </xf>
    <xf numFmtId="0" fontId="49" fillId="69" borderId="157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111" xfId="0" applyFont="1" applyFill="1" applyBorder="1" applyAlignment="1">
      <alignment horizontal="center" vertical="center" wrapText="1"/>
    </xf>
    <xf numFmtId="0" fontId="17" fillId="6" borderId="120" xfId="0" applyFont="1" applyFill="1" applyBorder="1" applyAlignment="1">
      <alignment horizontal="center" vertical="center" wrapText="1"/>
    </xf>
    <xf numFmtId="0" fontId="18" fillId="7" borderId="147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9" fontId="17" fillId="6" borderId="51" xfId="0" applyNumberFormat="1" applyFont="1" applyFill="1" applyBorder="1" applyAlignment="1">
      <alignment horizontal="center" vertical="center" wrapText="1"/>
    </xf>
    <xf numFmtId="9" fontId="17" fillId="6" borderId="56" xfId="0" applyNumberFormat="1" applyFont="1" applyFill="1" applyBorder="1" applyAlignment="1">
      <alignment horizontal="center" vertical="center" wrapText="1"/>
    </xf>
    <xf numFmtId="9" fontId="17" fillId="6" borderId="153" xfId="0" applyNumberFormat="1" applyFont="1" applyFill="1" applyBorder="1" applyAlignment="1">
      <alignment horizontal="center" vertical="center" wrapText="1"/>
    </xf>
    <xf numFmtId="9" fontId="17" fillId="6" borderId="15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21" fillId="5" borderId="144" xfId="0" applyFont="1" applyFill="1" applyBorder="1" applyAlignment="1">
      <alignment horizontal="center" vertical="center"/>
    </xf>
    <xf numFmtId="0" fontId="21" fillId="5" borderId="143" xfId="0" applyFont="1" applyFill="1" applyBorder="1" applyAlignment="1">
      <alignment horizontal="center" vertical="center"/>
    </xf>
    <xf numFmtId="0" fontId="21" fillId="5" borderId="145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21" fillId="5" borderId="112" xfId="0" applyFont="1" applyFill="1" applyBorder="1" applyAlignment="1">
      <alignment horizontal="center" vertical="center"/>
    </xf>
    <xf numFmtId="0" fontId="21" fillId="5" borderId="120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164" fontId="16" fillId="7" borderId="42" xfId="0" applyNumberFormat="1" applyFont="1" applyFill="1" applyBorder="1" applyAlignment="1">
      <alignment horizontal="center" vertical="center" wrapText="1"/>
    </xf>
    <xf numFmtId="164" fontId="16" fillId="7" borderId="32" xfId="0" applyNumberFormat="1" applyFont="1" applyFill="1" applyBorder="1" applyAlignment="1">
      <alignment horizontal="center" vertical="center" wrapText="1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41" xfId="0" applyNumberFormat="1" applyFont="1" applyFill="1" applyBorder="1" applyAlignment="1">
      <alignment horizontal="center" vertical="center" wrapText="1"/>
    </xf>
    <xf numFmtId="0" fontId="26" fillId="49" borderId="74" xfId="0" applyFont="1" applyFill="1" applyBorder="1" applyAlignment="1">
      <alignment horizontal="center" vertical="center" textRotation="90" wrapText="1"/>
    </xf>
    <xf numFmtId="0" fontId="26" fillId="49" borderId="32" xfId="0" applyFont="1" applyFill="1" applyBorder="1" applyAlignment="1">
      <alignment horizontal="center" vertical="center" textRotation="90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25" fillId="55" borderId="65" xfId="0" applyFont="1" applyFill="1" applyBorder="1" applyAlignment="1">
      <alignment horizontal="center" vertical="center" textRotation="90" wrapText="1"/>
    </xf>
    <xf numFmtId="0" fontId="25" fillId="55" borderId="41" xfId="0" applyFont="1" applyFill="1" applyBorder="1" applyAlignment="1">
      <alignment horizontal="center" vertical="center" textRotation="90" wrapText="1"/>
    </xf>
    <xf numFmtId="0" fontId="26" fillId="55" borderId="65" xfId="0" applyFont="1" applyFill="1" applyBorder="1" applyAlignment="1">
      <alignment horizontal="center" vertical="center" textRotation="90" wrapText="1"/>
    </xf>
    <xf numFmtId="0" fontId="26" fillId="55" borderId="41" xfId="0" applyFont="1" applyFill="1" applyBorder="1" applyAlignment="1">
      <alignment horizontal="center" vertical="center" textRotation="90" wrapText="1"/>
    </xf>
    <xf numFmtId="9" fontId="17" fillId="6" borderId="147" xfId="0" applyNumberFormat="1" applyFont="1" applyFill="1" applyBorder="1" applyAlignment="1">
      <alignment horizontal="center" vertical="center" wrapText="1"/>
    </xf>
    <xf numFmtId="9" fontId="17" fillId="6" borderId="130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6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48" fillId="68" borderId="146" xfId="0" applyFont="1" applyFill="1" applyBorder="1" applyAlignment="1">
      <alignment horizontal="center" vertical="center" textRotation="90" wrapText="1"/>
    </xf>
    <xf numFmtId="0" fontId="48" fillId="68" borderId="21" xfId="0" applyFont="1" applyFill="1" applyBorder="1" applyAlignment="1">
      <alignment horizontal="center" vertical="center" textRotation="90" wrapText="1"/>
    </xf>
    <xf numFmtId="0" fontId="48" fillId="68" borderId="35" xfId="0" applyFont="1" applyFill="1" applyBorder="1" applyAlignment="1">
      <alignment horizontal="center" vertical="center" textRotation="90" wrapText="1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71"/>
      <c r="B1" s="272"/>
      <c r="C1" s="5"/>
      <c r="D1" s="296" t="s">
        <v>0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8"/>
      <c r="S1" s="277"/>
      <c r="T1" s="278"/>
      <c r="U1" s="278"/>
      <c r="V1" s="279"/>
    </row>
    <row r="2" spans="1:25" ht="15" customHeight="1" x14ac:dyDescent="0.25">
      <c r="A2" s="273"/>
      <c r="B2" s="274"/>
      <c r="C2" s="6"/>
      <c r="D2" s="299" t="s">
        <v>1</v>
      </c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5"/>
      <c r="S2" s="280"/>
      <c r="T2" s="281"/>
      <c r="U2" s="281"/>
      <c r="V2" s="282"/>
    </row>
    <row r="3" spans="1:25" ht="18" customHeight="1" x14ac:dyDescent="0.25">
      <c r="A3" s="273"/>
      <c r="B3" s="274"/>
      <c r="C3" s="6"/>
      <c r="D3" s="293" t="s">
        <v>2</v>
      </c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5"/>
      <c r="S3" s="280"/>
      <c r="T3" s="281"/>
      <c r="U3" s="281"/>
      <c r="V3" s="282"/>
    </row>
    <row r="4" spans="1:25" ht="15.75" customHeight="1" x14ac:dyDescent="0.25">
      <c r="A4" s="273"/>
      <c r="B4" s="274"/>
      <c r="C4" s="6"/>
      <c r="D4" s="300" t="s">
        <v>3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1"/>
      <c r="S4" s="283"/>
      <c r="T4" s="284"/>
      <c r="U4" s="284"/>
      <c r="V4" s="285"/>
    </row>
    <row r="5" spans="1:25" ht="24" customHeight="1" x14ac:dyDescent="0.2">
      <c r="A5" s="275"/>
      <c r="B5" s="276"/>
      <c r="C5" s="8"/>
      <c r="D5" s="301" t="s">
        <v>6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302"/>
    </row>
    <row r="6" spans="1:25" ht="13.5" customHeight="1" x14ac:dyDescent="0.2">
      <c r="A6" s="288" t="s">
        <v>7</v>
      </c>
      <c r="B6" s="286" t="s">
        <v>9</v>
      </c>
      <c r="C6" s="11"/>
      <c r="D6" s="289" t="s">
        <v>11</v>
      </c>
      <c r="E6" s="290"/>
      <c r="F6" s="290"/>
      <c r="G6" s="290"/>
      <c r="H6" s="290"/>
      <c r="I6" s="290"/>
      <c r="J6" s="290"/>
      <c r="K6" s="290"/>
      <c r="L6" s="290"/>
      <c r="M6" s="291"/>
      <c r="N6" s="303"/>
      <c r="O6" s="304"/>
      <c r="P6" s="305"/>
      <c r="Q6" s="307" t="s">
        <v>14</v>
      </c>
      <c r="R6" s="304"/>
      <c r="S6" s="305"/>
      <c r="T6" s="306" t="s">
        <v>15</v>
      </c>
      <c r="U6" s="291"/>
      <c r="V6" s="308" t="s">
        <v>16</v>
      </c>
      <c r="W6" s="292" t="s">
        <v>17</v>
      </c>
      <c r="X6" s="292" t="s">
        <v>18</v>
      </c>
      <c r="Y6" s="292" t="s">
        <v>19</v>
      </c>
    </row>
    <row r="7" spans="1:25" ht="24.75" customHeight="1" x14ac:dyDescent="0.2">
      <c r="A7" s="273"/>
      <c r="B7" s="287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87"/>
      <c r="W7" s="287"/>
      <c r="X7" s="287"/>
      <c r="Y7" s="287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9"/>
      <c r="B1" s="318"/>
      <c r="C1" s="1"/>
      <c r="D1" s="296" t="s">
        <v>0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322"/>
      <c r="P1" s="2"/>
      <c r="Q1" s="316"/>
      <c r="R1" s="317"/>
      <c r="S1" s="317"/>
      <c r="T1" s="317"/>
      <c r="U1" s="318"/>
      <c r="V1" s="3"/>
      <c r="W1" s="3"/>
      <c r="X1" s="3"/>
      <c r="Y1" s="3"/>
    </row>
    <row r="2" spans="1:25" ht="15" customHeight="1" x14ac:dyDescent="0.25">
      <c r="A2" s="280"/>
      <c r="B2" s="274"/>
      <c r="C2" s="4"/>
      <c r="D2" s="299" t="s">
        <v>1</v>
      </c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309"/>
      <c r="P2" s="2"/>
      <c r="Q2" s="280"/>
      <c r="R2" s="281"/>
      <c r="S2" s="281"/>
      <c r="T2" s="281"/>
      <c r="U2" s="274"/>
      <c r="V2" s="3"/>
      <c r="W2" s="3"/>
      <c r="X2" s="3"/>
      <c r="Y2" s="3"/>
    </row>
    <row r="3" spans="1:25" ht="18" customHeight="1" x14ac:dyDescent="0.25">
      <c r="A3" s="280"/>
      <c r="B3" s="274"/>
      <c r="C3" s="4"/>
      <c r="D3" s="293" t="s">
        <v>4</v>
      </c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309"/>
      <c r="P3" s="7"/>
      <c r="Q3" s="280"/>
      <c r="R3" s="281"/>
      <c r="S3" s="281"/>
      <c r="T3" s="281"/>
      <c r="U3" s="274"/>
      <c r="V3" s="3"/>
      <c r="W3" s="3"/>
      <c r="X3" s="3"/>
      <c r="Y3" s="3"/>
    </row>
    <row r="4" spans="1:25" ht="15.75" customHeight="1" thickBot="1" x14ac:dyDescent="0.3">
      <c r="A4" s="280"/>
      <c r="B4" s="274"/>
      <c r="C4" s="4"/>
      <c r="D4" s="300" t="s">
        <v>5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302"/>
      <c r="P4" s="9"/>
      <c r="Q4" s="283"/>
      <c r="R4" s="284"/>
      <c r="S4" s="284"/>
      <c r="T4" s="284"/>
      <c r="U4" s="276"/>
      <c r="V4" s="3"/>
      <c r="W4" s="3"/>
      <c r="X4" s="3"/>
      <c r="Y4" s="3"/>
    </row>
    <row r="5" spans="1:25" ht="38.25" customHeight="1" thickBot="1" x14ac:dyDescent="0.25">
      <c r="A5" s="283"/>
      <c r="B5" s="276"/>
      <c r="C5" s="10" t="s">
        <v>8</v>
      </c>
      <c r="D5" s="310" t="s">
        <v>10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1"/>
      <c r="U5" s="313" t="s">
        <v>12</v>
      </c>
      <c r="V5" s="3"/>
      <c r="W5" s="3"/>
      <c r="X5" s="3"/>
      <c r="Y5" s="3"/>
    </row>
    <row r="6" spans="1:25" ht="26.25" customHeight="1" thickBot="1" x14ac:dyDescent="0.25">
      <c r="A6" s="320" t="s">
        <v>7</v>
      </c>
      <c r="B6" s="286" t="s">
        <v>9</v>
      </c>
      <c r="C6" s="321" t="s">
        <v>13</v>
      </c>
      <c r="D6" s="289" t="s">
        <v>11</v>
      </c>
      <c r="E6" s="290"/>
      <c r="F6" s="290"/>
      <c r="G6" s="290"/>
      <c r="H6" s="290"/>
      <c r="I6" s="290"/>
      <c r="J6" s="290"/>
      <c r="K6" s="290"/>
      <c r="L6" s="291"/>
      <c r="M6" s="307" t="s">
        <v>82</v>
      </c>
      <c r="N6" s="305"/>
      <c r="O6" s="307" t="s">
        <v>80</v>
      </c>
      <c r="P6" s="304"/>
      <c r="Q6" s="305"/>
      <c r="R6" s="306" t="s">
        <v>15</v>
      </c>
      <c r="S6" s="291"/>
      <c r="T6" s="308" t="s">
        <v>16</v>
      </c>
      <c r="U6" s="314"/>
      <c r="V6" s="3"/>
      <c r="W6" s="3"/>
      <c r="X6" s="3"/>
      <c r="Y6" s="3"/>
    </row>
    <row r="7" spans="1:25" ht="24.75" customHeight="1" thickBot="1" x14ac:dyDescent="0.25">
      <c r="A7" s="295"/>
      <c r="B7" s="315"/>
      <c r="C7" s="315"/>
      <c r="D7" s="131" t="s">
        <v>110</v>
      </c>
      <c r="E7" s="131" t="s">
        <v>111</v>
      </c>
      <c r="F7" s="131" t="s">
        <v>117</v>
      </c>
      <c r="G7" s="131" t="s">
        <v>112</v>
      </c>
      <c r="H7" s="131" t="s">
        <v>113</v>
      </c>
      <c r="I7" s="131" t="s">
        <v>114</v>
      </c>
      <c r="J7" s="132" t="s">
        <v>115</v>
      </c>
      <c r="K7" s="133" t="s">
        <v>116</v>
      </c>
      <c r="L7" s="103" t="s">
        <v>29</v>
      </c>
      <c r="M7" s="110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6">
        <v>0.5</v>
      </c>
      <c r="T7" s="315"/>
      <c r="U7" s="315"/>
      <c r="V7" s="30"/>
      <c r="W7" s="30"/>
      <c r="X7" s="30"/>
      <c r="Y7" s="30"/>
    </row>
    <row r="8" spans="1:25" ht="19.5" customHeight="1" thickBot="1" x14ac:dyDescent="0.3">
      <c r="A8" s="85">
        <v>1</v>
      </c>
      <c r="B8" s="83" t="s">
        <v>83</v>
      </c>
      <c r="C8" s="84">
        <v>9.6</v>
      </c>
      <c r="D8" s="146">
        <v>1</v>
      </c>
      <c r="E8" s="153">
        <v>1</v>
      </c>
      <c r="F8" s="147">
        <v>1</v>
      </c>
      <c r="G8" s="148">
        <v>1</v>
      </c>
      <c r="H8" s="147">
        <v>1</v>
      </c>
      <c r="I8" s="149">
        <v>1</v>
      </c>
      <c r="J8" s="150">
        <v>1</v>
      </c>
      <c r="K8" s="151">
        <v>1</v>
      </c>
      <c r="L8" s="89">
        <f>8-SUM(D8:K8)</f>
        <v>0</v>
      </c>
      <c r="M8" s="99">
        <v>8</v>
      </c>
      <c r="N8" s="89">
        <f t="shared" ref="N8:N31" si="0">M8*0.1</f>
        <v>0.8</v>
      </c>
      <c r="O8" s="88">
        <v>10</v>
      </c>
      <c r="P8" s="105">
        <v>10</v>
      </c>
      <c r="Q8" s="89">
        <f t="shared" ref="Q8:Q31" si="1">(AVERAGE(O8,P8))*0.4</f>
        <v>4</v>
      </c>
      <c r="R8" s="99">
        <v>10</v>
      </c>
      <c r="S8" s="95">
        <f t="shared" ref="S8:S31" si="2">R8*0.5</f>
        <v>5</v>
      </c>
      <c r="T8" s="89">
        <f t="shared" ref="T8:T31" si="3">SUM(N8,Q8,S8)</f>
        <v>9.8000000000000007</v>
      </c>
      <c r="U8" s="108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4">
        <v>2</v>
      </c>
      <c r="B9" s="87" t="s">
        <v>84</v>
      </c>
      <c r="C9" s="97">
        <v>9.5</v>
      </c>
      <c r="D9" s="152">
        <v>1</v>
      </c>
      <c r="E9" s="153">
        <v>1</v>
      </c>
      <c r="F9" s="153">
        <v>1</v>
      </c>
      <c r="G9" s="148">
        <v>1</v>
      </c>
      <c r="H9" s="154">
        <v>1</v>
      </c>
      <c r="I9" s="155">
        <v>0</v>
      </c>
      <c r="J9" s="156">
        <v>1</v>
      </c>
      <c r="K9" s="151">
        <v>1</v>
      </c>
      <c r="L9" s="89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7">
        <v>8</v>
      </c>
      <c r="Q9" s="46">
        <f t="shared" si="1"/>
        <v>3.6</v>
      </c>
      <c r="R9" s="137">
        <v>7</v>
      </c>
      <c r="S9" s="63">
        <f t="shared" si="2"/>
        <v>3.5</v>
      </c>
      <c r="T9" s="46">
        <f t="shared" si="3"/>
        <v>8</v>
      </c>
      <c r="U9" s="96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4">
        <v>3</v>
      </c>
      <c r="B10" s="87" t="s">
        <v>85</v>
      </c>
      <c r="C10" s="101">
        <v>8</v>
      </c>
      <c r="D10" s="152">
        <v>1</v>
      </c>
      <c r="E10" s="153">
        <v>1</v>
      </c>
      <c r="F10" s="153">
        <v>1</v>
      </c>
      <c r="G10" s="148">
        <v>1</v>
      </c>
      <c r="H10" s="154">
        <v>1</v>
      </c>
      <c r="I10" s="157">
        <v>1</v>
      </c>
      <c r="J10" s="156">
        <v>1</v>
      </c>
      <c r="K10" s="151">
        <v>1</v>
      </c>
      <c r="L10" s="89">
        <f t="shared" si="5"/>
        <v>0</v>
      </c>
      <c r="M10" s="53">
        <v>8</v>
      </c>
      <c r="N10" s="46">
        <f t="shared" si="0"/>
        <v>0.8</v>
      </c>
      <c r="O10" s="53">
        <v>10</v>
      </c>
      <c r="P10" s="137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6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4">
        <v>4</v>
      </c>
      <c r="B11" s="140" t="s">
        <v>86</v>
      </c>
      <c r="C11" s="97">
        <v>10</v>
      </c>
      <c r="D11" s="152">
        <v>1</v>
      </c>
      <c r="E11" s="153">
        <v>1</v>
      </c>
      <c r="F11" s="153">
        <v>1</v>
      </c>
      <c r="G11" s="148">
        <v>1</v>
      </c>
      <c r="H11" s="154">
        <v>1</v>
      </c>
      <c r="I11" s="157">
        <v>1</v>
      </c>
      <c r="J11" s="156">
        <v>1</v>
      </c>
      <c r="K11" s="151">
        <v>1</v>
      </c>
      <c r="L11" s="89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6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4">
        <v>5</v>
      </c>
      <c r="B12" s="138" t="s">
        <v>87</v>
      </c>
      <c r="C12" s="101">
        <v>10</v>
      </c>
      <c r="D12" s="152">
        <v>1</v>
      </c>
      <c r="E12" s="153">
        <v>1</v>
      </c>
      <c r="F12" s="153">
        <v>1</v>
      </c>
      <c r="G12" s="148">
        <v>1</v>
      </c>
      <c r="H12" s="154">
        <v>1</v>
      </c>
      <c r="I12" s="157">
        <v>1</v>
      </c>
      <c r="J12" s="156">
        <v>1</v>
      </c>
      <c r="K12" s="151">
        <v>1</v>
      </c>
      <c r="L12" s="89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6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4">
        <v>6</v>
      </c>
      <c r="B13" s="87" t="s">
        <v>88</v>
      </c>
      <c r="C13" s="97">
        <v>9.8000000000000007</v>
      </c>
      <c r="D13" s="152">
        <v>1</v>
      </c>
      <c r="E13" s="153">
        <v>1</v>
      </c>
      <c r="F13" s="153">
        <v>1</v>
      </c>
      <c r="G13" s="148">
        <v>1</v>
      </c>
      <c r="H13" s="154">
        <v>1</v>
      </c>
      <c r="I13" s="157">
        <v>1</v>
      </c>
      <c r="J13" s="156">
        <v>1</v>
      </c>
      <c r="K13" s="151">
        <v>1</v>
      </c>
      <c r="L13" s="89">
        <f t="shared" si="5"/>
        <v>0</v>
      </c>
      <c r="M13" s="53">
        <v>10</v>
      </c>
      <c r="N13" s="46">
        <f t="shared" si="0"/>
        <v>1</v>
      </c>
      <c r="O13" s="53">
        <v>10</v>
      </c>
      <c r="P13" s="136">
        <v>10</v>
      </c>
      <c r="Q13" s="46">
        <f t="shared" si="1"/>
        <v>4</v>
      </c>
      <c r="R13" s="53">
        <v>8</v>
      </c>
      <c r="S13" s="63">
        <f t="shared" si="2"/>
        <v>4</v>
      </c>
      <c r="T13" s="141">
        <v>10</v>
      </c>
      <c r="U13" s="96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4">
        <v>7</v>
      </c>
      <c r="B14" s="87" t="s">
        <v>89</v>
      </c>
      <c r="C14" s="101">
        <v>9.8000000000000007</v>
      </c>
      <c r="D14" s="152">
        <v>1</v>
      </c>
      <c r="E14" s="153">
        <v>1</v>
      </c>
      <c r="F14" s="153">
        <v>1</v>
      </c>
      <c r="G14" s="148">
        <v>1</v>
      </c>
      <c r="H14" s="158">
        <v>0</v>
      </c>
      <c r="I14" s="157">
        <v>1</v>
      </c>
      <c r="J14" s="156">
        <v>1</v>
      </c>
      <c r="K14" s="151">
        <v>1</v>
      </c>
      <c r="L14" s="89">
        <f t="shared" si="5"/>
        <v>1</v>
      </c>
      <c r="M14" s="53">
        <v>9</v>
      </c>
      <c r="N14" s="46">
        <f t="shared" si="0"/>
        <v>0.9</v>
      </c>
      <c r="O14" s="53">
        <v>10</v>
      </c>
      <c r="P14" s="137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6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4">
        <v>8</v>
      </c>
      <c r="B15" s="87" t="s">
        <v>90</v>
      </c>
      <c r="C15" s="97">
        <v>10</v>
      </c>
      <c r="D15" s="152">
        <v>1</v>
      </c>
      <c r="E15" s="153">
        <v>1</v>
      </c>
      <c r="F15" s="153">
        <v>1</v>
      </c>
      <c r="G15" s="148">
        <v>1</v>
      </c>
      <c r="H15" s="154">
        <v>1</v>
      </c>
      <c r="I15" s="157">
        <v>1</v>
      </c>
      <c r="J15" s="156">
        <v>1</v>
      </c>
      <c r="K15" s="151">
        <v>1</v>
      </c>
      <c r="L15" s="89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1">
        <v>10</v>
      </c>
      <c r="U15" s="96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4">
        <v>9</v>
      </c>
      <c r="B16" s="87" t="s">
        <v>91</v>
      </c>
      <c r="C16" s="101">
        <v>9.8000000000000007</v>
      </c>
      <c r="D16" s="152">
        <v>1</v>
      </c>
      <c r="E16" s="153">
        <v>1</v>
      </c>
      <c r="F16" s="153">
        <v>1</v>
      </c>
      <c r="G16" s="148">
        <v>1</v>
      </c>
      <c r="H16" s="154">
        <v>1</v>
      </c>
      <c r="I16" s="157">
        <v>1</v>
      </c>
      <c r="J16" s="159">
        <v>0</v>
      </c>
      <c r="K16" s="151">
        <v>1</v>
      </c>
      <c r="L16" s="89">
        <f t="shared" si="5"/>
        <v>1</v>
      </c>
      <c r="M16" s="53">
        <v>9</v>
      </c>
      <c r="N16" s="46">
        <f t="shared" si="0"/>
        <v>0.9</v>
      </c>
      <c r="O16" s="53">
        <v>9</v>
      </c>
      <c r="P16" s="137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6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4">
        <v>10</v>
      </c>
      <c r="B17" s="87" t="s">
        <v>92</v>
      </c>
      <c r="C17" s="97">
        <v>9.6</v>
      </c>
      <c r="D17" s="152">
        <v>1</v>
      </c>
      <c r="E17" s="153">
        <v>1</v>
      </c>
      <c r="F17" s="153">
        <v>1</v>
      </c>
      <c r="G17" s="148">
        <v>1</v>
      </c>
      <c r="H17" s="154">
        <v>1</v>
      </c>
      <c r="I17" s="157">
        <v>1</v>
      </c>
      <c r="J17" s="156">
        <v>1</v>
      </c>
      <c r="K17" s="151">
        <v>1</v>
      </c>
      <c r="L17" s="89">
        <f t="shared" si="5"/>
        <v>0</v>
      </c>
      <c r="M17" s="53">
        <v>9</v>
      </c>
      <c r="N17" s="46">
        <f t="shared" si="0"/>
        <v>0.9</v>
      </c>
      <c r="O17" s="53">
        <v>10</v>
      </c>
      <c r="P17" s="137">
        <v>10</v>
      </c>
      <c r="Q17" s="46">
        <f t="shared" si="1"/>
        <v>4</v>
      </c>
      <c r="R17" s="137">
        <v>8</v>
      </c>
      <c r="S17" s="63">
        <f t="shared" si="2"/>
        <v>4</v>
      </c>
      <c r="T17" s="46">
        <f t="shared" si="3"/>
        <v>8.9</v>
      </c>
      <c r="U17" s="96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5">
        <v>11</v>
      </c>
      <c r="B18" s="87" t="s">
        <v>93</v>
      </c>
      <c r="C18" s="101">
        <v>10</v>
      </c>
      <c r="D18" s="152">
        <v>1</v>
      </c>
      <c r="E18" s="153">
        <v>1</v>
      </c>
      <c r="F18" s="153">
        <v>1</v>
      </c>
      <c r="G18" s="148">
        <v>1</v>
      </c>
      <c r="H18" s="153">
        <v>1</v>
      </c>
      <c r="I18" s="157">
        <v>1</v>
      </c>
      <c r="J18" s="156">
        <v>1</v>
      </c>
      <c r="K18" s="151">
        <v>1</v>
      </c>
      <c r="L18" s="89">
        <f t="shared" si="5"/>
        <v>0</v>
      </c>
      <c r="M18" s="53">
        <v>10</v>
      </c>
      <c r="N18" s="46">
        <f t="shared" si="0"/>
        <v>1</v>
      </c>
      <c r="O18" s="53">
        <v>10</v>
      </c>
      <c r="P18" s="137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6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4">
        <v>12</v>
      </c>
      <c r="B19" s="87" t="s">
        <v>94</v>
      </c>
      <c r="C19" s="97">
        <v>9.6</v>
      </c>
      <c r="D19" s="152">
        <v>1</v>
      </c>
      <c r="E19" s="153">
        <v>1</v>
      </c>
      <c r="F19" s="153">
        <v>1</v>
      </c>
      <c r="G19" s="148">
        <v>1</v>
      </c>
      <c r="H19" s="153">
        <v>1</v>
      </c>
      <c r="I19" s="157">
        <v>1</v>
      </c>
      <c r="J19" s="156">
        <v>1</v>
      </c>
      <c r="K19" s="151">
        <v>1</v>
      </c>
      <c r="L19" s="89">
        <f t="shared" si="5"/>
        <v>0</v>
      </c>
      <c r="M19" s="53">
        <v>8</v>
      </c>
      <c r="N19" s="46">
        <f t="shared" si="0"/>
        <v>0.8</v>
      </c>
      <c r="O19" s="53">
        <v>10</v>
      </c>
      <c r="P19" s="137">
        <v>10</v>
      </c>
      <c r="Q19" s="46">
        <f t="shared" si="1"/>
        <v>4</v>
      </c>
      <c r="R19" s="136">
        <v>8.5</v>
      </c>
      <c r="S19" s="63">
        <f t="shared" si="2"/>
        <v>4.25</v>
      </c>
      <c r="T19" s="46">
        <f t="shared" si="3"/>
        <v>9.0500000000000007</v>
      </c>
      <c r="U19" s="96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4">
        <v>13</v>
      </c>
      <c r="B20" s="87" t="s">
        <v>95</v>
      </c>
      <c r="C20" s="101">
        <v>9.6999999999999993</v>
      </c>
      <c r="D20" s="152">
        <v>1</v>
      </c>
      <c r="E20" s="160">
        <v>0</v>
      </c>
      <c r="F20" s="153">
        <v>1</v>
      </c>
      <c r="G20" s="148">
        <v>1</v>
      </c>
      <c r="H20" s="153">
        <v>1</v>
      </c>
      <c r="I20" s="157">
        <v>1</v>
      </c>
      <c r="J20" s="156">
        <v>1</v>
      </c>
      <c r="K20" s="151">
        <v>1</v>
      </c>
      <c r="L20" s="89">
        <f t="shared" si="5"/>
        <v>1</v>
      </c>
      <c r="M20" s="53">
        <v>10</v>
      </c>
      <c r="N20" s="46">
        <f t="shared" si="0"/>
        <v>1</v>
      </c>
      <c r="O20" s="53">
        <v>10</v>
      </c>
      <c r="P20" s="137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6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4">
        <v>14</v>
      </c>
      <c r="B21" s="142" t="s">
        <v>96</v>
      </c>
      <c r="C21" s="97">
        <v>9</v>
      </c>
      <c r="D21" s="152">
        <v>1</v>
      </c>
      <c r="E21" s="153">
        <v>1</v>
      </c>
      <c r="F21" s="153">
        <v>1</v>
      </c>
      <c r="G21" s="148">
        <v>1</v>
      </c>
      <c r="H21" s="153">
        <v>1</v>
      </c>
      <c r="I21" s="157">
        <v>1</v>
      </c>
      <c r="J21" s="156">
        <v>1</v>
      </c>
      <c r="K21" s="151">
        <v>1</v>
      </c>
      <c r="L21" s="89">
        <f t="shared" si="5"/>
        <v>0</v>
      </c>
      <c r="M21" s="53">
        <v>10</v>
      </c>
      <c r="N21" s="46">
        <f t="shared" si="0"/>
        <v>1</v>
      </c>
      <c r="O21" s="53">
        <v>10</v>
      </c>
      <c r="P21" s="137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6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4">
        <v>15</v>
      </c>
      <c r="B22" s="138" t="s">
        <v>97</v>
      </c>
      <c r="C22" s="101">
        <v>9.8000000000000007</v>
      </c>
      <c r="D22" s="152">
        <v>1</v>
      </c>
      <c r="E22" s="153">
        <v>1</v>
      </c>
      <c r="F22" s="153">
        <v>1</v>
      </c>
      <c r="G22" s="148">
        <v>1</v>
      </c>
      <c r="H22" s="153">
        <v>1</v>
      </c>
      <c r="I22" s="157">
        <v>1</v>
      </c>
      <c r="J22" s="156">
        <v>1</v>
      </c>
      <c r="K22" s="151">
        <v>1</v>
      </c>
      <c r="L22" s="89">
        <f t="shared" si="5"/>
        <v>0</v>
      </c>
      <c r="M22" s="53">
        <v>10</v>
      </c>
      <c r="N22" s="46">
        <f t="shared" si="0"/>
        <v>1</v>
      </c>
      <c r="O22" s="53">
        <v>10</v>
      </c>
      <c r="P22" s="137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6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4">
        <v>16</v>
      </c>
      <c r="B23" s="87" t="s">
        <v>98</v>
      </c>
      <c r="C23" s="97">
        <v>8</v>
      </c>
      <c r="D23" s="152">
        <v>1</v>
      </c>
      <c r="E23" s="153">
        <v>1</v>
      </c>
      <c r="F23" s="153">
        <v>1</v>
      </c>
      <c r="G23" s="148">
        <v>1</v>
      </c>
      <c r="H23" s="153">
        <v>1</v>
      </c>
      <c r="I23" s="157">
        <v>1</v>
      </c>
      <c r="J23" s="156">
        <v>1</v>
      </c>
      <c r="K23" s="151">
        <v>1</v>
      </c>
      <c r="L23" s="89">
        <f t="shared" si="5"/>
        <v>0</v>
      </c>
      <c r="M23" s="53">
        <v>8</v>
      </c>
      <c r="N23" s="46">
        <f t="shared" si="0"/>
        <v>0.8</v>
      </c>
      <c r="O23" s="53">
        <v>10</v>
      </c>
      <c r="P23" s="137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6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4">
        <v>17</v>
      </c>
      <c r="B24" s="138" t="s">
        <v>99</v>
      </c>
      <c r="C24" s="101">
        <v>9</v>
      </c>
      <c r="D24" s="152">
        <v>1</v>
      </c>
      <c r="E24" s="153">
        <v>1</v>
      </c>
      <c r="F24" s="153">
        <v>1</v>
      </c>
      <c r="G24" s="148">
        <v>1</v>
      </c>
      <c r="H24" s="160">
        <v>0</v>
      </c>
      <c r="I24" s="157">
        <v>1</v>
      </c>
      <c r="J24" s="156">
        <v>1</v>
      </c>
      <c r="K24" s="151">
        <v>1</v>
      </c>
      <c r="L24" s="89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6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4">
        <v>18</v>
      </c>
      <c r="B25" s="138" t="s">
        <v>100</v>
      </c>
      <c r="C25" s="97">
        <v>10</v>
      </c>
      <c r="D25" s="152">
        <v>1</v>
      </c>
      <c r="E25" s="153">
        <v>1</v>
      </c>
      <c r="F25" s="153">
        <v>1</v>
      </c>
      <c r="G25" s="148">
        <v>1</v>
      </c>
      <c r="H25" s="153">
        <v>1</v>
      </c>
      <c r="I25" s="157">
        <v>1</v>
      </c>
      <c r="J25" s="156">
        <v>1</v>
      </c>
      <c r="K25" s="151">
        <v>1</v>
      </c>
      <c r="L25" s="89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6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4">
        <v>19</v>
      </c>
      <c r="B26" s="87" t="s">
        <v>101</v>
      </c>
      <c r="C26" s="101">
        <v>8.5</v>
      </c>
      <c r="D26" s="152">
        <v>1</v>
      </c>
      <c r="E26" s="153">
        <v>1</v>
      </c>
      <c r="F26" s="153">
        <v>1</v>
      </c>
      <c r="G26" s="148">
        <v>1</v>
      </c>
      <c r="H26" s="153">
        <v>1</v>
      </c>
      <c r="I26" s="159">
        <v>0</v>
      </c>
      <c r="J26" s="156">
        <v>1</v>
      </c>
      <c r="K26" s="151">
        <v>1</v>
      </c>
      <c r="L26" s="89">
        <f t="shared" si="5"/>
        <v>1</v>
      </c>
      <c r="M26" s="53">
        <v>10</v>
      </c>
      <c r="N26" s="46">
        <f t="shared" si="0"/>
        <v>1</v>
      </c>
      <c r="O26" s="53">
        <v>9</v>
      </c>
      <c r="P26" s="137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6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4">
        <v>20</v>
      </c>
      <c r="B27" s="139" t="s">
        <v>102</v>
      </c>
      <c r="C27" s="97">
        <v>10</v>
      </c>
      <c r="D27" s="152">
        <v>1</v>
      </c>
      <c r="E27" s="153">
        <v>1</v>
      </c>
      <c r="F27" s="153">
        <v>1</v>
      </c>
      <c r="G27" s="148">
        <v>1</v>
      </c>
      <c r="H27" s="153">
        <v>1</v>
      </c>
      <c r="I27" s="157">
        <v>1</v>
      </c>
      <c r="J27" s="156">
        <v>1</v>
      </c>
      <c r="K27" s="151">
        <v>1</v>
      </c>
      <c r="L27" s="89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6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4">
        <v>21</v>
      </c>
      <c r="B28" s="87" t="s">
        <v>103</v>
      </c>
      <c r="C28" s="101">
        <v>9.5</v>
      </c>
      <c r="D28" s="152">
        <v>1</v>
      </c>
      <c r="E28" s="160">
        <v>0</v>
      </c>
      <c r="F28" s="153">
        <v>1</v>
      </c>
      <c r="G28" s="148">
        <v>1</v>
      </c>
      <c r="H28" s="153">
        <v>1</v>
      </c>
      <c r="I28" s="157">
        <v>1</v>
      </c>
      <c r="J28" s="159">
        <v>0</v>
      </c>
      <c r="K28" s="151">
        <v>1</v>
      </c>
      <c r="L28" s="89">
        <f t="shared" si="5"/>
        <v>2</v>
      </c>
      <c r="M28" s="134">
        <v>5</v>
      </c>
      <c r="N28" s="46">
        <f t="shared" si="0"/>
        <v>0.5</v>
      </c>
      <c r="O28" s="53">
        <v>9</v>
      </c>
      <c r="P28" s="137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6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4">
        <v>22</v>
      </c>
      <c r="B29" s="87" t="s">
        <v>104</v>
      </c>
      <c r="C29" s="97">
        <v>9.5</v>
      </c>
      <c r="D29" s="152">
        <v>1</v>
      </c>
      <c r="E29" s="153">
        <v>1</v>
      </c>
      <c r="F29" s="153">
        <v>1</v>
      </c>
      <c r="G29" s="148">
        <v>1</v>
      </c>
      <c r="H29" s="153">
        <v>1</v>
      </c>
      <c r="I29" s="159">
        <v>0</v>
      </c>
      <c r="J29" s="156">
        <v>1</v>
      </c>
      <c r="K29" s="151">
        <v>1</v>
      </c>
      <c r="L29" s="89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7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6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4">
        <v>23</v>
      </c>
      <c r="B30" s="87" t="s">
        <v>105</v>
      </c>
      <c r="C30" s="101">
        <v>9.6999999999999993</v>
      </c>
      <c r="D30" s="152">
        <v>1</v>
      </c>
      <c r="E30" s="153">
        <v>1</v>
      </c>
      <c r="F30" s="153">
        <v>1</v>
      </c>
      <c r="G30" s="148">
        <v>1</v>
      </c>
      <c r="H30" s="153">
        <v>1</v>
      </c>
      <c r="I30" s="157">
        <v>1</v>
      </c>
      <c r="J30" s="156">
        <v>1</v>
      </c>
      <c r="K30" s="151">
        <v>1</v>
      </c>
      <c r="L30" s="89">
        <f t="shared" si="5"/>
        <v>0</v>
      </c>
      <c r="M30" s="53">
        <v>10</v>
      </c>
      <c r="N30" s="46">
        <f t="shared" si="0"/>
        <v>1</v>
      </c>
      <c r="O30" s="53">
        <v>10</v>
      </c>
      <c r="P30" s="137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6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2">
        <v>24</v>
      </c>
      <c r="B31" s="98" t="s">
        <v>106</v>
      </c>
      <c r="C31" s="107">
        <v>9.5</v>
      </c>
      <c r="D31" s="161">
        <v>1</v>
      </c>
      <c r="E31" s="162">
        <v>1</v>
      </c>
      <c r="F31" s="162">
        <v>1</v>
      </c>
      <c r="G31" s="148">
        <v>1</v>
      </c>
      <c r="H31" s="162">
        <v>1</v>
      </c>
      <c r="I31" s="163">
        <v>1</v>
      </c>
      <c r="J31" s="164">
        <v>1</v>
      </c>
      <c r="K31" s="151">
        <v>1</v>
      </c>
      <c r="L31" s="89">
        <f t="shared" si="5"/>
        <v>0</v>
      </c>
      <c r="M31" s="94">
        <v>9</v>
      </c>
      <c r="N31" s="90">
        <f t="shared" si="0"/>
        <v>0.9</v>
      </c>
      <c r="O31" s="94">
        <v>9</v>
      </c>
      <c r="P31" s="94">
        <v>8.5</v>
      </c>
      <c r="Q31" s="90">
        <f t="shared" si="1"/>
        <v>3.5</v>
      </c>
      <c r="R31" s="94">
        <v>8.5</v>
      </c>
      <c r="S31" s="100">
        <f t="shared" si="2"/>
        <v>4.25</v>
      </c>
      <c r="T31" s="90">
        <f t="shared" si="3"/>
        <v>8.65</v>
      </c>
      <c r="U31" s="109">
        <f t="shared" si="4"/>
        <v>9.0749999999999993</v>
      </c>
      <c r="V31" s="3"/>
      <c r="W31" s="3"/>
      <c r="X31" s="3"/>
      <c r="Y31" s="3"/>
    </row>
    <row r="32" spans="1:25" s="106" customFormat="1" ht="33" customHeight="1" x14ac:dyDescent="0.2">
      <c r="A32" s="311" t="s">
        <v>107</v>
      </c>
      <c r="B32" s="312"/>
      <c r="C32" s="130">
        <f>AVERAGE(C8:C31)</f>
        <v>9.4958333333333318</v>
      </c>
      <c r="D32" s="91">
        <f t="shared" ref="D32:U32" si="6">AVERAGE(D8:D31)</f>
        <v>1</v>
      </c>
      <c r="E32" s="91">
        <f t="shared" si="6"/>
        <v>0.91666666666666663</v>
      </c>
      <c r="F32" s="91">
        <f t="shared" si="6"/>
        <v>1</v>
      </c>
      <c r="G32" s="91">
        <f t="shared" si="6"/>
        <v>1</v>
      </c>
      <c r="H32" s="91">
        <f t="shared" si="6"/>
        <v>0.91666666666666663</v>
      </c>
      <c r="I32" s="91">
        <f t="shared" si="6"/>
        <v>0.875</v>
      </c>
      <c r="J32" s="91">
        <f t="shared" si="6"/>
        <v>0.91666666666666663</v>
      </c>
      <c r="K32" s="91">
        <f t="shared" si="6"/>
        <v>1</v>
      </c>
      <c r="L32" s="91">
        <f t="shared" si="6"/>
        <v>0.375</v>
      </c>
      <c r="M32" s="91">
        <f t="shared" si="6"/>
        <v>9</v>
      </c>
      <c r="N32" s="91">
        <f t="shared" si="6"/>
        <v>0.9</v>
      </c>
      <c r="O32" s="91">
        <f t="shared" si="6"/>
        <v>9.75</v>
      </c>
      <c r="P32" s="91">
        <f t="shared" si="6"/>
        <v>9.375</v>
      </c>
      <c r="Q32" s="91">
        <f t="shared" si="6"/>
        <v>3.8249999999999993</v>
      </c>
      <c r="R32" s="91">
        <f t="shared" si="6"/>
        <v>8.4166666666666661</v>
      </c>
      <c r="S32" s="91">
        <f t="shared" si="6"/>
        <v>4.208333333333333</v>
      </c>
      <c r="T32" s="91">
        <f t="shared" si="6"/>
        <v>9.0083333333333346</v>
      </c>
      <c r="U32" s="91">
        <f t="shared" si="6"/>
        <v>9.252083333333335</v>
      </c>
      <c r="V32" s="93"/>
      <c r="W32" s="93"/>
      <c r="X32" s="93"/>
      <c r="Y32" s="93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  <mergeCell ref="A32:B32"/>
    <mergeCell ref="R6:S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N1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5" customWidth="1"/>
    <col min="16" max="16" width="13.85546875" style="188" customWidth="1"/>
    <col min="17" max="17" width="22.28515625" style="190" customWidth="1"/>
    <col min="18" max="18" width="15.42578125" style="190" customWidth="1"/>
    <col min="19" max="19" width="10.85546875" style="145" customWidth="1"/>
    <col min="20" max="20" width="7.7109375" style="145" customWidth="1"/>
    <col min="21" max="21" width="12.42578125" style="165" customWidth="1"/>
    <col min="22" max="22" width="11.85546875" customWidth="1"/>
    <col min="23" max="23" width="7.85546875" customWidth="1"/>
    <col min="24" max="24" width="12.42578125" style="82" customWidth="1"/>
    <col min="25" max="25" width="11.42578125" customWidth="1"/>
    <col min="26" max="26" width="11.42578125" style="191" customWidth="1"/>
    <col min="27" max="28" width="11.42578125" customWidth="1"/>
    <col min="29" max="29" width="11.42578125" style="190" customWidth="1"/>
    <col min="30" max="30" width="12.7109375" customWidth="1"/>
    <col min="31" max="36" width="10" customWidth="1"/>
  </cols>
  <sheetData>
    <row r="1" spans="1:36" ht="19.5" customHeight="1" x14ac:dyDescent="0.25">
      <c r="A1" s="319"/>
      <c r="B1" s="318"/>
      <c r="C1" s="316"/>
      <c r="D1" s="318"/>
      <c r="E1" s="296" t="s">
        <v>0</v>
      </c>
      <c r="F1" s="297"/>
      <c r="G1" s="297"/>
      <c r="H1" s="297"/>
      <c r="I1" s="297"/>
      <c r="J1" s="297"/>
      <c r="K1" s="297"/>
      <c r="L1" s="297"/>
      <c r="M1" s="297"/>
      <c r="N1" s="297"/>
      <c r="O1" s="278"/>
      <c r="P1" s="278"/>
      <c r="Q1" s="278"/>
      <c r="R1" s="278"/>
      <c r="S1" s="278"/>
      <c r="T1" s="278"/>
      <c r="U1" s="278"/>
      <c r="V1" s="322"/>
      <c r="W1" s="316"/>
      <c r="X1" s="335"/>
      <c r="Y1" s="317"/>
      <c r="Z1" s="295"/>
      <c r="AA1" s="317"/>
      <c r="AB1" s="317"/>
      <c r="AC1" s="295"/>
      <c r="AD1" s="318"/>
      <c r="AE1" s="3"/>
      <c r="AF1" s="3"/>
      <c r="AG1" s="3"/>
      <c r="AH1" s="3"/>
      <c r="AI1" s="3"/>
      <c r="AJ1" s="3"/>
    </row>
    <row r="2" spans="1:36" ht="15" customHeight="1" x14ac:dyDescent="0.25">
      <c r="A2" s="280"/>
      <c r="B2" s="274"/>
      <c r="C2" s="280"/>
      <c r="D2" s="274"/>
      <c r="E2" s="299" t="s">
        <v>1</v>
      </c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5"/>
      <c r="Q2" s="295"/>
      <c r="R2" s="295"/>
      <c r="S2" s="295"/>
      <c r="T2" s="295"/>
      <c r="U2" s="295"/>
      <c r="V2" s="309"/>
      <c r="W2" s="280"/>
      <c r="X2" s="295"/>
      <c r="Y2" s="281"/>
      <c r="Z2" s="281"/>
      <c r="AA2" s="281"/>
      <c r="AB2" s="281"/>
      <c r="AC2" s="281"/>
      <c r="AD2" s="274"/>
      <c r="AE2" s="3"/>
      <c r="AF2" s="3"/>
      <c r="AG2" s="3"/>
      <c r="AH2" s="3"/>
      <c r="AI2" s="3"/>
      <c r="AJ2" s="3"/>
    </row>
    <row r="3" spans="1:36" ht="18" customHeight="1" x14ac:dyDescent="0.25">
      <c r="A3" s="280"/>
      <c r="B3" s="274"/>
      <c r="C3" s="280"/>
      <c r="D3" s="274"/>
      <c r="E3" s="293" t="s">
        <v>2</v>
      </c>
      <c r="F3" s="294"/>
      <c r="G3" s="294"/>
      <c r="H3" s="294"/>
      <c r="I3" s="294"/>
      <c r="J3" s="294"/>
      <c r="K3" s="294"/>
      <c r="L3" s="294"/>
      <c r="M3" s="294"/>
      <c r="N3" s="294"/>
      <c r="O3" s="295"/>
      <c r="P3" s="295"/>
      <c r="Q3" s="295"/>
      <c r="R3" s="295"/>
      <c r="S3" s="295"/>
      <c r="T3" s="295"/>
      <c r="U3" s="295"/>
      <c r="V3" s="309"/>
      <c r="W3" s="280"/>
      <c r="X3" s="295"/>
      <c r="Y3" s="281"/>
      <c r="Z3" s="281"/>
      <c r="AA3" s="281"/>
      <c r="AB3" s="281"/>
      <c r="AC3" s="281"/>
      <c r="AD3" s="274"/>
      <c r="AE3" s="3"/>
      <c r="AF3" s="3"/>
      <c r="AG3" s="3"/>
      <c r="AH3" s="3"/>
      <c r="AI3" s="3"/>
      <c r="AJ3" s="3"/>
    </row>
    <row r="4" spans="1:36" ht="15.75" customHeight="1" thickBot="1" x14ac:dyDescent="0.3">
      <c r="A4" s="280"/>
      <c r="B4" s="274"/>
      <c r="C4" s="283"/>
      <c r="D4" s="276"/>
      <c r="E4" s="300" t="s">
        <v>5</v>
      </c>
      <c r="F4" s="290"/>
      <c r="G4" s="290"/>
      <c r="H4" s="290"/>
      <c r="I4" s="290"/>
      <c r="J4" s="290"/>
      <c r="K4" s="290"/>
      <c r="L4" s="290"/>
      <c r="M4" s="290"/>
      <c r="N4" s="290"/>
      <c r="O4" s="323"/>
      <c r="P4" s="323"/>
      <c r="Q4" s="323"/>
      <c r="R4" s="323"/>
      <c r="S4" s="323"/>
      <c r="T4" s="323"/>
      <c r="U4" s="323"/>
      <c r="V4" s="302"/>
      <c r="W4" s="283"/>
      <c r="X4" s="323"/>
      <c r="Y4" s="284"/>
      <c r="Z4" s="323"/>
      <c r="AA4" s="284"/>
      <c r="AB4" s="284"/>
      <c r="AC4" s="323"/>
      <c r="AD4" s="276"/>
      <c r="AE4" s="3"/>
      <c r="AF4" s="3"/>
      <c r="AG4" s="3"/>
      <c r="AH4" s="3"/>
      <c r="AI4" s="3"/>
      <c r="AJ4" s="3"/>
    </row>
    <row r="5" spans="1:36" ht="39.75" customHeight="1" thickBot="1" x14ac:dyDescent="0.25">
      <c r="A5" s="283"/>
      <c r="B5" s="276"/>
      <c r="C5" s="327" t="s">
        <v>8</v>
      </c>
      <c r="D5" s="328"/>
      <c r="E5" s="340" t="s">
        <v>138</v>
      </c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2"/>
      <c r="AD5" s="331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20" t="s">
        <v>7</v>
      </c>
      <c r="B6" s="286" t="s">
        <v>9</v>
      </c>
      <c r="C6" s="324" t="s">
        <v>13</v>
      </c>
      <c r="D6" s="326" t="s">
        <v>38</v>
      </c>
      <c r="E6" s="289" t="s">
        <v>11</v>
      </c>
      <c r="F6" s="290"/>
      <c r="G6" s="290"/>
      <c r="H6" s="290"/>
      <c r="I6" s="290"/>
      <c r="J6" s="290"/>
      <c r="K6" s="290"/>
      <c r="L6" s="290"/>
      <c r="M6" s="290"/>
      <c r="N6" s="295"/>
      <c r="O6" s="337" t="s">
        <v>119</v>
      </c>
      <c r="P6" s="338"/>
      <c r="Q6" s="338"/>
      <c r="R6" s="338"/>
      <c r="S6" s="338"/>
      <c r="T6" s="339"/>
      <c r="U6" s="329" t="s">
        <v>118</v>
      </c>
      <c r="V6" s="329"/>
      <c r="W6" s="330"/>
      <c r="X6" s="307" t="s">
        <v>15</v>
      </c>
      <c r="Y6" s="336"/>
      <c r="Z6" s="329"/>
      <c r="AA6" s="329"/>
      <c r="AB6" s="333" t="s">
        <v>16</v>
      </c>
      <c r="AC6" s="343" t="s">
        <v>134</v>
      </c>
      <c r="AD6" s="332"/>
      <c r="AE6" s="3"/>
      <c r="AF6" s="3"/>
      <c r="AG6" s="3"/>
      <c r="AH6" s="3"/>
      <c r="AI6" s="3"/>
      <c r="AJ6" s="3"/>
    </row>
    <row r="7" spans="1:36" ht="24.75" customHeight="1" thickBot="1" x14ac:dyDescent="0.25">
      <c r="A7" s="284"/>
      <c r="B7" s="287"/>
      <c r="C7" s="325"/>
      <c r="D7" s="315"/>
      <c r="E7" s="13" t="s">
        <v>123</v>
      </c>
      <c r="F7" s="13" t="s">
        <v>124</v>
      </c>
      <c r="G7" s="13" t="s">
        <v>125</v>
      </c>
      <c r="H7" s="131" t="s">
        <v>130</v>
      </c>
      <c r="I7" s="13" t="s">
        <v>126</v>
      </c>
      <c r="J7" s="131" t="s">
        <v>131</v>
      </c>
      <c r="K7" s="92" t="s">
        <v>127</v>
      </c>
      <c r="L7" s="13" t="s">
        <v>128</v>
      </c>
      <c r="M7" s="116" t="s">
        <v>129</v>
      </c>
      <c r="N7" s="125" t="s">
        <v>29</v>
      </c>
      <c r="O7" s="169" t="s">
        <v>108</v>
      </c>
      <c r="P7" s="169" t="s">
        <v>122</v>
      </c>
      <c r="Q7" s="169" t="s">
        <v>132</v>
      </c>
      <c r="R7" s="169" t="s">
        <v>135</v>
      </c>
      <c r="S7" s="169" t="s">
        <v>120</v>
      </c>
      <c r="T7" s="170">
        <v>0.4</v>
      </c>
      <c r="U7" s="120" t="s">
        <v>121</v>
      </c>
      <c r="V7" s="176" t="s">
        <v>133</v>
      </c>
      <c r="W7" s="127">
        <v>0.2</v>
      </c>
      <c r="X7" s="121" t="s">
        <v>109</v>
      </c>
      <c r="Y7" s="128" t="s">
        <v>39</v>
      </c>
      <c r="Z7" s="201" t="s">
        <v>136</v>
      </c>
      <c r="AA7" s="127">
        <v>0.4</v>
      </c>
      <c r="AB7" s="334"/>
      <c r="AC7" s="344"/>
      <c r="AD7" s="332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3" t="s">
        <v>83</v>
      </c>
      <c r="C8" s="182">
        <v>9.6</v>
      </c>
      <c r="D8" s="187">
        <v>9.6999999999999993</v>
      </c>
      <c r="E8" s="212">
        <v>1</v>
      </c>
      <c r="F8" s="212">
        <v>1</v>
      </c>
      <c r="G8" s="114">
        <v>1</v>
      </c>
      <c r="H8" s="114">
        <v>1</v>
      </c>
      <c r="I8" s="114">
        <v>1</v>
      </c>
      <c r="J8" s="212">
        <v>1</v>
      </c>
      <c r="K8" s="212">
        <v>1</v>
      </c>
      <c r="L8" s="212">
        <v>1</v>
      </c>
      <c r="M8" s="212">
        <v>1</v>
      </c>
      <c r="N8" s="166">
        <f t="shared" ref="N8:N31" si="0">9-SUM(E8:M8)</f>
        <v>0</v>
      </c>
      <c r="O8" s="200">
        <v>10</v>
      </c>
      <c r="P8" s="200">
        <v>10</v>
      </c>
      <c r="Q8" s="197">
        <v>10</v>
      </c>
      <c r="R8" s="200">
        <v>9.5</v>
      </c>
      <c r="S8" s="200">
        <v>10</v>
      </c>
      <c r="T8" s="198">
        <v>4</v>
      </c>
      <c r="U8" s="171">
        <v>10</v>
      </c>
      <c r="V8" s="177">
        <v>10</v>
      </c>
      <c r="W8" s="126">
        <f>(U8*0.15)+(V8*0.05)</f>
        <v>2</v>
      </c>
      <c r="X8" s="202">
        <v>10</v>
      </c>
      <c r="Y8" s="117">
        <v>10</v>
      </c>
      <c r="Z8" s="207">
        <v>10</v>
      </c>
      <c r="AA8" s="126">
        <f>((Y8*0.3)+(X8*0.1))</f>
        <v>4</v>
      </c>
      <c r="AB8" s="129">
        <f t="shared" ref="AB8:AB29" si="1">SUM(T8, W8,AA8)</f>
        <v>10</v>
      </c>
      <c r="AC8" s="192">
        <v>9</v>
      </c>
      <c r="AD8" s="122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7" t="s">
        <v>84</v>
      </c>
      <c r="C9" s="183">
        <v>9.5</v>
      </c>
      <c r="D9" s="186">
        <v>8</v>
      </c>
      <c r="E9" s="212">
        <v>1</v>
      </c>
      <c r="F9" s="212">
        <v>1</v>
      </c>
      <c r="G9" s="112">
        <v>1</v>
      </c>
      <c r="H9" s="205">
        <v>0</v>
      </c>
      <c r="I9" s="205">
        <v>0</v>
      </c>
      <c r="J9" s="212">
        <v>1</v>
      </c>
      <c r="K9" s="212">
        <v>1</v>
      </c>
      <c r="L9" s="212">
        <v>1</v>
      </c>
      <c r="M9" s="212">
        <v>1</v>
      </c>
      <c r="N9" s="167">
        <v>1</v>
      </c>
      <c r="O9" s="195"/>
      <c r="P9" s="195"/>
      <c r="Q9" s="189">
        <v>10</v>
      </c>
      <c r="R9" s="195">
        <v>9</v>
      </c>
      <c r="S9" s="195"/>
      <c r="T9" s="198">
        <v>4</v>
      </c>
      <c r="U9" s="172">
        <v>10</v>
      </c>
      <c r="V9" s="178">
        <v>5</v>
      </c>
      <c r="W9" s="126">
        <f t="shared" ref="W9:W31" si="3">(U9*0.15)+(V9*0.05)</f>
        <v>1.75</v>
      </c>
      <c r="X9" s="203">
        <v>5</v>
      </c>
      <c r="Y9" s="118">
        <v>6</v>
      </c>
      <c r="Z9" s="208">
        <v>10</v>
      </c>
      <c r="AA9" s="126">
        <f t="shared" ref="AA9:AA31" si="4">((Y9*0.3)+(X9*0.1))</f>
        <v>2.2999999999999998</v>
      </c>
      <c r="AB9" s="129">
        <f t="shared" si="1"/>
        <v>8.0500000000000007</v>
      </c>
      <c r="AC9" s="193">
        <v>8</v>
      </c>
      <c r="AD9" s="123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4" t="s">
        <v>85</v>
      </c>
      <c r="C10" s="181">
        <v>8</v>
      </c>
      <c r="D10" s="185">
        <v>7.5</v>
      </c>
      <c r="E10" s="212">
        <v>1</v>
      </c>
      <c r="F10" s="212">
        <v>1</v>
      </c>
      <c r="G10" s="112">
        <v>1</v>
      </c>
      <c r="H10" s="111">
        <v>1</v>
      </c>
      <c r="I10" s="111">
        <v>1</v>
      </c>
      <c r="J10" s="212">
        <v>1</v>
      </c>
      <c r="K10" s="212">
        <v>1</v>
      </c>
      <c r="L10" s="212">
        <v>1</v>
      </c>
      <c r="M10" s="212">
        <v>1</v>
      </c>
      <c r="N10" s="167">
        <f t="shared" si="0"/>
        <v>0</v>
      </c>
      <c r="O10" s="195"/>
      <c r="P10" s="195"/>
      <c r="Q10" s="189">
        <v>10</v>
      </c>
      <c r="R10" s="195">
        <v>7</v>
      </c>
      <c r="S10" s="195"/>
      <c r="T10" s="174">
        <v>4</v>
      </c>
      <c r="U10" s="172">
        <v>10</v>
      </c>
      <c r="V10" s="178">
        <v>5</v>
      </c>
      <c r="W10" s="126">
        <f t="shared" si="3"/>
        <v>1.75</v>
      </c>
      <c r="X10" s="203">
        <v>5</v>
      </c>
      <c r="Y10" s="118">
        <v>5</v>
      </c>
      <c r="Z10" s="208">
        <v>10</v>
      </c>
      <c r="AA10" s="126">
        <f t="shared" si="4"/>
        <v>2</v>
      </c>
      <c r="AB10" s="129">
        <v>6</v>
      </c>
      <c r="AC10" s="193">
        <v>8</v>
      </c>
      <c r="AD10" s="123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7" t="s">
        <v>86</v>
      </c>
      <c r="C11" s="183">
        <v>10</v>
      </c>
      <c r="D11" s="186">
        <v>10</v>
      </c>
      <c r="E11" s="212">
        <v>1</v>
      </c>
      <c r="F11" s="212">
        <v>1</v>
      </c>
      <c r="G11" s="112">
        <v>1</v>
      </c>
      <c r="H11" s="111">
        <v>1</v>
      </c>
      <c r="I11" s="111">
        <v>1</v>
      </c>
      <c r="J11" s="212">
        <v>1</v>
      </c>
      <c r="K11" s="212">
        <v>1</v>
      </c>
      <c r="L11" s="212">
        <v>1</v>
      </c>
      <c r="M11" s="212">
        <v>1</v>
      </c>
      <c r="N11" s="167">
        <f t="shared" si="0"/>
        <v>0</v>
      </c>
      <c r="O11" s="195"/>
      <c r="P11" s="195">
        <v>8.5</v>
      </c>
      <c r="Q11" s="197">
        <v>10</v>
      </c>
      <c r="R11" s="195">
        <v>9</v>
      </c>
      <c r="S11" s="195"/>
      <c r="T11" s="174">
        <v>4</v>
      </c>
      <c r="U11" s="172">
        <v>10</v>
      </c>
      <c r="V11" s="178">
        <v>10</v>
      </c>
      <c r="W11" s="126">
        <f t="shared" si="3"/>
        <v>2</v>
      </c>
      <c r="X11" s="203">
        <v>10</v>
      </c>
      <c r="Y11" s="118">
        <v>10</v>
      </c>
      <c r="Z11" s="208">
        <v>10</v>
      </c>
      <c r="AA11" s="126">
        <f t="shared" si="4"/>
        <v>4</v>
      </c>
      <c r="AB11" s="129">
        <f t="shared" si="1"/>
        <v>10</v>
      </c>
      <c r="AC11" s="193"/>
      <c r="AD11" s="123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40" t="s">
        <v>87</v>
      </c>
      <c r="C12" s="181">
        <v>10</v>
      </c>
      <c r="D12" s="185">
        <v>10</v>
      </c>
      <c r="E12" s="212">
        <v>1</v>
      </c>
      <c r="F12" s="212">
        <v>1</v>
      </c>
      <c r="G12" s="112">
        <v>1</v>
      </c>
      <c r="H12" s="111">
        <v>1</v>
      </c>
      <c r="I12" s="111">
        <v>1</v>
      </c>
      <c r="J12" s="212">
        <v>1</v>
      </c>
      <c r="K12" s="212">
        <v>1</v>
      </c>
      <c r="L12" s="212">
        <v>1</v>
      </c>
      <c r="M12" s="212">
        <v>1</v>
      </c>
      <c r="N12" s="167">
        <f t="shared" si="0"/>
        <v>0</v>
      </c>
      <c r="O12" s="195">
        <v>10</v>
      </c>
      <c r="P12" s="189">
        <v>10</v>
      </c>
      <c r="Q12" s="189">
        <v>10</v>
      </c>
      <c r="R12" s="195">
        <v>10</v>
      </c>
      <c r="S12" s="195">
        <v>10</v>
      </c>
      <c r="T12" s="174">
        <f t="shared" ref="T12:T30" si="5">SUM((P12*0.1),(Q12*0.1),(R12*0.1),(S12*0.1))</f>
        <v>4</v>
      </c>
      <c r="U12" s="172">
        <v>10</v>
      </c>
      <c r="V12" s="178">
        <v>10</v>
      </c>
      <c r="W12" s="126">
        <f t="shared" si="3"/>
        <v>2</v>
      </c>
      <c r="X12" s="203">
        <v>10</v>
      </c>
      <c r="Y12" s="118">
        <v>10</v>
      </c>
      <c r="Z12" s="208"/>
      <c r="AA12" s="126">
        <f t="shared" si="4"/>
        <v>4</v>
      </c>
      <c r="AB12" s="129">
        <f t="shared" si="1"/>
        <v>10</v>
      </c>
      <c r="AC12" s="193">
        <v>9</v>
      </c>
      <c r="AD12" s="123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2" t="s">
        <v>88</v>
      </c>
      <c r="C13" s="183">
        <v>9.8000000000000007</v>
      </c>
      <c r="D13" s="186">
        <v>10</v>
      </c>
      <c r="E13" s="212">
        <v>1</v>
      </c>
      <c r="F13" s="212">
        <v>1</v>
      </c>
      <c r="G13" s="112">
        <v>1</v>
      </c>
      <c r="H13" s="111">
        <v>1</v>
      </c>
      <c r="I13" s="111">
        <v>1</v>
      </c>
      <c r="J13" s="212">
        <v>1</v>
      </c>
      <c r="K13" s="212">
        <v>1</v>
      </c>
      <c r="L13" s="212">
        <v>1</v>
      </c>
      <c r="M13" s="212">
        <v>1</v>
      </c>
      <c r="N13" s="167">
        <f t="shared" si="0"/>
        <v>0</v>
      </c>
      <c r="O13" s="172"/>
      <c r="P13" s="172">
        <v>9.5</v>
      </c>
      <c r="Q13" s="172">
        <v>10</v>
      </c>
      <c r="R13" s="172">
        <v>9</v>
      </c>
      <c r="S13" s="172">
        <v>9</v>
      </c>
      <c r="T13" s="174">
        <f t="shared" si="5"/>
        <v>3.75</v>
      </c>
      <c r="U13" s="172">
        <v>9</v>
      </c>
      <c r="V13" s="178">
        <v>10</v>
      </c>
      <c r="W13" s="126">
        <f t="shared" si="3"/>
        <v>1.8499999999999999</v>
      </c>
      <c r="X13" s="203">
        <v>5</v>
      </c>
      <c r="Y13" s="118">
        <v>9.5</v>
      </c>
      <c r="Z13" s="208">
        <v>10</v>
      </c>
      <c r="AA13" s="126">
        <f t="shared" si="4"/>
        <v>3.35</v>
      </c>
      <c r="AB13" s="129">
        <v>10</v>
      </c>
      <c r="AC13" s="193">
        <v>9</v>
      </c>
      <c r="AD13" s="123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7" t="s">
        <v>89</v>
      </c>
      <c r="C14" s="181">
        <v>9.8000000000000007</v>
      </c>
      <c r="D14" s="185">
        <v>9.8000000000000007</v>
      </c>
      <c r="E14" s="212">
        <v>1</v>
      </c>
      <c r="F14" s="212">
        <v>1</v>
      </c>
      <c r="G14" s="112">
        <v>1</v>
      </c>
      <c r="H14" s="111">
        <v>1</v>
      </c>
      <c r="I14" s="111">
        <v>1</v>
      </c>
      <c r="J14" s="212">
        <v>1</v>
      </c>
      <c r="K14" s="212">
        <v>1</v>
      </c>
      <c r="L14" s="212">
        <v>1</v>
      </c>
      <c r="M14" s="212">
        <v>1</v>
      </c>
      <c r="N14" s="167">
        <f t="shared" si="0"/>
        <v>0</v>
      </c>
      <c r="O14" s="172"/>
      <c r="P14" s="189">
        <v>10</v>
      </c>
      <c r="Q14" s="172">
        <v>10</v>
      </c>
      <c r="R14" s="172">
        <v>9.5</v>
      </c>
      <c r="S14" s="172">
        <v>10</v>
      </c>
      <c r="T14" s="174">
        <f t="shared" si="5"/>
        <v>3.95</v>
      </c>
      <c r="U14" s="172">
        <v>9</v>
      </c>
      <c r="V14" s="178">
        <v>10</v>
      </c>
      <c r="W14" s="126">
        <f t="shared" si="3"/>
        <v>1.8499999999999999</v>
      </c>
      <c r="X14" s="203">
        <v>10</v>
      </c>
      <c r="Y14" s="118">
        <v>10</v>
      </c>
      <c r="Z14" s="208">
        <v>10</v>
      </c>
      <c r="AA14" s="126">
        <f t="shared" si="4"/>
        <v>4</v>
      </c>
      <c r="AB14" s="129">
        <f t="shared" si="1"/>
        <v>9.8000000000000007</v>
      </c>
      <c r="AC14" s="193">
        <v>8</v>
      </c>
      <c r="AD14" s="123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40" t="s">
        <v>90</v>
      </c>
      <c r="C15" s="183">
        <v>10</v>
      </c>
      <c r="D15" s="186">
        <v>10</v>
      </c>
      <c r="E15" s="212">
        <v>1</v>
      </c>
      <c r="F15" s="212">
        <v>1</v>
      </c>
      <c r="G15" s="112">
        <v>1</v>
      </c>
      <c r="H15" s="111">
        <v>1</v>
      </c>
      <c r="I15" s="111">
        <v>1</v>
      </c>
      <c r="J15" s="212">
        <v>1</v>
      </c>
      <c r="K15" s="212">
        <v>1</v>
      </c>
      <c r="L15" s="212">
        <v>1</v>
      </c>
      <c r="M15" s="212">
        <v>1</v>
      </c>
      <c r="N15" s="167">
        <f t="shared" si="0"/>
        <v>0</v>
      </c>
      <c r="O15" s="195">
        <v>10</v>
      </c>
      <c r="P15" s="195">
        <v>8</v>
      </c>
      <c r="Q15" s="197">
        <v>10</v>
      </c>
      <c r="R15" s="195">
        <v>9</v>
      </c>
      <c r="S15" s="195">
        <v>10</v>
      </c>
      <c r="T15" s="198">
        <v>4</v>
      </c>
      <c r="U15" s="172">
        <v>10</v>
      </c>
      <c r="V15" s="178">
        <v>10</v>
      </c>
      <c r="W15" s="126">
        <f t="shared" si="3"/>
        <v>2</v>
      </c>
      <c r="X15" s="203">
        <v>10</v>
      </c>
      <c r="Y15" s="118">
        <v>10</v>
      </c>
      <c r="Z15" s="208">
        <v>10</v>
      </c>
      <c r="AA15" s="126">
        <f t="shared" si="4"/>
        <v>4</v>
      </c>
      <c r="AB15" s="129">
        <f t="shared" si="1"/>
        <v>10</v>
      </c>
      <c r="AC15" s="193">
        <v>10</v>
      </c>
      <c r="AD15" s="123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40" t="s">
        <v>91</v>
      </c>
      <c r="C16" s="181">
        <v>9.8000000000000007</v>
      </c>
      <c r="D16" s="185">
        <v>7.7</v>
      </c>
      <c r="E16" s="212">
        <v>1</v>
      </c>
      <c r="F16" s="212">
        <v>1</v>
      </c>
      <c r="G16" s="112">
        <v>1</v>
      </c>
      <c r="H16" s="111">
        <v>1</v>
      </c>
      <c r="I16" s="111">
        <v>1</v>
      </c>
      <c r="J16" s="212">
        <v>1</v>
      </c>
      <c r="K16" s="212">
        <v>1</v>
      </c>
      <c r="L16" s="212">
        <v>1</v>
      </c>
      <c r="M16" s="212">
        <v>1</v>
      </c>
      <c r="N16" s="167">
        <f t="shared" si="0"/>
        <v>0</v>
      </c>
      <c r="O16" s="195"/>
      <c r="P16" s="195">
        <v>9</v>
      </c>
      <c r="Q16" s="189">
        <v>10</v>
      </c>
      <c r="R16" s="195">
        <v>8</v>
      </c>
      <c r="S16" s="195">
        <v>7</v>
      </c>
      <c r="T16" s="198">
        <v>4</v>
      </c>
      <c r="U16" s="172">
        <v>10</v>
      </c>
      <c r="V16" s="178">
        <v>5</v>
      </c>
      <c r="W16" s="126">
        <f t="shared" si="3"/>
        <v>1.75</v>
      </c>
      <c r="X16" s="203">
        <v>5</v>
      </c>
      <c r="Y16" s="118">
        <v>9.5</v>
      </c>
      <c r="Z16" s="208"/>
      <c r="AA16" s="126">
        <f t="shared" si="4"/>
        <v>3.35</v>
      </c>
      <c r="AB16" s="129">
        <f t="shared" si="1"/>
        <v>9.1</v>
      </c>
      <c r="AC16" s="193">
        <v>8</v>
      </c>
      <c r="AD16" s="123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7" t="s">
        <v>92</v>
      </c>
      <c r="C17" s="183">
        <v>9.6</v>
      </c>
      <c r="D17" s="186">
        <v>9.1999999999999993</v>
      </c>
      <c r="E17" s="212">
        <v>1</v>
      </c>
      <c r="F17" s="212">
        <v>1</v>
      </c>
      <c r="G17" s="113">
        <v>1</v>
      </c>
      <c r="H17" s="111">
        <v>1</v>
      </c>
      <c r="I17" s="111">
        <v>1</v>
      </c>
      <c r="J17" s="212">
        <v>1</v>
      </c>
      <c r="K17" s="212">
        <v>1</v>
      </c>
      <c r="L17" s="212">
        <v>1</v>
      </c>
      <c r="M17" s="212">
        <v>1</v>
      </c>
      <c r="N17" s="167">
        <f t="shared" si="0"/>
        <v>0</v>
      </c>
      <c r="O17" s="196">
        <v>10</v>
      </c>
      <c r="P17" s="195">
        <v>10</v>
      </c>
      <c r="Q17" s="189">
        <v>10</v>
      </c>
      <c r="R17" s="195">
        <v>9</v>
      </c>
      <c r="S17" s="195">
        <v>10</v>
      </c>
      <c r="T17" s="198">
        <v>4</v>
      </c>
      <c r="U17" s="172">
        <v>10</v>
      </c>
      <c r="V17" s="178">
        <v>5</v>
      </c>
      <c r="W17" s="126">
        <f t="shared" si="3"/>
        <v>1.75</v>
      </c>
      <c r="X17" s="203">
        <v>10</v>
      </c>
      <c r="Y17" s="210">
        <v>9.5</v>
      </c>
      <c r="Z17" s="208"/>
      <c r="AA17" s="126">
        <f t="shared" si="4"/>
        <v>3.85</v>
      </c>
      <c r="AB17" s="129">
        <f t="shared" si="1"/>
        <v>9.6</v>
      </c>
      <c r="AC17" s="193">
        <v>10</v>
      </c>
      <c r="AD17" s="123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7" t="s">
        <v>93</v>
      </c>
      <c r="C18" s="181">
        <v>10</v>
      </c>
      <c r="D18" s="185">
        <v>9.5</v>
      </c>
      <c r="E18" s="212">
        <v>1</v>
      </c>
      <c r="F18" s="212">
        <v>1</v>
      </c>
      <c r="G18" s="112">
        <v>1</v>
      </c>
      <c r="H18" s="112">
        <v>1</v>
      </c>
      <c r="I18" s="112">
        <v>1</v>
      </c>
      <c r="J18" s="212">
        <v>1</v>
      </c>
      <c r="K18" s="212">
        <v>1</v>
      </c>
      <c r="L18" s="212">
        <v>1</v>
      </c>
      <c r="M18" s="212">
        <v>1</v>
      </c>
      <c r="N18" s="167">
        <f t="shared" si="0"/>
        <v>0</v>
      </c>
      <c r="O18" s="172"/>
      <c r="P18" s="172">
        <v>9</v>
      </c>
      <c r="Q18" s="172">
        <v>10</v>
      </c>
      <c r="R18" s="172">
        <v>9</v>
      </c>
      <c r="S18" s="172">
        <v>10</v>
      </c>
      <c r="T18" s="174">
        <f t="shared" si="5"/>
        <v>3.8</v>
      </c>
      <c r="U18" s="172">
        <v>10</v>
      </c>
      <c r="V18" s="178">
        <v>10</v>
      </c>
      <c r="W18" s="126">
        <f t="shared" si="3"/>
        <v>2</v>
      </c>
      <c r="X18" s="203">
        <v>10</v>
      </c>
      <c r="Y18" s="118">
        <v>9</v>
      </c>
      <c r="Z18" s="208">
        <v>10</v>
      </c>
      <c r="AA18" s="126">
        <f t="shared" si="4"/>
        <v>3.6999999999999997</v>
      </c>
      <c r="AB18" s="129">
        <f t="shared" si="1"/>
        <v>9.5</v>
      </c>
      <c r="AC18" s="193"/>
      <c r="AD18" s="123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2" t="s">
        <v>94</v>
      </c>
      <c r="C19" s="183">
        <v>9.6</v>
      </c>
      <c r="D19" s="186">
        <v>9.1999999999999993</v>
      </c>
      <c r="E19" s="212">
        <v>1</v>
      </c>
      <c r="F19" s="212">
        <v>1</v>
      </c>
      <c r="G19" s="112">
        <v>1</v>
      </c>
      <c r="H19" s="112">
        <v>1</v>
      </c>
      <c r="I19" s="112">
        <v>1</v>
      </c>
      <c r="J19" s="212">
        <v>1</v>
      </c>
      <c r="K19" s="212">
        <v>1</v>
      </c>
      <c r="L19" s="212">
        <v>1</v>
      </c>
      <c r="M19" s="212">
        <v>1</v>
      </c>
      <c r="N19" s="167">
        <f t="shared" si="0"/>
        <v>0</v>
      </c>
      <c r="O19" s="194">
        <v>10</v>
      </c>
      <c r="P19" s="194">
        <v>9.5</v>
      </c>
      <c r="Q19" s="189">
        <v>10</v>
      </c>
      <c r="R19" s="194">
        <v>9</v>
      </c>
      <c r="S19" s="195">
        <v>10</v>
      </c>
      <c r="T19" s="198">
        <v>4</v>
      </c>
      <c r="U19" s="172">
        <v>9</v>
      </c>
      <c r="V19" s="178">
        <v>10</v>
      </c>
      <c r="W19" s="126">
        <f t="shared" si="3"/>
        <v>1.8499999999999999</v>
      </c>
      <c r="X19" s="203">
        <v>10</v>
      </c>
      <c r="Y19" s="118">
        <v>7.5</v>
      </c>
      <c r="Z19" s="208">
        <v>10</v>
      </c>
      <c r="AA19" s="126">
        <f t="shared" si="4"/>
        <v>3.25</v>
      </c>
      <c r="AB19" s="213">
        <v>10</v>
      </c>
      <c r="AC19" s="193">
        <v>9</v>
      </c>
      <c r="AD19" s="123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7" t="s">
        <v>95</v>
      </c>
      <c r="C20" s="181">
        <v>9.6999999999999993</v>
      </c>
      <c r="D20" s="185">
        <v>6.3</v>
      </c>
      <c r="E20" s="212">
        <v>1</v>
      </c>
      <c r="F20" s="212">
        <v>1</v>
      </c>
      <c r="G20" s="112">
        <v>1</v>
      </c>
      <c r="H20" s="112">
        <v>1</v>
      </c>
      <c r="I20" s="206">
        <v>0</v>
      </c>
      <c r="J20" s="212">
        <v>1</v>
      </c>
      <c r="K20" s="212">
        <v>1</v>
      </c>
      <c r="L20" s="212">
        <v>1</v>
      </c>
      <c r="M20" s="212">
        <v>1</v>
      </c>
      <c r="N20" s="167">
        <v>0</v>
      </c>
      <c r="O20" s="172"/>
      <c r="P20" s="172">
        <v>9.5</v>
      </c>
      <c r="Q20" s="172">
        <v>9</v>
      </c>
      <c r="R20" s="172">
        <v>9</v>
      </c>
      <c r="S20" s="172">
        <v>10</v>
      </c>
      <c r="T20" s="174">
        <f t="shared" si="5"/>
        <v>3.75</v>
      </c>
      <c r="U20" s="172">
        <v>9</v>
      </c>
      <c r="V20" s="178">
        <v>10</v>
      </c>
      <c r="W20" s="126">
        <f t="shared" si="3"/>
        <v>1.8499999999999999</v>
      </c>
      <c r="X20" s="203">
        <v>5</v>
      </c>
      <c r="Y20" s="118">
        <v>9</v>
      </c>
      <c r="Z20" s="208"/>
      <c r="AA20" s="126">
        <f t="shared" si="4"/>
        <v>3.1999999999999997</v>
      </c>
      <c r="AB20" s="213">
        <v>9.3000000000000007</v>
      </c>
      <c r="AC20" s="193"/>
      <c r="AD20" s="123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7" t="s">
        <v>96</v>
      </c>
      <c r="C21" s="183">
        <v>9</v>
      </c>
      <c r="D21" s="186">
        <v>9.5</v>
      </c>
      <c r="E21" s="212">
        <v>1</v>
      </c>
      <c r="F21" s="212">
        <v>1</v>
      </c>
      <c r="G21" s="112">
        <v>1</v>
      </c>
      <c r="H21" s="112">
        <v>1</v>
      </c>
      <c r="I21" s="206">
        <v>0</v>
      </c>
      <c r="J21" s="212">
        <v>1</v>
      </c>
      <c r="K21" s="212">
        <v>1</v>
      </c>
      <c r="L21" s="212">
        <v>1</v>
      </c>
      <c r="M21" s="212">
        <v>1</v>
      </c>
      <c r="N21" s="167">
        <v>0</v>
      </c>
      <c r="O21" s="172">
        <v>10</v>
      </c>
      <c r="P21" s="172">
        <v>8</v>
      </c>
      <c r="Q21" s="172">
        <v>9</v>
      </c>
      <c r="R21" s="172">
        <v>9</v>
      </c>
      <c r="S21" s="172"/>
      <c r="T21" s="174">
        <f t="shared" si="5"/>
        <v>2.6</v>
      </c>
      <c r="U21" s="172">
        <v>10</v>
      </c>
      <c r="V21" s="178">
        <v>10</v>
      </c>
      <c r="W21" s="126">
        <f t="shared" si="3"/>
        <v>2</v>
      </c>
      <c r="X21" s="203">
        <v>10</v>
      </c>
      <c r="Y21" s="118"/>
      <c r="Z21" s="208"/>
      <c r="AA21" s="126">
        <f t="shared" si="4"/>
        <v>1</v>
      </c>
      <c r="AB21" s="129">
        <f t="shared" si="1"/>
        <v>5.6</v>
      </c>
      <c r="AC21" s="193">
        <v>10</v>
      </c>
      <c r="AD21" s="123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7" t="s">
        <v>97</v>
      </c>
      <c r="C22" s="181">
        <v>9.8000000000000007</v>
      </c>
      <c r="D22" s="185">
        <v>10</v>
      </c>
      <c r="E22" s="212">
        <v>1</v>
      </c>
      <c r="F22" s="212">
        <v>1</v>
      </c>
      <c r="G22" s="206">
        <v>0</v>
      </c>
      <c r="H22" s="206">
        <v>0</v>
      </c>
      <c r="I22" s="206">
        <v>0</v>
      </c>
      <c r="J22" s="212">
        <v>1</v>
      </c>
      <c r="K22" s="212">
        <v>1</v>
      </c>
      <c r="L22" s="212">
        <v>1</v>
      </c>
      <c r="M22" s="212">
        <v>1</v>
      </c>
      <c r="N22" s="167">
        <v>1</v>
      </c>
      <c r="O22" s="172">
        <v>10</v>
      </c>
      <c r="P22" s="172">
        <v>9</v>
      </c>
      <c r="Q22" s="172">
        <v>9</v>
      </c>
      <c r="R22" s="172">
        <v>10</v>
      </c>
      <c r="S22" s="172">
        <v>10</v>
      </c>
      <c r="T22" s="174">
        <f t="shared" si="5"/>
        <v>3.8</v>
      </c>
      <c r="U22" s="172">
        <v>10</v>
      </c>
      <c r="V22" s="178">
        <v>10</v>
      </c>
      <c r="W22" s="126">
        <f t="shared" si="3"/>
        <v>2</v>
      </c>
      <c r="X22" s="203">
        <v>10</v>
      </c>
      <c r="Y22" s="118">
        <v>9.5</v>
      </c>
      <c r="Z22" s="208"/>
      <c r="AA22" s="126">
        <f t="shared" si="4"/>
        <v>3.85</v>
      </c>
      <c r="AB22" s="213">
        <v>10</v>
      </c>
      <c r="AC22" s="193"/>
      <c r="AD22" s="123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7" t="s">
        <v>98</v>
      </c>
      <c r="C23" s="183">
        <v>8</v>
      </c>
      <c r="D23" s="186">
        <v>7.5</v>
      </c>
      <c r="E23" s="212">
        <v>1</v>
      </c>
      <c r="F23" s="212">
        <v>1</v>
      </c>
      <c r="G23" s="112">
        <v>1</v>
      </c>
      <c r="H23" s="112">
        <v>1</v>
      </c>
      <c r="I23" s="112">
        <v>1</v>
      </c>
      <c r="J23" s="212">
        <v>1</v>
      </c>
      <c r="K23" s="212">
        <v>1</v>
      </c>
      <c r="L23" s="212">
        <v>1</v>
      </c>
      <c r="M23" s="212">
        <v>1</v>
      </c>
      <c r="N23" s="167">
        <f t="shared" si="0"/>
        <v>0</v>
      </c>
      <c r="O23" s="195"/>
      <c r="P23" s="195">
        <v>7</v>
      </c>
      <c r="Q23" s="189">
        <v>10</v>
      </c>
      <c r="R23" s="195"/>
      <c r="S23" s="195"/>
      <c r="T23" s="174">
        <v>4</v>
      </c>
      <c r="U23" s="172">
        <v>10</v>
      </c>
      <c r="V23" s="178">
        <v>5</v>
      </c>
      <c r="W23" s="126">
        <f t="shared" si="3"/>
        <v>1.75</v>
      </c>
      <c r="X23" s="203">
        <v>5</v>
      </c>
      <c r="Y23" s="118">
        <v>5</v>
      </c>
      <c r="Z23" s="208">
        <v>10</v>
      </c>
      <c r="AA23" s="126">
        <f t="shared" si="4"/>
        <v>2</v>
      </c>
      <c r="AB23" s="129">
        <v>6</v>
      </c>
      <c r="AC23" s="193"/>
      <c r="AD23" s="123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3" t="s">
        <v>99</v>
      </c>
      <c r="C24" s="181">
        <v>9</v>
      </c>
      <c r="D24" s="185">
        <v>9.5</v>
      </c>
      <c r="E24" s="212">
        <v>1</v>
      </c>
      <c r="F24" s="212">
        <v>1</v>
      </c>
      <c r="G24" s="112">
        <v>1</v>
      </c>
      <c r="H24" s="112">
        <v>1</v>
      </c>
      <c r="I24" s="112">
        <v>1</v>
      </c>
      <c r="J24" s="212">
        <v>1</v>
      </c>
      <c r="K24" s="212">
        <v>1</v>
      </c>
      <c r="L24" s="212">
        <v>1</v>
      </c>
      <c r="M24" s="212">
        <v>1</v>
      </c>
      <c r="N24" s="167">
        <f t="shared" si="0"/>
        <v>0</v>
      </c>
      <c r="O24" s="195"/>
      <c r="P24" s="195">
        <v>9</v>
      </c>
      <c r="Q24" s="189">
        <v>10</v>
      </c>
      <c r="R24" s="195">
        <v>9</v>
      </c>
      <c r="S24" s="195"/>
      <c r="T24" s="174">
        <v>4</v>
      </c>
      <c r="U24" s="172">
        <v>10</v>
      </c>
      <c r="V24" s="178">
        <v>10</v>
      </c>
      <c r="W24" s="126">
        <f t="shared" si="3"/>
        <v>2</v>
      </c>
      <c r="X24" s="203">
        <v>10</v>
      </c>
      <c r="Y24" s="118">
        <v>10</v>
      </c>
      <c r="Z24" s="208"/>
      <c r="AA24" s="126">
        <f t="shared" si="4"/>
        <v>4</v>
      </c>
      <c r="AB24" s="129">
        <f t="shared" si="1"/>
        <v>10</v>
      </c>
      <c r="AC24" s="193">
        <v>9</v>
      </c>
      <c r="AD24" s="123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7" t="s">
        <v>100</v>
      </c>
      <c r="C25" s="183">
        <v>10</v>
      </c>
      <c r="D25" s="186">
        <v>10</v>
      </c>
      <c r="E25" s="212">
        <v>1</v>
      </c>
      <c r="F25" s="212">
        <v>1</v>
      </c>
      <c r="G25" s="112">
        <v>1</v>
      </c>
      <c r="H25" s="112">
        <v>1</v>
      </c>
      <c r="I25" s="112">
        <v>1</v>
      </c>
      <c r="J25" s="212">
        <v>1</v>
      </c>
      <c r="K25" s="212">
        <v>1</v>
      </c>
      <c r="L25" s="212">
        <v>1</v>
      </c>
      <c r="M25" s="212">
        <v>1</v>
      </c>
      <c r="N25" s="167">
        <f t="shared" si="0"/>
        <v>0</v>
      </c>
      <c r="O25" s="189">
        <v>10</v>
      </c>
      <c r="P25" s="194"/>
      <c r="Q25" s="197">
        <v>10</v>
      </c>
      <c r="R25" s="194"/>
      <c r="S25" s="195"/>
      <c r="T25" s="198">
        <v>4</v>
      </c>
      <c r="U25" s="172">
        <v>10</v>
      </c>
      <c r="V25" s="178">
        <v>10</v>
      </c>
      <c r="W25" s="126">
        <f t="shared" si="3"/>
        <v>2</v>
      </c>
      <c r="X25" s="203">
        <v>10</v>
      </c>
      <c r="Y25" s="118">
        <v>10</v>
      </c>
      <c r="Z25" s="208">
        <v>10</v>
      </c>
      <c r="AA25" s="126">
        <f t="shared" si="4"/>
        <v>4</v>
      </c>
      <c r="AB25" s="129">
        <f t="shared" si="1"/>
        <v>10</v>
      </c>
      <c r="AC25" s="193"/>
      <c r="AD25" s="123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7" t="s">
        <v>101</v>
      </c>
      <c r="C26" s="181">
        <v>8.5</v>
      </c>
      <c r="D26" s="185">
        <v>9</v>
      </c>
      <c r="E26" s="212">
        <v>1</v>
      </c>
      <c r="F26" s="212">
        <v>1</v>
      </c>
      <c r="G26" s="112">
        <v>1</v>
      </c>
      <c r="H26" s="112">
        <v>1</v>
      </c>
      <c r="I26" s="112">
        <v>1</v>
      </c>
      <c r="J26" s="212">
        <v>1</v>
      </c>
      <c r="K26" s="212">
        <v>1</v>
      </c>
      <c r="L26" s="212">
        <v>1</v>
      </c>
      <c r="M26" s="212">
        <v>1</v>
      </c>
      <c r="N26" s="167">
        <f t="shared" si="0"/>
        <v>0</v>
      </c>
      <c r="O26" s="172"/>
      <c r="P26" s="172">
        <v>9</v>
      </c>
      <c r="Q26" s="172">
        <v>10</v>
      </c>
      <c r="R26" s="172">
        <v>8</v>
      </c>
      <c r="S26" s="172">
        <v>9</v>
      </c>
      <c r="T26" s="174">
        <f t="shared" si="5"/>
        <v>3.6</v>
      </c>
      <c r="U26" s="172">
        <v>10</v>
      </c>
      <c r="V26" s="178">
        <v>10</v>
      </c>
      <c r="W26" s="126">
        <f t="shared" si="3"/>
        <v>2</v>
      </c>
      <c r="X26" s="203">
        <v>10</v>
      </c>
      <c r="Y26" s="211">
        <v>10</v>
      </c>
      <c r="Z26" s="208">
        <v>10</v>
      </c>
      <c r="AA26" s="126">
        <f t="shared" si="4"/>
        <v>4</v>
      </c>
      <c r="AB26" s="129">
        <f t="shared" si="1"/>
        <v>9.6</v>
      </c>
      <c r="AC26" s="193"/>
      <c r="AD26" s="123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4" t="s">
        <v>102</v>
      </c>
      <c r="C27" s="183">
        <v>10</v>
      </c>
      <c r="D27" s="186">
        <v>10</v>
      </c>
      <c r="E27" s="212">
        <v>1</v>
      </c>
      <c r="F27" s="212">
        <v>1</v>
      </c>
      <c r="G27" s="112">
        <v>1</v>
      </c>
      <c r="H27" s="112">
        <v>1</v>
      </c>
      <c r="I27" s="206">
        <v>0</v>
      </c>
      <c r="J27" s="212">
        <v>1</v>
      </c>
      <c r="K27" s="212">
        <v>1</v>
      </c>
      <c r="L27" s="212">
        <v>1</v>
      </c>
      <c r="M27" s="212">
        <v>1</v>
      </c>
      <c r="N27" s="167">
        <v>0</v>
      </c>
      <c r="O27" s="172">
        <v>10</v>
      </c>
      <c r="P27" s="172"/>
      <c r="Q27" s="172">
        <v>9</v>
      </c>
      <c r="R27" s="172"/>
      <c r="S27" s="172">
        <v>10</v>
      </c>
      <c r="T27" s="174">
        <f t="shared" si="5"/>
        <v>1.9</v>
      </c>
      <c r="U27" s="172">
        <v>10</v>
      </c>
      <c r="V27" s="178">
        <v>10</v>
      </c>
      <c r="W27" s="126">
        <f t="shared" si="3"/>
        <v>2</v>
      </c>
      <c r="X27" s="203">
        <v>10</v>
      </c>
      <c r="Y27" s="118">
        <v>10</v>
      </c>
      <c r="Z27" s="208">
        <v>10</v>
      </c>
      <c r="AA27" s="126">
        <f t="shared" si="4"/>
        <v>4</v>
      </c>
      <c r="AB27" s="129">
        <f t="shared" si="1"/>
        <v>7.9</v>
      </c>
      <c r="AC27" s="193"/>
      <c r="AD27" s="123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7" t="s">
        <v>103</v>
      </c>
      <c r="C28" s="181">
        <v>9.5</v>
      </c>
      <c r="D28" s="185">
        <v>8.5</v>
      </c>
      <c r="E28" s="212">
        <v>1</v>
      </c>
      <c r="F28" s="212">
        <v>1</v>
      </c>
      <c r="G28" s="206">
        <v>0</v>
      </c>
      <c r="H28" s="112">
        <v>1</v>
      </c>
      <c r="I28" s="112">
        <v>1</v>
      </c>
      <c r="J28" s="212">
        <v>1</v>
      </c>
      <c r="K28" s="212">
        <v>1</v>
      </c>
      <c r="L28" s="212">
        <v>1</v>
      </c>
      <c r="M28" s="212">
        <v>1</v>
      </c>
      <c r="N28" s="167">
        <f t="shared" si="0"/>
        <v>1</v>
      </c>
      <c r="O28" s="195"/>
      <c r="P28" s="195"/>
      <c r="Q28" s="189">
        <v>10</v>
      </c>
      <c r="R28" s="195">
        <v>9</v>
      </c>
      <c r="S28" s="189">
        <v>10</v>
      </c>
      <c r="T28" s="198">
        <v>4</v>
      </c>
      <c r="U28" s="172">
        <v>10</v>
      </c>
      <c r="V28" s="178">
        <v>10</v>
      </c>
      <c r="W28" s="126">
        <f t="shared" si="3"/>
        <v>2</v>
      </c>
      <c r="X28" s="203">
        <v>9</v>
      </c>
      <c r="Y28" s="118">
        <v>10</v>
      </c>
      <c r="Z28" s="208">
        <v>10</v>
      </c>
      <c r="AA28" s="126">
        <f t="shared" si="4"/>
        <v>3.9</v>
      </c>
      <c r="AB28" s="129">
        <f t="shared" si="1"/>
        <v>9.9</v>
      </c>
      <c r="AC28" s="193"/>
      <c r="AD28" s="123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7" t="s">
        <v>104</v>
      </c>
      <c r="C29" s="183">
        <v>9.5</v>
      </c>
      <c r="D29" s="186">
        <v>9.5</v>
      </c>
      <c r="E29" s="212">
        <v>1</v>
      </c>
      <c r="F29" s="212">
        <v>1</v>
      </c>
      <c r="G29" s="206">
        <v>0</v>
      </c>
      <c r="H29" s="112">
        <v>1</v>
      </c>
      <c r="I29" s="112">
        <v>1</v>
      </c>
      <c r="J29" s="212">
        <v>1</v>
      </c>
      <c r="K29" s="212">
        <v>1</v>
      </c>
      <c r="L29" s="212">
        <v>1</v>
      </c>
      <c r="M29" s="212">
        <v>1</v>
      </c>
      <c r="N29" s="167">
        <f t="shared" si="0"/>
        <v>1</v>
      </c>
      <c r="O29" s="172"/>
      <c r="P29" s="172">
        <v>9</v>
      </c>
      <c r="Q29" s="172">
        <v>10</v>
      </c>
      <c r="R29" s="172">
        <v>9</v>
      </c>
      <c r="S29" s="254">
        <v>0</v>
      </c>
      <c r="T29" s="174">
        <f t="shared" si="5"/>
        <v>2.8</v>
      </c>
      <c r="U29" s="172">
        <v>10</v>
      </c>
      <c r="V29" s="178">
        <v>5</v>
      </c>
      <c r="W29" s="126">
        <f t="shared" si="3"/>
        <v>1.75</v>
      </c>
      <c r="X29" s="255">
        <v>0</v>
      </c>
      <c r="Y29" s="256">
        <v>0</v>
      </c>
      <c r="Z29" s="208">
        <v>10</v>
      </c>
      <c r="AA29" s="126">
        <f t="shared" si="4"/>
        <v>0</v>
      </c>
      <c r="AB29" s="129">
        <f t="shared" si="1"/>
        <v>4.55</v>
      </c>
      <c r="AC29" s="193">
        <v>7</v>
      </c>
      <c r="AD29" s="123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7" t="s">
        <v>105</v>
      </c>
      <c r="C30" s="181">
        <v>9.6999999999999993</v>
      </c>
      <c r="D30" s="185">
        <v>9.5</v>
      </c>
      <c r="E30" s="212">
        <v>1</v>
      </c>
      <c r="F30" s="212">
        <v>1</v>
      </c>
      <c r="G30" s="112">
        <v>1</v>
      </c>
      <c r="H30" s="112">
        <v>1</v>
      </c>
      <c r="I30" s="206">
        <v>0</v>
      </c>
      <c r="J30" s="212">
        <v>1</v>
      </c>
      <c r="K30" s="212">
        <v>1</v>
      </c>
      <c r="L30" s="212">
        <v>1</v>
      </c>
      <c r="M30" s="212">
        <v>1</v>
      </c>
      <c r="N30" s="167">
        <v>0</v>
      </c>
      <c r="O30" s="172"/>
      <c r="P30" s="189">
        <v>10</v>
      </c>
      <c r="Q30" s="172">
        <v>9</v>
      </c>
      <c r="R30" s="172">
        <v>9</v>
      </c>
      <c r="S30" s="172">
        <v>10</v>
      </c>
      <c r="T30" s="174">
        <f t="shared" si="5"/>
        <v>3.8</v>
      </c>
      <c r="U30" s="172">
        <v>10</v>
      </c>
      <c r="V30" s="178">
        <v>10</v>
      </c>
      <c r="W30" s="126">
        <f t="shared" si="3"/>
        <v>2</v>
      </c>
      <c r="X30" s="203">
        <v>10</v>
      </c>
      <c r="Y30" s="118">
        <v>9</v>
      </c>
      <c r="Z30" s="208">
        <v>10</v>
      </c>
      <c r="AA30" s="126">
        <f t="shared" si="4"/>
        <v>3.6999999999999997</v>
      </c>
      <c r="AB30" s="213">
        <v>10</v>
      </c>
      <c r="AC30" s="193"/>
      <c r="AD30" s="123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8" t="s">
        <v>106</v>
      </c>
      <c r="C31" s="180">
        <v>9.5</v>
      </c>
      <c r="D31" s="184">
        <v>8.6999999999999993</v>
      </c>
      <c r="E31" s="212">
        <v>1</v>
      </c>
      <c r="F31" s="212">
        <v>1</v>
      </c>
      <c r="G31" s="115">
        <v>1</v>
      </c>
      <c r="H31" s="115">
        <v>1</v>
      </c>
      <c r="I31" s="115">
        <v>1</v>
      </c>
      <c r="J31" s="212">
        <v>1</v>
      </c>
      <c r="K31" s="212">
        <v>1</v>
      </c>
      <c r="L31" s="212">
        <v>1</v>
      </c>
      <c r="M31" s="212">
        <v>1</v>
      </c>
      <c r="N31" s="168">
        <f t="shared" si="0"/>
        <v>0</v>
      </c>
      <c r="O31" s="199">
        <v>10</v>
      </c>
      <c r="P31" s="199">
        <v>8.5</v>
      </c>
      <c r="Q31" s="189">
        <v>10</v>
      </c>
      <c r="R31" s="199">
        <v>9</v>
      </c>
      <c r="S31" s="199">
        <v>10</v>
      </c>
      <c r="T31" s="198">
        <v>4</v>
      </c>
      <c r="U31" s="173">
        <v>9</v>
      </c>
      <c r="V31" s="179">
        <v>10</v>
      </c>
      <c r="W31" s="126">
        <f t="shared" si="3"/>
        <v>1.8499999999999999</v>
      </c>
      <c r="X31" s="204">
        <v>10</v>
      </c>
      <c r="Y31" s="119">
        <v>10</v>
      </c>
      <c r="Z31" s="209">
        <v>10</v>
      </c>
      <c r="AA31" s="126">
        <f t="shared" si="4"/>
        <v>4</v>
      </c>
      <c r="AB31" s="213">
        <v>10</v>
      </c>
      <c r="AC31" s="129"/>
      <c r="AD31" s="124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1"/>
  <sheetViews>
    <sheetView tabSelected="1" topLeftCell="A7" workbookViewId="0">
      <selection activeCell="R11" sqref="R11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28515625" style="214" customWidth="1"/>
    <col min="16" max="16" width="12.140625" style="214" customWidth="1"/>
    <col min="17" max="17" width="12" style="214" customWidth="1"/>
    <col min="18" max="18" width="17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0" width="11.42578125" customWidth="1"/>
    <col min="31" max="31" width="11.42578125" style="214" customWidth="1"/>
    <col min="32" max="32" width="11.42578125" customWidth="1"/>
  </cols>
  <sheetData>
    <row r="1" spans="1:32" ht="19.5" customHeight="1" x14ac:dyDescent="0.25">
      <c r="A1" s="319"/>
      <c r="B1" s="318"/>
      <c r="C1" s="316"/>
      <c r="D1" s="317"/>
      <c r="E1" s="318"/>
      <c r="F1" s="296" t="s">
        <v>0</v>
      </c>
      <c r="G1" s="297"/>
      <c r="H1" s="297"/>
      <c r="I1" s="297"/>
      <c r="J1" s="297"/>
      <c r="K1" s="297"/>
      <c r="L1" s="278"/>
      <c r="M1" s="297"/>
      <c r="N1" s="297"/>
      <c r="O1" s="278"/>
      <c r="P1" s="278"/>
      <c r="Q1" s="278"/>
      <c r="R1" s="322"/>
      <c r="S1" s="367"/>
      <c r="T1" s="368"/>
      <c r="U1" s="278"/>
      <c r="V1" s="278"/>
      <c r="W1" s="278"/>
      <c r="X1" s="279"/>
      <c r="Y1" s="402" t="s">
        <v>139</v>
      </c>
      <c r="Z1" s="387" t="s">
        <v>140</v>
      </c>
      <c r="AA1" s="389" t="s">
        <v>141</v>
      </c>
      <c r="AB1" s="392" t="s">
        <v>142</v>
      </c>
      <c r="AC1" s="345" t="s">
        <v>73</v>
      </c>
      <c r="AD1" s="348" t="s">
        <v>74</v>
      </c>
      <c r="AE1" s="351" t="s">
        <v>142</v>
      </c>
      <c r="AF1" s="354" t="s">
        <v>73</v>
      </c>
    </row>
    <row r="2" spans="1:32" ht="19.5" customHeight="1" x14ac:dyDescent="0.25">
      <c r="A2" s="280"/>
      <c r="B2" s="274"/>
      <c r="C2" s="280"/>
      <c r="D2" s="281"/>
      <c r="E2" s="274"/>
      <c r="F2" s="299" t="s">
        <v>1</v>
      </c>
      <c r="G2" s="294"/>
      <c r="H2" s="294"/>
      <c r="I2" s="294"/>
      <c r="J2" s="294"/>
      <c r="K2" s="294"/>
      <c r="L2" s="295"/>
      <c r="M2" s="294"/>
      <c r="N2" s="294"/>
      <c r="O2" s="295"/>
      <c r="P2" s="295"/>
      <c r="Q2" s="295"/>
      <c r="R2" s="309"/>
      <c r="S2" s="273"/>
      <c r="T2" s="295"/>
      <c r="U2" s="281"/>
      <c r="V2" s="281"/>
      <c r="W2" s="281"/>
      <c r="X2" s="282"/>
      <c r="Y2" s="403"/>
      <c r="Z2" s="387"/>
      <c r="AA2" s="390"/>
      <c r="AB2" s="392"/>
      <c r="AC2" s="346"/>
      <c r="AD2" s="349"/>
      <c r="AE2" s="352"/>
      <c r="AF2" s="355"/>
    </row>
    <row r="3" spans="1:32" ht="19.5" customHeight="1" x14ac:dyDescent="0.25">
      <c r="A3" s="280"/>
      <c r="B3" s="274"/>
      <c r="C3" s="280"/>
      <c r="D3" s="281"/>
      <c r="E3" s="274"/>
      <c r="F3" s="293" t="s">
        <v>75</v>
      </c>
      <c r="G3" s="294"/>
      <c r="H3" s="294"/>
      <c r="I3" s="294"/>
      <c r="J3" s="294"/>
      <c r="K3" s="294"/>
      <c r="L3" s="295"/>
      <c r="M3" s="294"/>
      <c r="N3" s="294"/>
      <c r="O3" s="295"/>
      <c r="P3" s="295"/>
      <c r="Q3" s="295"/>
      <c r="R3" s="309"/>
      <c r="S3" s="273"/>
      <c r="T3" s="295"/>
      <c r="U3" s="281"/>
      <c r="V3" s="281"/>
      <c r="W3" s="281"/>
      <c r="X3" s="282"/>
      <c r="Y3" s="403"/>
      <c r="Z3" s="387"/>
      <c r="AA3" s="390"/>
      <c r="AB3" s="392"/>
      <c r="AC3" s="346"/>
      <c r="AD3" s="349"/>
      <c r="AE3" s="352"/>
      <c r="AF3" s="355"/>
    </row>
    <row r="4" spans="1:32" ht="20.25" customHeight="1" thickBot="1" x14ac:dyDescent="0.3">
      <c r="A4" s="280"/>
      <c r="B4" s="274"/>
      <c r="C4" s="283"/>
      <c r="D4" s="284"/>
      <c r="E4" s="276"/>
      <c r="F4" s="300" t="s">
        <v>5</v>
      </c>
      <c r="G4" s="290"/>
      <c r="H4" s="290"/>
      <c r="I4" s="290"/>
      <c r="J4" s="290"/>
      <c r="K4" s="290"/>
      <c r="L4" s="323"/>
      <c r="M4" s="290"/>
      <c r="N4" s="290"/>
      <c r="O4" s="323"/>
      <c r="P4" s="323"/>
      <c r="Q4" s="323"/>
      <c r="R4" s="302"/>
      <c r="S4" s="275"/>
      <c r="T4" s="323"/>
      <c r="U4" s="284"/>
      <c r="V4" s="284"/>
      <c r="W4" s="284"/>
      <c r="X4" s="285"/>
      <c r="Y4" s="403"/>
      <c r="Z4" s="387"/>
      <c r="AA4" s="390"/>
      <c r="AB4" s="392"/>
      <c r="AC4" s="346"/>
      <c r="AD4" s="349"/>
      <c r="AE4" s="352"/>
      <c r="AF4" s="355"/>
    </row>
    <row r="5" spans="1:32" ht="33" customHeight="1" thickBot="1" x14ac:dyDescent="0.25">
      <c r="A5" s="283"/>
      <c r="B5" s="295"/>
      <c r="C5" s="369" t="s">
        <v>8</v>
      </c>
      <c r="D5" s="278"/>
      <c r="E5" s="305"/>
      <c r="F5" s="301" t="s">
        <v>76</v>
      </c>
      <c r="G5" s="290"/>
      <c r="H5" s="290"/>
      <c r="I5" s="290"/>
      <c r="J5" s="290"/>
      <c r="K5" s="290"/>
      <c r="L5" s="295"/>
      <c r="M5" s="290"/>
      <c r="N5" s="290"/>
      <c r="O5" s="323"/>
      <c r="P5" s="323"/>
      <c r="Q5" s="323"/>
      <c r="R5" s="290"/>
      <c r="S5" s="290"/>
      <c r="T5" s="323"/>
      <c r="U5" s="290"/>
      <c r="V5" s="290"/>
      <c r="W5" s="291"/>
      <c r="X5" s="399" t="s">
        <v>161</v>
      </c>
      <c r="Y5" s="403"/>
      <c r="Z5" s="387"/>
      <c r="AA5" s="390"/>
      <c r="AB5" s="392"/>
      <c r="AC5" s="346"/>
      <c r="AD5" s="349"/>
      <c r="AE5" s="352"/>
      <c r="AF5" s="355"/>
    </row>
    <row r="6" spans="1:32" ht="26.25" customHeight="1" thickBot="1" x14ac:dyDescent="0.25">
      <c r="A6" s="320" t="s">
        <v>7</v>
      </c>
      <c r="B6" s="370" t="s">
        <v>9</v>
      </c>
      <c r="C6" s="375" t="s">
        <v>13</v>
      </c>
      <c r="D6" s="378" t="s">
        <v>38</v>
      </c>
      <c r="E6" s="375" t="s">
        <v>77</v>
      </c>
      <c r="F6" s="289" t="s">
        <v>11</v>
      </c>
      <c r="G6" s="290"/>
      <c r="H6" s="290"/>
      <c r="I6" s="290"/>
      <c r="J6" s="290"/>
      <c r="K6" s="291"/>
      <c r="L6" s="225" t="s">
        <v>150</v>
      </c>
      <c r="M6" s="336" t="s">
        <v>151</v>
      </c>
      <c r="N6" s="305"/>
      <c r="O6" s="381" t="s">
        <v>154</v>
      </c>
      <c r="P6" s="329"/>
      <c r="Q6" s="329"/>
      <c r="R6" s="329"/>
      <c r="S6" s="382"/>
      <c r="T6" s="381" t="s">
        <v>15</v>
      </c>
      <c r="U6" s="329"/>
      <c r="V6" s="382"/>
      <c r="W6" s="396" t="s">
        <v>16</v>
      </c>
      <c r="X6" s="400"/>
      <c r="Y6" s="403"/>
      <c r="Z6" s="387"/>
      <c r="AA6" s="390"/>
      <c r="AB6" s="392"/>
      <c r="AC6" s="346"/>
      <c r="AD6" s="349"/>
      <c r="AE6" s="352"/>
      <c r="AF6" s="355"/>
    </row>
    <row r="7" spans="1:32" ht="39" customHeight="1" thickBot="1" x14ac:dyDescent="0.25">
      <c r="A7" s="373"/>
      <c r="B7" s="371"/>
      <c r="C7" s="376"/>
      <c r="D7" s="379"/>
      <c r="E7" s="376"/>
      <c r="F7" s="383" t="s">
        <v>144</v>
      </c>
      <c r="G7" s="385" t="s">
        <v>145</v>
      </c>
      <c r="H7" s="385" t="s">
        <v>146</v>
      </c>
      <c r="I7" s="385" t="s">
        <v>147</v>
      </c>
      <c r="J7" s="385" t="s">
        <v>148</v>
      </c>
      <c r="K7" s="357" t="s">
        <v>29</v>
      </c>
      <c r="L7" s="359" t="s">
        <v>149</v>
      </c>
      <c r="M7" s="361" t="s">
        <v>152</v>
      </c>
      <c r="N7" s="363">
        <v>0.1</v>
      </c>
      <c r="O7" s="260" t="s">
        <v>156</v>
      </c>
      <c r="P7" s="261" t="s">
        <v>157</v>
      </c>
      <c r="Q7" s="262" t="s">
        <v>158</v>
      </c>
      <c r="R7" s="261" t="s">
        <v>155</v>
      </c>
      <c r="S7" s="365">
        <v>0.5</v>
      </c>
      <c r="T7" s="227" t="s">
        <v>153</v>
      </c>
      <c r="U7" s="228" t="s">
        <v>79</v>
      </c>
      <c r="V7" s="394">
        <v>0.4</v>
      </c>
      <c r="W7" s="397"/>
      <c r="X7" s="400"/>
      <c r="Y7" s="403"/>
      <c r="Z7" s="387"/>
      <c r="AA7" s="390"/>
      <c r="AB7" s="392"/>
      <c r="AC7" s="346"/>
      <c r="AD7" s="349"/>
      <c r="AE7" s="352"/>
      <c r="AF7" s="355"/>
    </row>
    <row r="8" spans="1:32" s="253" customFormat="1" ht="39" customHeight="1" thickBot="1" x14ac:dyDescent="0.25">
      <c r="A8" s="374"/>
      <c r="B8" s="372"/>
      <c r="C8" s="377"/>
      <c r="D8" s="380"/>
      <c r="E8" s="377"/>
      <c r="F8" s="384"/>
      <c r="G8" s="386"/>
      <c r="H8" s="386"/>
      <c r="I8" s="386"/>
      <c r="J8" s="386"/>
      <c r="K8" s="358"/>
      <c r="L8" s="360"/>
      <c r="M8" s="362"/>
      <c r="N8" s="364"/>
      <c r="O8" s="263" t="s">
        <v>145</v>
      </c>
      <c r="P8" s="264" t="s">
        <v>146</v>
      </c>
      <c r="Q8" s="265" t="s">
        <v>159</v>
      </c>
      <c r="R8" s="264" t="s">
        <v>160</v>
      </c>
      <c r="S8" s="366"/>
      <c r="T8" s="266" t="s">
        <v>147</v>
      </c>
      <c r="U8" s="267" t="s">
        <v>148</v>
      </c>
      <c r="V8" s="395"/>
      <c r="W8" s="398"/>
      <c r="X8" s="401"/>
      <c r="Y8" s="404"/>
      <c r="Z8" s="388"/>
      <c r="AA8" s="391"/>
      <c r="AB8" s="393"/>
      <c r="AC8" s="347"/>
      <c r="AD8" s="350"/>
      <c r="AE8" s="353"/>
      <c r="AF8" s="356"/>
    </row>
    <row r="9" spans="1:32" ht="19.5" customHeight="1" thickBot="1" x14ac:dyDescent="0.3">
      <c r="A9" s="32">
        <v>1</v>
      </c>
      <c r="B9" s="83" t="s">
        <v>83</v>
      </c>
      <c r="C9" s="182">
        <v>9.6</v>
      </c>
      <c r="D9" s="218">
        <v>9.6999999999999993</v>
      </c>
      <c r="E9" s="219">
        <v>10</v>
      </c>
      <c r="F9" s="240"/>
      <c r="G9" s="241">
        <v>1</v>
      </c>
      <c r="H9" s="241">
        <v>1</v>
      </c>
      <c r="I9" s="241">
        <v>1</v>
      </c>
      <c r="J9" s="241">
        <v>1</v>
      </c>
      <c r="K9" s="36">
        <f>4-SUM(F9:J9)</f>
        <v>0</v>
      </c>
      <c r="L9" s="224" t="s">
        <v>143</v>
      </c>
      <c r="M9" s="34">
        <f>4-K9</f>
        <v>4</v>
      </c>
      <c r="N9" s="31">
        <f>M9*0.25</f>
        <v>1</v>
      </c>
      <c r="O9" s="257">
        <v>10</v>
      </c>
      <c r="P9" s="258">
        <v>9.5</v>
      </c>
      <c r="Q9" s="258">
        <v>10</v>
      </c>
      <c r="R9" s="259">
        <v>9.6</v>
      </c>
      <c r="S9" s="236">
        <f>(O9*0.1)+(P9*0.1)+(Q9*0.1)+(R9*0.2)</f>
        <v>4.87</v>
      </c>
      <c r="T9" s="229">
        <v>10</v>
      </c>
      <c r="U9" s="230"/>
      <c r="V9" s="35">
        <f>(U9*0.3)+(T9*0.1)</f>
        <v>1</v>
      </c>
      <c r="W9" s="79">
        <f t="shared" ref="W9:W32" si="0">SUM(N9,S9,V9)</f>
        <v>6.87</v>
      </c>
      <c r="X9" s="80">
        <f t="shared" ref="X9:X32" si="1">AVERAGE(C9,D9,E9,W9)</f>
        <v>9.0424999999999986</v>
      </c>
      <c r="Y9" s="80"/>
      <c r="Z9" s="80">
        <f t="shared" ref="Z9:Z32" si="2">X9*0.6</f>
        <v>5.4254999999999987</v>
      </c>
      <c r="AA9" s="245"/>
      <c r="AB9" s="246">
        <f t="shared" ref="AB9:AB32" si="3">AA9*0.4</f>
        <v>0</v>
      </c>
      <c r="AC9" s="81">
        <f t="shared" ref="AC9:AC32" si="4">SUM(Z9,AB9)</f>
        <v>5.4254999999999987</v>
      </c>
      <c r="AD9" s="249"/>
      <c r="AE9" s="252">
        <f>AD9*0.4</f>
        <v>0</v>
      </c>
      <c r="AF9" s="248">
        <f t="shared" ref="AF9:AF32" si="5">(AD9*0.4)+Z9</f>
        <v>5.4254999999999987</v>
      </c>
    </row>
    <row r="10" spans="1:32" ht="19.5" customHeight="1" thickBot="1" x14ac:dyDescent="0.3">
      <c r="A10" s="44">
        <v>2</v>
      </c>
      <c r="B10" s="87" t="s">
        <v>84</v>
      </c>
      <c r="C10" s="183">
        <v>9.5</v>
      </c>
      <c r="D10" s="217">
        <v>8</v>
      </c>
      <c r="E10" s="220">
        <v>8</v>
      </c>
      <c r="F10" s="242"/>
      <c r="G10" s="244"/>
      <c r="H10" s="243">
        <v>1</v>
      </c>
      <c r="I10" s="243">
        <v>1</v>
      </c>
      <c r="J10" s="243">
        <v>1</v>
      </c>
      <c r="K10" s="36">
        <f t="shared" ref="K10:K32" si="6">4-SUM(F10:J10)</f>
        <v>1</v>
      </c>
      <c r="L10" s="224" t="s">
        <v>143</v>
      </c>
      <c r="M10" s="58">
        <f t="shared" ref="M10:M32" si="7">4-K10</f>
        <v>3</v>
      </c>
      <c r="N10" s="31">
        <f t="shared" ref="N10:N32" si="8">M10*0.25</f>
        <v>0.75</v>
      </c>
      <c r="O10" s="231">
        <v>9</v>
      </c>
      <c r="P10" s="226">
        <v>9</v>
      </c>
      <c r="Q10" s="226">
        <v>9</v>
      </c>
      <c r="R10" s="237">
        <v>9</v>
      </c>
      <c r="S10" s="236">
        <f t="shared" ref="S10:S32" si="9">(O10*0.1)+(P10*0.1)+(Q10*0.1)+(R10*0.2)</f>
        <v>4.5</v>
      </c>
      <c r="T10" s="231">
        <v>10</v>
      </c>
      <c r="U10" s="232"/>
      <c r="V10" s="35">
        <f t="shared" ref="V10:V32" si="10">(U10*0.3)+(T10*0.1)</f>
        <v>1</v>
      </c>
      <c r="W10" s="79">
        <f t="shared" si="0"/>
        <v>6.25</v>
      </c>
      <c r="X10" s="223">
        <f t="shared" si="1"/>
        <v>7.9375</v>
      </c>
      <c r="Y10" s="223" t="s">
        <v>143</v>
      </c>
      <c r="Z10" s="223">
        <f t="shared" si="2"/>
        <v>4.7625000000000002</v>
      </c>
      <c r="AA10" s="247"/>
      <c r="AB10" s="246">
        <f t="shared" si="3"/>
        <v>0</v>
      </c>
      <c r="AC10" s="81">
        <f t="shared" si="4"/>
        <v>4.7625000000000002</v>
      </c>
      <c r="AD10" s="250"/>
      <c r="AE10" s="252">
        <f t="shared" ref="AE10:AE32" si="11">AD10*0.4</f>
        <v>0</v>
      </c>
      <c r="AF10" s="248">
        <f t="shared" si="5"/>
        <v>4.7625000000000002</v>
      </c>
    </row>
    <row r="11" spans="1:32" ht="19.5" customHeight="1" thickBot="1" x14ac:dyDescent="0.3">
      <c r="A11" s="44">
        <v>3</v>
      </c>
      <c r="B11" s="87" t="s">
        <v>85</v>
      </c>
      <c r="C11" s="181">
        <v>8</v>
      </c>
      <c r="D11" s="216">
        <v>7.5</v>
      </c>
      <c r="E11" s="221">
        <v>6</v>
      </c>
      <c r="F11" s="242"/>
      <c r="G11" s="244"/>
      <c r="H11" s="243">
        <v>1</v>
      </c>
      <c r="I11" s="243">
        <v>1</v>
      </c>
      <c r="J11" s="243">
        <v>1</v>
      </c>
      <c r="K11" s="36">
        <f t="shared" si="6"/>
        <v>1</v>
      </c>
      <c r="L11" s="224" t="s">
        <v>143</v>
      </c>
      <c r="M11" s="58">
        <f t="shared" si="7"/>
        <v>3</v>
      </c>
      <c r="N11" s="31">
        <f t="shared" si="8"/>
        <v>0.75</v>
      </c>
      <c r="O11" s="231">
        <v>9</v>
      </c>
      <c r="P11" s="226">
        <v>9.6999999999999993</v>
      </c>
      <c r="Q11" s="226">
        <v>9.5</v>
      </c>
      <c r="R11" s="237">
        <v>0</v>
      </c>
      <c r="S11" s="236">
        <f t="shared" si="9"/>
        <v>2.8200000000000003</v>
      </c>
      <c r="T11" s="231">
        <v>0</v>
      </c>
      <c r="U11" s="232"/>
      <c r="V11" s="35">
        <f t="shared" si="10"/>
        <v>0</v>
      </c>
      <c r="W11" s="79">
        <f t="shared" si="0"/>
        <v>3.5700000000000003</v>
      </c>
      <c r="X11" s="223">
        <f t="shared" si="1"/>
        <v>6.2675000000000001</v>
      </c>
      <c r="Y11" s="223" t="s">
        <v>143</v>
      </c>
      <c r="Z11" s="223">
        <f t="shared" si="2"/>
        <v>3.7605</v>
      </c>
      <c r="AA11" s="247"/>
      <c r="AB11" s="246">
        <f t="shared" si="3"/>
        <v>0</v>
      </c>
      <c r="AC11" s="81">
        <f t="shared" si="4"/>
        <v>3.7605</v>
      </c>
      <c r="AD11" s="250"/>
      <c r="AE11" s="252">
        <f t="shared" si="11"/>
        <v>0</v>
      </c>
      <c r="AF11" s="248">
        <f t="shared" si="5"/>
        <v>3.7605</v>
      </c>
    </row>
    <row r="12" spans="1:32" ht="19.5" customHeight="1" thickBot="1" x14ac:dyDescent="0.3">
      <c r="A12" s="44">
        <v>4</v>
      </c>
      <c r="B12" s="87" t="s">
        <v>86</v>
      </c>
      <c r="C12" s="183">
        <v>10</v>
      </c>
      <c r="D12" s="217">
        <v>10</v>
      </c>
      <c r="E12" s="220">
        <v>10</v>
      </c>
      <c r="F12" s="242"/>
      <c r="G12" s="243">
        <v>1</v>
      </c>
      <c r="H12" s="243">
        <v>1</v>
      </c>
      <c r="I12" s="243">
        <v>1</v>
      </c>
      <c r="J12" s="243">
        <v>1</v>
      </c>
      <c r="K12" s="36">
        <f t="shared" si="6"/>
        <v>0</v>
      </c>
      <c r="L12" s="224" t="s">
        <v>143</v>
      </c>
      <c r="M12" s="58">
        <f t="shared" si="7"/>
        <v>4</v>
      </c>
      <c r="N12" s="31">
        <f t="shared" si="8"/>
        <v>1</v>
      </c>
      <c r="O12" s="231">
        <v>9.5</v>
      </c>
      <c r="P12" s="226">
        <v>9</v>
      </c>
      <c r="Q12" s="226">
        <v>9.1999999999999993</v>
      </c>
      <c r="R12" s="237">
        <v>10</v>
      </c>
      <c r="S12" s="236">
        <f t="shared" si="9"/>
        <v>4.7699999999999996</v>
      </c>
      <c r="T12" s="231">
        <v>10</v>
      </c>
      <c r="U12" s="232"/>
      <c r="V12" s="35">
        <f t="shared" si="10"/>
        <v>1</v>
      </c>
      <c r="W12" s="79">
        <f t="shared" si="0"/>
        <v>6.77</v>
      </c>
      <c r="X12" s="269">
        <f t="shared" si="1"/>
        <v>9.192499999999999</v>
      </c>
      <c r="Y12" s="269" t="s">
        <v>162</v>
      </c>
      <c r="Z12" s="270"/>
      <c r="AA12" s="270"/>
      <c r="AB12" s="270"/>
      <c r="AC12" s="270"/>
      <c r="AD12" s="270"/>
      <c r="AE12" s="270"/>
      <c r="AF12" s="270"/>
    </row>
    <row r="13" spans="1:32" ht="19.5" customHeight="1" thickBot="1" x14ac:dyDescent="0.3">
      <c r="A13" s="44">
        <v>5</v>
      </c>
      <c r="B13" s="87" t="s">
        <v>87</v>
      </c>
      <c r="C13" s="181">
        <v>10</v>
      </c>
      <c r="D13" s="216">
        <v>10</v>
      </c>
      <c r="E13" s="221">
        <v>10</v>
      </c>
      <c r="F13" s="242"/>
      <c r="G13" s="243">
        <v>1</v>
      </c>
      <c r="H13" s="243">
        <v>1</v>
      </c>
      <c r="I13" s="243">
        <v>1</v>
      </c>
      <c r="J13" s="243">
        <v>1</v>
      </c>
      <c r="K13" s="36">
        <f t="shared" si="6"/>
        <v>0</v>
      </c>
      <c r="L13" s="224" t="s">
        <v>143</v>
      </c>
      <c r="M13" s="58">
        <f t="shared" si="7"/>
        <v>4</v>
      </c>
      <c r="N13" s="31">
        <f t="shared" si="8"/>
        <v>1</v>
      </c>
      <c r="O13" s="231">
        <v>10</v>
      </c>
      <c r="P13" s="226">
        <v>10</v>
      </c>
      <c r="Q13" s="226">
        <v>10</v>
      </c>
      <c r="R13" s="237">
        <v>10</v>
      </c>
      <c r="S13" s="236">
        <f t="shared" si="9"/>
        <v>5</v>
      </c>
      <c r="T13" s="231">
        <v>10</v>
      </c>
      <c r="U13" s="232"/>
      <c r="V13" s="35">
        <f t="shared" si="10"/>
        <v>1</v>
      </c>
      <c r="W13" s="79">
        <f t="shared" si="0"/>
        <v>7</v>
      </c>
      <c r="X13" s="269">
        <f t="shared" si="1"/>
        <v>9.25</v>
      </c>
      <c r="Y13" s="269" t="s">
        <v>162</v>
      </c>
      <c r="Z13" s="270"/>
      <c r="AA13" s="270"/>
      <c r="AB13" s="270"/>
      <c r="AC13" s="270"/>
      <c r="AD13" s="270"/>
      <c r="AE13" s="270"/>
      <c r="AF13" s="270"/>
    </row>
    <row r="14" spans="1:32" ht="19.5" customHeight="1" thickBot="1" x14ac:dyDescent="0.3">
      <c r="A14" s="44">
        <v>6</v>
      </c>
      <c r="B14" s="87" t="s">
        <v>88</v>
      </c>
      <c r="C14" s="183">
        <v>9.8000000000000007</v>
      </c>
      <c r="D14" s="217">
        <v>10</v>
      </c>
      <c r="E14" s="220">
        <v>10</v>
      </c>
      <c r="F14" s="242"/>
      <c r="G14" s="243">
        <v>1</v>
      </c>
      <c r="H14" s="243">
        <v>1</v>
      </c>
      <c r="I14" s="243">
        <v>1</v>
      </c>
      <c r="J14" s="243">
        <v>1</v>
      </c>
      <c r="K14" s="36">
        <f t="shared" si="6"/>
        <v>0</v>
      </c>
      <c r="L14" s="224" t="s">
        <v>143</v>
      </c>
      <c r="M14" s="58">
        <f t="shared" si="7"/>
        <v>4</v>
      </c>
      <c r="N14" s="31">
        <f t="shared" si="8"/>
        <v>1</v>
      </c>
      <c r="O14" s="231">
        <v>10</v>
      </c>
      <c r="P14" s="226">
        <v>9</v>
      </c>
      <c r="Q14" s="226">
        <v>9.4</v>
      </c>
      <c r="R14" s="237">
        <v>10</v>
      </c>
      <c r="S14" s="236">
        <f t="shared" si="9"/>
        <v>4.84</v>
      </c>
      <c r="T14" s="231">
        <v>10</v>
      </c>
      <c r="U14" s="232"/>
      <c r="V14" s="35">
        <f t="shared" si="10"/>
        <v>1</v>
      </c>
      <c r="W14" s="79">
        <f t="shared" si="0"/>
        <v>6.84</v>
      </c>
      <c r="X14" s="269">
        <f t="shared" si="1"/>
        <v>9.16</v>
      </c>
      <c r="Y14" s="269" t="s">
        <v>162</v>
      </c>
      <c r="Z14" s="80">
        <f t="shared" si="2"/>
        <v>5.4959999999999996</v>
      </c>
      <c r="AA14" s="247"/>
      <c r="AB14" s="246">
        <f t="shared" si="3"/>
        <v>0</v>
      </c>
      <c r="AC14" s="81">
        <f t="shared" si="4"/>
        <v>5.4959999999999996</v>
      </c>
      <c r="AD14" s="250"/>
      <c r="AE14" s="252">
        <f t="shared" si="11"/>
        <v>0</v>
      </c>
      <c r="AF14" s="248">
        <f t="shared" si="5"/>
        <v>5.4959999999999996</v>
      </c>
    </row>
    <row r="15" spans="1:32" ht="19.5" customHeight="1" thickBot="1" x14ac:dyDescent="0.3">
      <c r="A15" s="44">
        <v>7</v>
      </c>
      <c r="B15" s="87" t="s">
        <v>89</v>
      </c>
      <c r="C15" s="181">
        <v>9.8000000000000007</v>
      </c>
      <c r="D15" s="216">
        <v>9.8000000000000007</v>
      </c>
      <c r="E15" s="221">
        <v>10</v>
      </c>
      <c r="F15" s="242"/>
      <c r="G15" s="243">
        <v>1</v>
      </c>
      <c r="H15" s="243">
        <v>1</v>
      </c>
      <c r="I15" s="243">
        <v>1</v>
      </c>
      <c r="J15" s="243">
        <v>1</v>
      </c>
      <c r="K15" s="36">
        <f t="shared" si="6"/>
        <v>0</v>
      </c>
      <c r="L15" s="268" t="s">
        <v>162</v>
      </c>
      <c r="M15" s="58">
        <f t="shared" si="7"/>
        <v>4</v>
      </c>
      <c r="N15" s="31">
        <f t="shared" si="8"/>
        <v>1</v>
      </c>
      <c r="O15" s="231">
        <v>10</v>
      </c>
      <c r="P15" s="226">
        <v>10</v>
      </c>
      <c r="Q15" s="226">
        <v>10</v>
      </c>
      <c r="R15" s="237">
        <v>10</v>
      </c>
      <c r="S15" s="236">
        <f t="shared" si="9"/>
        <v>5</v>
      </c>
      <c r="T15" s="231">
        <v>10</v>
      </c>
      <c r="U15" s="232">
        <v>9.5</v>
      </c>
      <c r="V15" s="35">
        <f t="shared" si="10"/>
        <v>3.85</v>
      </c>
      <c r="W15" s="79">
        <f t="shared" si="0"/>
        <v>9.85</v>
      </c>
      <c r="X15" s="269">
        <f t="shared" si="1"/>
        <v>9.8625000000000007</v>
      </c>
      <c r="Y15" s="269" t="s">
        <v>162</v>
      </c>
      <c r="Z15" s="270"/>
      <c r="AA15" s="270"/>
      <c r="AB15" s="270"/>
      <c r="AC15" s="270"/>
      <c r="AD15" s="270"/>
      <c r="AE15" s="270"/>
      <c r="AF15" s="270"/>
    </row>
    <row r="16" spans="1:32" ht="19.5" customHeight="1" thickBot="1" x14ac:dyDescent="0.3">
      <c r="A16" s="44">
        <v>8</v>
      </c>
      <c r="B16" s="87" t="s">
        <v>90</v>
      </c>
      <c r="C16" s="183">
        <v>10</v>
      </c>
      <c r="D16" s="217">
        <v>10</v>
      </c>
      <c r="E16" s="220">
        <v>10</v>
      </c>
      <c r="F16" s="242"/>
      <c r="G16" s="243">
        <v>1</v>
      </c>
      <c r="H16" s="243">
        <v>1</v>
      </c>
      <c r="I16" s="243">
        <v>1</v>
      </c>
      <c r="J16" s="243">
        <v>1</v>
      </c>
      <c r="K16" s="36">
        <f t="shared" si="6"/>
        <v>0</v>
      </c>
      <c r="L16" s="268" t="s">
        <v>162</v>
      </c>
      <c r="M16" s="58">
        <f t="shared" si="7"/>
        <v>4</v>
      </c>
      <c r="N16" s="31">
        <f t="shared" si="8"/>
        <v>1</v>
      </c>
      <c r="O16" s="231">
        <v>9</v>
      </c>
      <c r="P16" s="226">
        <v>10</v>
      </c>
      <c r="Q16" s="226">
        <v>10</v>
      </c>
      <c r="R16" s="237">
        <v>9.5</v>
      </c>
      <c r="S16" s="236">
        <f t="shared" si="9"/>
        <v>4.8</v>
      </c>
      <c r="T16" s="231">
        <v>10</v>
      </c>
      <c r="U16" s="232"/>
      <c r="V16" s="35">
        <f t="shared" si="10"/>
        <v>1</v>
      </c>
      <c r="W16" s="79">
        <f t="shared" si="0"/>
        <v>6.8</v>
      </c>
      <c r="X16" s="269">
        <f t="shared" si="1"/>
        <v>9.1999999999999993</v>
      </c>
      <c r="Y16" s="269" t="s">
        <v>162</v>
      </c>
      <c r="Z16" s="270"/>
      <c r="AA16" s="270"/>
      <c r="AB16" s="270"/>
      <c r="AC16" s="270"/>
      <c r="AD16" s="270"/>
      <c r="AE16" s="270"/>
      <c r="AF16" s="270"/>
    </row>
    <row r="17" spans="1:32" ht="19.5" customHeight="1" thickBot="1" x14ac:dyDescent="0.3">
      <c r="A17" s="44">
        <v>9</v>
      </c>
      <c r="B17" s="87" t="s">
        <v>91</v>
      </c>
      <c r="C17" s="181">
        <v>9.8000000000000007</v>
      </c>
      <c r="D17" s="216">
        <v>7.7</v>
      </c>
      <c r="E17" s="221">
        <v>9.1</v>
      </c>
      <c r="F17" s="242"/>
      <c r="G17" s="243">
        <v>1</v>
      </c>
      <c r="H17" s="243">
        <v>1</v>
      </c>
      <c r="I17" s="243">
        <v>1</v>
      </c>
      <c r="J17" s="243">
        <v>1</v>
      </c>
      <c r="K17" s="36">
        <f t="shared" si="6"/>
        <v>0</v>
      </c>
      <c r="L17" s="224" t="s">
        <v>143</v>
      </c>
      <c r="M17" s="58">
        <f t="shared" si="7"/>
        <v>4</v>
      </c>
      <c r="N17" s="31">
        <f t="shared" si="8"/>
        <v>1</v>
      </c>
      <c r="O17" s="231">
        <v>9</v>
      </c>
      <c r="P17" s="226">
        <v>9.5</v>
      </c>
      <c r="Q17" s="226">
        <v>10</v>
      </c>
      <c r="R17" s="237">
        <v>10</v>
      </c>
      <c r="S17" s="236">
        <f t="shared" si="9"/>
        <v>4.8499999999999996</v>
      </c>
      <c r="T17" s="231">
        <v>10</v>
      </c>
      <c r="U17" s="232"/>
      <c r="V17" s="35">
        <f t="shared" si="10"/>
        <v>1</v>
      </c>
      <c r="W17" s="79">
        <f t="shared" si="0"/>
        <v>6.85</v>
      </c>
      <c r="X17" s="80">
        <f t="shared" si="1"/>
        <v>8.3625000000000007</v>
      </c>
      <c r="Y17" s="80"/>
      <c r="Z17" s="80">
        <f t="shared" si="2"/>
        <v>5.0175000000000001</v>
      </c>
      <c r="AA17" s="247"/>
      <c r="AB17" s="246">
        <f t="shared" si="3"/>
        <v>0</v>
      </c>
      <c r="AC17" s="81">
        <f t="shared" si="4"/>
        <v>5.0175000000000001</v>
      </c>
      <c r="AD17" s="250"/>
      <c r="AE17" s="252">
        <f t="shared" si="11"/>
        <v>0</v>
      </c>
      <c r="AF17" s="248">
        <f t="shared" si="5"/>
        <v>5.0175000000000001</v>
      </c>
    </row>
    <row r="18" spans="1:32" ht="19.5" customHeight="1" thickBot="1" x14ac:dyDescent="0.3">
      <c r="A18" s="44">
        <v>10</v>
      </c>
      <c r="B18" s="87" t="s">
        <v>92</v>
      </c>
      <c r="C18" s="183">
        <v>9.6</v>
      </c>
      <c r="D18" s="217">
        <v>9.1999999999999993</v>
      </c>
      <c r="E18" s="220">
        <v>9.8000000000000007</v>
      </c>
      <c r="F18" s="242"/>
      <c r="G18" s="243">
        <v>1</v>
      </c>
      <c r="H18" s="243">
        <v>1</v>
      </c>
      <c r="I18" s="243">
        <v>1</v>
      </c>
      <c r="J18" s="243">
        <v>1</v>
      </c>
      <c r="K18" s="36">
        <f t="shared" si="6"/>
        <v>0</v>
      </c>
      <c r="L18" s="224" t="s">
        <v>143</v>
      </c>
      <c r="M18" s="58">
        <f t="shared" si="7"/>
        <v>4</v>
      </c>
      <c r="N18" s="31">
        <f t="shared" si="8"/>
        <v>1</v>
      </c>
      <c r="O18" s="231">
        <v>9</v>
      </c>
      <c r="P18" s="226">
        <v>10</v>
      </c>
      <c r="Q18" s="226">
        <v>10</v>
      </c>
      <c r="R18" s="237">
        <v>10</v>
      </c>
      <c r="S18" s="236">
        <f t="shared" si="9"/>
        <v>4.9000000000000004</v>
      </c>
      <c r="T18" s="231">
        <v>10</v>
      </c>
      <c r="U18" s="232"/>
      <c r="V18" s="35">
        <f t="shared" si="10"/>
        <v>1</v>
      </c>
      <c r="W18" s="79">
        <f t="shared" si="0"/>
        <v>6.9</v>
      </c>
      <c r="X18" s="80">
        <f t="shared" si="1"/>
        <v>8.875</v>
      </c>
      <c r="Y18" s="80"/>
      <c r="Z18" s="80">
        <f t="shared" si="2"/>
        <v>5.3250000000000002</v>
      </c>
      <c r="AA18" s="247"/>
      <c r="AB18" s="246">
        <f t="shared" si="3"/>
        <v>0</v>
      </c>
      <c r="AC18" s="81">
        <f t="shared" si="4"/>
        <v>5.3250000000000002</v>
      </c>
      <c r="AD18" s="250"/>
      <c r="AE18" s="252">
        <f t="shared" si="11"/>
        <v>0</v>
      </c>
      <c r="AF18" s="248">
        <f t="shared" si="5"/>
        <v>5.3250000000000002</v>
      </c>
    </row>
    <row r="19" spans="1:32" ht="19.5" customHeight="1" thickBot="1" x14ac:dyDescent="0.3">
      <c r="A19" s="60">
        <v>11</v>
      </c>
      <c r="B19" s="87" t="s">
        <v>93</v>
      </c>
      <c r="C19" s="181">
        <v>10</v>
      </c>
      <c r="D19" s="216">
        <v>9.5</v>
      </c>
      <c r="E19" s="221">
        <v>10</v>
      </c>
      <c r="F19" s="242"/>
      <c r="G19" s="243">
        <v>1</v>
      </c>
      <c r="H19" s="243">
        <v>1</v>
      </c>
      <c r="I19" s="243">
        <v>1</v>
      </c>
      <c r="J19" s="243">
        <v>1</v>
      </c>
      <c r="K19" s="36">
        <f t="shared" si="6"/>
        <v>0</v>
      </c>
      <c r="L19" s="224" t="s">
        <v>143</v>
      </c>
      <c r="M19" s="58">
        <f t="shared" si="7"/>
        <v>4</v>
      </c>
      <c r="N19" s="31">
        <f t="shared" si="8"/>
        <v>1</v>
      </c>
      <c r="O19" s="231">
        <v>10</v>
      </c>
      <c r="P19" s="226">
        <v>9.8000000000000007</v>
      </c>
      <c r="Q19" s="226">
        <v>9.9</v>
      </c>
      <c r="R19" s="237">
        <v>10</v>
      </c>
      <c r="S19" s="236">
        <f t="shared" si="9"/>
        <v>4.9700000000000006</v>
      </c>
      <c r="T19" s="231">
        <v>10</v>
      </c>
      <c r="U19" s="233"/>
      <c r="V19" s="35">
        <f t="shared" si="10"/>
        <v>1</v>
      </c>
      <c r="W19" s="79">
        <f t="shared" si="0"/>
        <v>6.9700000000000006</v>
      </c>
      <c r="X19" s="269">
        <f t="shared" si="1"/>
        <v>9.1174999999999997</v>
      </c>
      <c r="Y19" s="269" t="s">
        <v>162</v>
      </c>
      <c r="Z19" s="270"/>
      <c r="AA19" s="270"/>
      <c r="AB19" s="270"/>
      <c r="AC19" s="270"/>
      <c r="AD19" s="270"/>
      <c r="AE19" s="270"/>
      <c r="AF19" s="270"/>
    </row>
    <row r="20" spans="1:32" ht="19.5" customHeight="1" thickBot="1" x14ac:dyDescent="0.3">
      <c r="A20" s="44">
        <v>12</v>
      </c>
      <c r="B20" s="87" t="s">
        <v>94</v>
      </c>
      <c r="C20" s="183">
        <v>9.6</v>
      </c>
      <c r="D20" s="217">
        <v>9.1999999999999993</v>
      </c>
      <c r="E20" s="220">
        <v>10</v>
      </c>
      <c r="F20" s="242"/>
      <c r="G20" s="243">
        <v>1</v>
      </c>
      <c r="H20" s="243">
        <v>1</v>
      </c>
      <c r="I20" s="243">
        <v>1</v>
      </c>
      <c r="J20" s="243">
        <v>1</v>
      </c>
      <c r="K20" s="36">
        <f t="shared" si="6"/>
        <v>0</v>
      </c>
      <c r="L20" s="224" t="s">
        <v>143</v>
      </c>
      <c r="M20" s="58">
        <f t="shared" si="7"/>
        <v>4</v>
      </c>
      <c r="N20" s="31">
        <f t="shared" si="8"/>
        <v>1</v>
      </c>
      <c r="O20" s="231">
        <v>10</v>
      </c>
      <c r="P20" s="226">
        <v>10</v>
      </c>
      <c r="Q20" s="226">
        <v>9.9</v>
      </c>
      <c r="R20" s="237">
        <v>9.6</v>
      </c>
      <c r="S20" s="236">
        <f t="shared" si="9"/>
        <v>4.91</v>
      </c>
      <c r="T20" s="231">
        <v>10</v>
      </c>
      <c r="U20" s="232"/>
      <c r="V20" s="35">
        <f t="shared" si="10"/>
        <v>1</v>
      </c>
      <c r="W20" s="79">
        <f t="shared" si="0"/>
        <v>6.91</v>
      </c>
      <c r="X20" s="80">
        <f t="shared" si="1"/>
        <v>8.9274999999999984</v>
      </c>
      <c r="Y20" s="80"/>
      <c r="Z20" s="80">
        <f t="shared" si="2"/>
        <v>5.3564999999999987</v>
      </c>
      <c r="AA20" s="247"/>
      <c r="AB20" s="246">
        <f t="shared" si="3"/>
        <v>0</v>
      </c>
      <c r="AC20" s="81">
        <f t="shared" si="4"/>
        <v>5.3564999999999987</v>
      </c>
      <c r="AD20" s="250"/>
      <c r="AE20" s="252">
        <f t="shared" si="11"/>
        <v>0</v>
      </c>
      <c r="AF20" s="248">
        <f t="shared" si="5"/>
        <v>5.3564999999999987</v>
      </c>
    </row>
    <row r="21" spans="1:32" ht="19.5" customHeight="1" thickBot="1" x14ac:dyDescent="0.3">
      <c r="A21" s="44">
        <v>13</v>
      </c>
      <c r="B21" s="87" t="s">
        <v>95</v>
      </c>
      <c r="C21" s="181">
        <v>9.6999999999999993</v>
      </c>
      <c r="D21" s="216">
        <v>6.3</v>
      </c>
      <c r="E21" s="221">
        <v>9.3000000000000007</v>
      </c>
      <c r="F21" s="242"/>
      <c r="G21" s="243">
        <v>1</v>
      </c>
      <c r="H21" s="243">
        <v>1</v>
      </c>
      <c r="I21" s="243">
        <v>1</v>
      </c>
      <c r="J21" s="243">
        <v>1</v>
      </c>
      <c r="K21" s="36">
        <f t="shared" si="6"/>
        <v>0</v>
      </c>
      <c r="L21" s="224" t="s">
        <v>143</v>
      </c>
      <c r="M21" s="58">
        <f t="shared" si="7"/>
        <v>4</v>
      </c>
      <c r="N21" s="31">
        <f t="shared" si="8"/>
        <v>1</v>
      </c>
      <c r="O21" s="231">
        <v>10</v>
      </c>
      <c r="P21" s="226">
        <v>9.5</v>
      </c>
      <c r="Q21" s="226">
        <v>10</v>
      </c>
      <c r="R21" s="237">
        <v>9</v>
      </c>
      <c r="S21" s="236">
        <f t="shared" si="9"/>
        <v>4.75</v>
      </c>
      <c r="T21" s="231">
        <v>10</v>
      </c>
      <c r="U21" s="232"/>
      <c r="V21" s="35">
        <f t="shared" si="10"/>
        <v>1</v>
      </c>
      <c r="W21" s="79">
        <f t="shared" si="0"/>
        <v>6.75</v>
      </c>
      <c r="X21" s="223">
        <f t="shared" si="1"/>
        <v>8.0124999999999993</v>
      </c>
      <c r="Y21" s="223" t="s">
        <v>143</v>
      </c>
      <c r="Z21" s="223">
        <f t="shared" si="2"/>
        <v>4.8074999999999992</v>
      </c>
      <c r="AA21" s="247"/>
      <c r="AB21" s="246">
        <f t="shared" si="3"/>
        <v>0</v>
      </c>
      <c r="AC21" s="81">
        <f t="shared" si="4"/>
        <v>4.8074999999999992</v>
      </c>
      <c r="AD21" s="250"/>
      <c r="AE21" s="252">
        <f t="shared" si="11"/>
        <v>0</v>
      </c>
      <c r="AF21" s="248">
        <f t="shared" si="5"/>
        <v>4.8074999999999992</v>
      </c>
    </row>
    <row r="22" spans="1:32" ht="19.5" customHeight="1" thickBot="1" x14ac:dyDescent="0.3">
      <c r="A22" s="44">
        <v>14</v>
      </c>
      <c r="B22" s="87" t="s">
        <v>96</v>
      </c>
      <c r="C22" s="183">
        <v>9</v>
      </c>
      <c r="D22" s="217">
        <v>9.5</v>
      </c>
      <c r="E22" s="220">
        <v>9.5</v>
      </c>
      <c r="F22" s="242"/>
      <c r="G22" s="243">
        <v>1</v>
      </c>
      <c r="H22" s="244"/>
      <c r="I22" s="243">
        <v>1</v>
      </c>
      <c r="J22" s="243">
        <v>1</v>
      </c>
      <c r="K22" s="36">
        <f t="shared" si="6"/>
        <v>1</v>
      </c>
      <c r="L22" s="224" t="s">
        <v>143</v>
      </c>
      <c r="M22" s="58">
        <f t="shared" si="7"/>
        <v>3</v>
      </c>
      <c r="N22" s="31">
        <f t="shared" si="8"/>
        <v>0.75</v>
      </c>
      <c r="O22" s="231">
        <v>10</v>
      </c>
      <c r="P22" s="226">
        <v>9.5</v>
      </c>
      <c r="Q22" s="226">
        <v>0</v>
      </c>
      <c r="R22" s="237">
        <v>9.4</v>
      </c>
      <c r="S22" s="236">
        <f t="shared" si="9"/>
        <v>3.83</v>
      </c>
      <c r="T22" s="231">
        <v>0</v>
      </c>
      <c r="U22" s="232"/>
      <c r="V22" s="35">
        <f t="shared" si="10"/>
        <v>0</v>
      </c>
      <c r="W22" s="79">
        <f t="shared" si="0"/>
        <v>4.58</v>
      </c>
      <c r="X22" s="80">
        <f t="shared" si="1"/>
        <v>8.1449999999999996</v>
      </c>
      <c r="Y22" s="80"/>
      <c r="Z22" s="80">
        <f t="shared" si="2"/>
        <v>4.8869999999999996</v>
      </c>
      <c r="AA22" s="247"/>
      <c r="AB22" s="246">
        <f t="shared" si="3"/>
        <v>0</v>
      </c>
      <c r="AC22" s="81">
        <f t="shared" si="4"/>
        <v>4.8869999999999996</v>
      </c>
      <c r="AD22" s="250"/>
      <c r="AE22" s="252">
        <f t="shared" si="11"/>
        <v>0</v>
      </c>
      <c r="AF22" s="248">
        <f t="shared" si="5"/>
        <v>4.8869999999999996</v>
      </c>
    </row>
    <row r="23" spans="1:32" ht="19.5" customHeight="1" thickBot="1" x14ac:dyDescent="0.3">
      <c r="A23" s="44">
        <v>15</v>
      </c>
      <c r="B23" s="87" t="s">
        <v>97</v>
      </c>
      <c r="C23" s="181">
        <v>9.8000000000000007</v>
      </c>
      <c r="D23" s="216">
        <v>10</v>
      </c>
      <c r="E23" s="221">
        <v>10</v>
      </c>
      <c r="F23" s="242"/>
      <c r="G23" s="243">
        <v>1</v>
      </c>
      <c r="H23" s="243">
        <v>1</v>
      </c>
      <c r="I23" s="244"/>
      <c r="J23" s="243">
        <v>1</v>
      </c>
      <c r="K23" s="36">
        <f t="shared" si="6"/>
        <v>1</v>
      </c>
      <c r="L23" s="224" t="s">
        <v>143</v>
      </c>
      <c r="M23" s="58">
        <f t="shared" si="7"/>
        <v>3</v>
      </c>
      <c r="N23" s="31">
        <f t="shared" si="8"/>
        <v>0.75</v>
      </c>
      <c r="O23" s="231">
        <v>10</v>
      </c>
      <c r="P23" s="226">
        <v>8</v>
      </c>
      <c r="Q23" s="226">
        <v>9.9</v>
      </c>
      <c r="R23" s="237">
        <v>10</v>
      </c>
      <c r="S23" s="236">
        <f t="shared" si="9"/>
        <v>4.79</v>
      </c>
      <c r="T23" s="231">
        <v>10</v>
      </c>
      <c r="U23" s="232"/>
      <c r="V23" s="35">
        <f t="shared" si="10"/>
        <v>1</v>
      </c>
      <c r="W23" s="79">
        <f t="shared" si="0"/>
        <v>6.54</v>
      </c>
      <c r="X23" s="269">
        <f t="shared" si="1"/>
        <v>9.0850000000000009</v>
      </c>
      <c r="Y23" s="269" t="s">
        <v>162</v>
      </c>
      <c r="Z23" s="270"/>
      <c r="AA23" s="270"/>
      <c r="AB23" s="270"/>
      <c r="AC23" s="270"/>
      <c r="AD23" s="270"/>
      <c r="AE23" s="270"/>
      <c r="AF23" s="270"/>
    </row>
    <row r="24" spans="1:32" ht="19.5" customHeight="1" thickBot="1" x14ac:dyDescent="0.3">
      <c r="A24" s="44">
        <v>16</v>
      </c>
      <c r="B24" s="87" t="s">
        <v>98</v>
      </c>
      <c r="C24" s="183">
        <v>8</v>
      </c>
      <c r="D24" s="217">
        <v>7.5</v>
      </c>
      <c r="E24" s="220">
        <v>6</v>
      </c>
      <c r="F24" s="242"/>
      <c r="G24" s="243">
        <v>1</v>
      </c>
      <c r="H24" s="243">
        <v>1</v>
      </c>
      <c r="I24" s="243">
        <v>1</v>
      </c>
      <c r="J24" s="243">
        <v>1</v>
      </c>
      <c r="K24" s="36">
        <f t="shared" si="6"/>
        <v>0</v>
      </c>
      <c r="L24" s="224" t="s">
        <v>143</v>
      </c>
      <c r="M24" s="58">
        <f t="shared" si="7"/>
        <v>4</v>
      </c>
      <c r="N24" s="31">
        <f t="shared" si="8"/>
        <v>1</v>
      </c>
      <c r="O24" s="231">
        <v>9.5</v>
      </c>
      <c r="P24" s="226">
        <v>8.5</v>
      </c>
      <c r="Q24" s="226">
        <v>9</v>
      </c>
      <c r="R24" s="237">
        <v>10</v>
      </c>
      <c r="S24" s="236">
        <f t="shared" si="9"/>
        <v>4.7</v>
      </c>
      <c r="T24" s="231">
        <v>0</v>
      </c>
      <c r="U24" s="232"/>
      <c r="V24" s="35">
        <f t="shared" si="10"/>
        <v>0</v>
      </c>
      <c r="W24" s="79">
        <f t="shared" si="0"/>
        <v>5.7</v>
      </c>
      <c r="X24" s="223">
        <f t="shared" si="1"/>
        <v>6.8</v>
      </c>
      <c r="Y24" s="223" t="s">
        <v>143</v>
      </c>
      <c r="Z24" s="223">
        <f t="shared" si="2"/>
        <v>4.08</v>
      </c>
      <c r="AA24" s="247"/>
      <c r="AB24" s="246">
        <f t="shared" si="3"/>
        <v>0</v>
      </c>
      <c r="AC24" s="81">
        <f t="shared" si="4"/>
        <v>4.08</v>
      </c>
      <c r="AD24" s="250"/>
      <c r="AE24" s="252">
        <f t="shared" si="11"/>
        <v>0</v>
      </c>
      <c r="AF24" s="248">
        <f t="shared" si="5"/>
        <v>4.08</v>
      </c>
    </row>
    <row r="25" spans="1:32" ht="19.5" customHeight="1" thickBot="1" x14ac:dyDescent="0.3">
      <c r="A25" s="44">
        <v>17</v>
      </c>
      <c r="B25" s="87" t="s">
        <v>99</v>
      </c>
      <c r="C25" s="181">
        <v>9</v>
      </c>
      <c r="D25" s="216">
        <v>9.5</v>
      </c>
      <c r="E25" s="221">
        <v>10</v>
      </c>
      <c r="F25" s="242"/>
      <c r="G25" s="244"/>
      <c r="H25" s="243">
        <v>1</v>
      </c>
      <c r="I25" s="244"/>
      <c r="J25" s="243">
        <v>1</v>
      </c>
      <c r="K25" s="36">
        <f t="shared" si="6"/>
        <v>2</v>
      </c>
      <c r="L25" s="224" t="s">
        <v>143</v>
      </c>
      <c r="M25" s="58">
        <f t="shared" si="7"/>
        <v>2</v>
      </c>
      <c r="N25" s="31">
        <f t="shared" si="8"/>
        <v>0.5</v>
      </c>
      <c r="O25" s="231">
        <v>10</v>
      </c>
      <c r="P25" s="226">
        <v>0</v>
      </c>
      <c r="Q25" s="226">
        <v>0</v>
      </c>
      <c r="R25" s="237">
        <v>9.3000000000000007</v>
      </c>
      <c r="S25" s="236">
        <f t="shared" si="9"/>
        <v>2.8600000000000003</v>
      </c>
      <c r="T25" s="231"/>
      <c r="U25" s="232"/>
      <c r="V25" s="35">
        <f t="shared" si="10"/>
        <v>0</v>
      </c>
      <c r="W25" s="79">
        <f t="shared" si="0"/>
        <v>3.3600000000000003</v>
      </c>
      <c r="X25" s="80">
        <f t="shared" si="1"/>
        <v>7.9649999999999999</v>
      </c>
      <c r="Y25" s="80"/>
      <c r="Z25" s="80">
        <f t="shared" si="2"/>
        <v>4.7789999999999999</v>
      </c>
      <c r="AA25" s="247"/>
      <c r="AB25" s="246">
        <f t="shared" si="3"/>
        <v>0</v>
      </c>
      <c r="AC25" s="81">
        <f t="shared" si="4"/>
        <v>4.7789999999999999</v>
      </c>
      <c r="AD25" s="250"/>
      <c r="AE25" s="252">
        <f t="shared" si="11"/>
        <v>0</v>
      </c>
      <c r="AF25" s="248">
        <f t="shared" si="5"/>
        <v>4.7789999999999999</v>
      </c>
    </row>
    <row r="26" spans="1:32" ht="19.5" customHeight="1" thickBot="1" x14ac:dyDescent="0.3">
      <c r="A26" s="44">
        <v>18</v>
      </c>
      <c r="B26" s="87" t="s">
        <v>100</v>
      </c>
      <c r="C26" s="183">
        <v>10</v>
      </c>
      <c r="D26" s="217">
        <v>10</v>
      </c>
      <c r="E26" s="220">
        <v>10</v>
      </c>
      <c r="F26" s="242"/>
      <c r="G26" s="243">
        <v>1</v>
      </c>
      <c r="H26" s="243">
        <v>1</v>
      </c>
      <c r="I26" s="243">
        <v>1</v>
      </c>
      <c r="J26" s="243">
        <v>1</v>
      </c>
      <c r="K26" s="36">
        <f t="shared" si="6"/>
        <v>0</v>
      </c>
      <c r="L26" s="268" t="s">
        <v>162</v>
      </c>
      <c r="M26" s="58">
        <f t="shared" si="7"/>
        <v>4</v>
      </c>
      <c r="N26" s="31">
        <f t="shared" si="8"/>
        <v>1</v>
      </c>
      <c r="O26" s="231">
        <v>10</v>
      </c>
      <c r="P26" s="226">
        <v>10</v>
      </c>
      <c r="Q26" s="226">
        <v>9.5</v>
      </c>
      <c r="R26" s="237">
        <v>10</v>
      </c>
      <c r="S26" s="236">
        <f t="shared" si="9"/>
        <v>4.95</v>
      </c>
      <c r="T26" s="231">
        <v>10</v>
      </c>
      <c r="U26" s="232">
        <v>10</v>
      </c>
      <c r="V26" s="35">
        <f t="shared" si="10"/>
        <v>4</v>
      </c>
      <c r="W26" s="79">
        <f t="shared" si="0"/>
        <v>9.9499999999999993</v>
      </c>
      <c r="X26" s="269">
        <f t="shared" si="1"/>
        <v>9.9875000000000007</v>
      </c>
      <c r="Y26" s="269" t="s">
        <v>162</v>
      </c>
      <c r="Z26" s="270"/>
      <c r="AA26" s="270"/>
      <c r="AB26" s="270"/>
      <c r="AC26" s="270"/>
      <c r="AD26" s="270"/>
      <c r="AE26" s="270"/>
      <c r="AF26" s="270"/>
    </row>
    <row r="27" spans="1:32" ht="19.5" customHeight="1" thickBot="1" x14ac:dyDescent="0.3">
      <c r="A27" s="44">
        <v>19</v>
      </c>
      <c r="B27" s="87" t="s">
        <v>101</v>
      </c>
      <c r="C27" s="181">
        <v>8.5</v>
      </c>
      <c r="D27" s="216">
        <v>9</v>
      </c>
      <c r="E27" s="221">
        <v>9.6</v>
      </c>
      <c r="F27" s="242"/>
      <c r="G27" s="243">
        <v>1</v>
      </c>
      <c r="H27" s="243">
        <v>1</v>
      </c>
      <c r="I27" s="243">
        <v>1</v>
      </c>
      <c r="J27" s="243">
        <v>1</v>
      </c>
      <c r="K27" s="36">
        <f t="shared" si="6"/>
        <v>0</v>
      </c>
      <c r="L27" s="224" t="s">
        <v>143</v>
      </c>
      <c r="M27" s="58">
        <f t="shared" si="7"/>
        <v>4</v>
      </c>
      <c r="N27" s="31">
        <f t="shared" si="8"/>
        <v>1</v>
      </c>
      <c r="O27" s="231">
        <v>10</v>
      </c>
      <c r="P27" s="226">
        <v>9</v>
      </c>
      <c r="Q27" s="226">
        <v>8.5</v>
      </c>
      <c r="R27" s="237">
        <v>9</v>
      </c>
      <c r="S27" s="236">
        <f t="shared" si="9"/>
        <v>4.55</v>
      </c>
      <c r="T27" s="231">
        <v>10</v>
      </c>
      <c r="U27" s="232"/>
      <c r="V27" s="35">
        <f t="shared" si="10"/>
        <v>1</v>
      </c>
      <c r="W27" s="79">
        <f t="shared" si="0"/>
        <v>6.55</v>
      </c>
      <c r="X27" s="80">
        <f t="shared" si="1"/>
        <v>8.4124999999999996</v>
      </c>
      <c r="Y27" s="80"/>
      <c r="Z27" s="80">
        <f t="shared" si="2"/>
        <v>5.0474999999999994</v>
      </c>
      <c r="AA27" s="247"/>
      <c r="AB27" s="246">
        <f t="shared" si="3"/>
        <v>0</v>
      </c>
      <c r="AC27" s="81">
        <f t="shared" si="4"/>
        <v>5.0474999999999994</v>
      </c>
      <c r="AD27" s="250"/>
      <c r="AE27" s="252">
        <f t="shared" si="11"/>
        <v>0</v>
      </c>
      <c r="AF27" s="248">
        <f t="shared" si="5"/>
        <v>5.0474999999999994</v>
      </c>
    </row>
    <row r="28" spans="1:32" ht="19.5" customHeight="1" thickBot="1" x14ac:dyDescent="0.3">
      <c r="A28" s="44">
        <v>20</v>
      </c>
      <c r="B28" s="87" t="s">
        <v>102</v>
      </c>
      <c r="C28" s="183">
        <v>10</v>
      </c>
      <c r="D28" s="217">
        <v>10</v>
      </c>
      <c r="E28" s="220">
        <v>10</v>
      </c>
      <c r="F28" s="242"/>
      <c r="G28" s="243">
        <v>1</v>
      </c>
      <c r="H28" s="243">
        <v>1</v>
      </c>
      <c r="I28" s="243">
        <v>1</v>
      </c>
      <c r="J28" s="243">
        <v>1</v>
      </c>
      <c r="K28" s="36">
        <f t="shared" si="6"/>
        <v>0</v>
      </c>
      <c r="L28" s="268" t="s">
        <v>162</v>
      </c>
      <c r="M28" s="58">
        <f t="shared" si="7"/>
        <v>4</v>
      </c>
      <c r="N28" s="31">
        <f t="shared" si="8"/>
        <v>1</v>
      </c>
      <c r="O28" s="231">
        <v>10</v>
      </c>
      <c r="P28" s="226">
        <v>9</v>
      </c>
      <c r="Q28" s="226">
        <v>10</v>
      </c>
      <c r="R28" s="237">
        <v>10</v>
      </c>
      <c r="S28" s="236">
        <f t="shared" si="9"/>
        <v>4.9000000000000004</v>
      </c>
      <c r="T28" s="231">
        <v>10</v>
      </c>
      <c r="U28" s="232"/>
      <c r="V28" s="35">
        <f t="shared" si="10"/>
        <v>1</v>
      </c>
      <c r="W28" s="79">
        <f t="shared" si="0"/>
        <v>6.9</v>
      </c>
      <c r="X28" s="269">
        <f t="shared" si="1"/>
        <v>9.2249999999999996</v>
      </c>
      <c r="Y28" s="269" t="s">
        <v>162</v>
      </c>
      <c r="Z28" s="270"/>
      <c r="AA28" s="270"/>
      <c r="AB28" s="270"/>
      <c r="AC28" s="270"/>
      <c r="AD28" s="270"/>
      <c r="AE28" s="270"/>
      <c r="AF28" s="270"/>
    </row>
    <row r="29" spans="1:32" ht="19.5" customHeight="1" thickBot="1" x14ac:dyDescent="0.3">
      <c r="A29" s="44">
        <v>21</v>
      </c>
      <c r="B29" s="87" t="s">
        <v>103</v>
      </c>
      <c r="C29" s="181">
        <v>9.5</v>
      </c>
      <c r="D29" s="216">
        <v>8.5</v>
      </c>
      <c r="E29" s="221">
        <v>10</v>
      </c>
      <c r="F29" s="242"/>
      <c r="G29" s="243">
        <v>1</v>
      </c>
      <c r="H29" s="243">
        <v>1</v>
      </c>
      <c r="I29" s="243">
        <v>1</v>
      </c>
      <c r="J29" s="243">
        <v>1</v>
      </c>
      <c r="K29" s="36">
        <f t="shared" si="6"/>
        <v>0</v>
      </c>
      <c r="L29" s="224" t="s">
        <v>143</v>
      </c>
      <c r="M29" s="58">
        <f t="shared" si="7"/>
        <v>4</v>
      </c>
      <c r="N29" s="31">
        <f t="shared" si="8"/>
        <v>1</v>
      </c>
      <c r="O29" s="231">
        <v>7.5</v>
      </c>
      <c r="P29" s="226">
        <v>7</v>
      </c>
      <c r="Q29" s="226">
        <v>10</v>
      </c>
      <c r="R29" s="237">
        <v>10</v>
      </c>
      <c r="S29" s="236">
        <f t="shared" si="9"/>
        <v>4.45</v>
      </c>
      <c r="T29" s="231">
        <v>10</v>
      </c>
      <c r="U29" s="232"/>
      <c r="V29" s="35">
        <f t="shared" si="10"/>
        <v>1</v>
      </c>
      <c r="W29" s="79">
        <f t="shared" si="0"/>
        <v>6.45</v>
      </c>
      <c r="X29" s="80">
        <f t="shared" si="1"/>
        <v>8.6125000000000007</v>
      </c>
      <c r="Y29" s="80"/>
      <c r="Z29" s="80">
        <f t="shared" si="2"/>
        <v>5.1675000000000004</v>
      </c>
      <c r="AA29" s="247"/>
      <c r="AB29" s="246">
        <f t="shared" si="3"/>
        <v>0</v>
      </c>
      <c r="AC29" s="81">
        <f t="shared" si="4"/>
        <v>5.1675000000000004</v>
      </c>
      <c r="AD29" s="250"/>
      <c r="AE29" s="252">
        <f t="shared" si="11"/>
        <v>0</v>
      </c>
      <c r="AF29" s="248">
        <f t="shared" si="5"/>
        <v>5.1675000000000004</v>
      </c>
    </row>
    <row r="30" spans="1:32" ht="19.5" customHeight="1" thickBot="1" x14ac:dyDescent="0.3">
      <c r="A30" s="44">
        <v>22</v>
      </c>
      <c r="B30" s="87" t="s">
        <v>104</v>
      </c>
      <c r="C30" s="183">
        <v>9.5</v>
      </c>
      <c r="D30" s="217">
        <v>9.5</v>
      </c>
      <c r="E30" s="220">
        <v>6</v>
      </c>
      <c r="F30" s="242"/>
      <c r="G30" s="243">
        <v>1</v>
      </c>
      <c r="H30" s="243">
        <v>1</v>
      </c>
      <c r="I30" s="243">
        <v>1</v>
      </c>
      <c r="J30" s="243">
        <v>1</v>
      </c>
      <c r="K30" s="36">
        <f t="shared" si="6"/>
        <v>0</v>
      </c>
      <c r="L30" s="224" t="s">
        <v>143</v>
      </c>
      <c r="M30" s="58">
        <f t="shared" si="7"/>
        <v>4</v>
      </c>
      <c r="N30" s="31">
        <f t="shared" si="8"/>
        <v>1</v>
      </c>
      <c r="O30" s="231">
        <v>9</v>
      </c>
      <c r="P30" s="226">
        <v>10</v>
      </c>
      <c r="Q30" s="226">
        <v>9.6</v>
      </c>
      <c r="R30" s="237">
        <v>9</v>
      </c>
      <c r="S30" s="236">
        <f t="shared" si="9"/>
        <v>4.66</v>
      </c>
      <c r="T30" s="231">
        <v>0</v>
      </c>
      <c r="U30" s="232"/>
      <c r="V30" s="35">
        <f t="shared" si="10"/>
        <v>0</v>
      </c>
      <c r="W30" s="79">
        <f t="shared" si="0"/>
        <v>5.66</v>
      </c>
      <c r="X30" s="223">
        <f t="shared" si="1"/>
        <v>7.665</v>
      </c>
      <c r="Y30" s="223" t="s">
        <v>143</v>
      </c>
      <c r="Z30" s="223">
        <f t="shared" si="2"/>
        <v>4.5990000000000002</v>
      </c>
      <c r="AA30" s="247"/>
      <c r="AB30" s="246">
        <f t="shared" si="3"/>
        <v>0</v>
      </c>
      <c r="AC30" s="81">
        <f t="shared" si="4"/>
        <v>4.5990000000000002</v>
      </c>
      <c r="AD30" s="250"/>
      <c r="AE30" s="252">
        <f t="shared" si="11"/>
        <v>0</v>
      </c>
      <c r="AF30" s="248">
        <f t="shared" si="5"/>
        <v>4.5990000000000002</v>
      </c>
    </row>
    <row r="31" spans="1:32" ht="19.5" customHeight="1" thickBot="1" x14ac:dyDescent="0.3">
      <c r="A31" s="44">
        <v>23</v>
      </c>
      <c r="B31" s="87" t="s">
        <v>105</v>
      </c>
      <c r="C31" s="181">
        <v>9.6999999999999993</v>
      </c>
      <c r="D31" s="216">
        <v>9.5</v>
      </c>
      <c r="E31" s="221">
        <v>10</v>
      </c>
      <c r="F31" s="242"/>
      <c r="G31" s="243">
        <v>1</v>
      </c>
      <c r="H31" s="243">
        <v>1</v>
      </c>
      <c r="I31" s="243">
        <v>1</v>
      </c>
      <c r="J31" s="243">
        <v>1</v>
      </c>
      <c r="K31" s="36">
        <f t="shared" si="6"/>
        <v>0</v>
      </c>
      <c r="L31" s="224" t="s">
        <v>143</v>
      </c>
      <c r="M31" s="58">
        <f t="shared" si="7"/>
        <v>4</v>
      </c>
      <c r="N31" s="31">
        <f t="shared" si="8"/>
        <v>1</v>
      </c>
      <c r="O31" s="231">
        <v>10</v>
      </c>
      <c r="P31" s="226">
        <v>10</v>
      </c>
      <c r="Q31" s="226">
        <v>10</v>
      </c>
      <c r="R31" s="237">
        <v>10</v>
      </c>
      <c r="S31" s="236">
        <f t="shared" si="9"/>
        <v>5</v>
      </c>
      <c r="T31" s="231">
        <v>10</v>
      </c>
      <c r="U31" s="232"/>
      <c r="V31" s="35">
        <f t="shared" si="10"/>
        <v>1</v>
      </c>
      <c r="W31" s="79">
        <f t="shared" si="0"/>
        <v>7</v>
      </c>
      <c r="X31" s="80">
        <f t="shared" si="1"/>
        <v>9.0500000000000007</v>
      </c>
      <c r="Y31" s="80"/>
      <c r="Z31" s="80">
        <f t="shared" si="2"/>
        <v>5.4300000000000006</v>
      </c>
      <c r="AA31" s="247"/>
      <c r="AB31" s="246">
        <f t="shared" si="3"/>
        <v>0</v>
      </c>
      <c r="AC31" s="81">
        <f t="shared" si="4"/>
        <v>5.4300000000000006</v>
      </c>
      <c r="AD31" s="250"/>
      <c r="AE31" s="252">
        <f t="shared" si="11"/>
        <v>0</v>
      </c>
      <c r="AF31" s="248">
        <f t="shared" si="5"/>
        <v>5.4300000000000006</v>
      </c>
    </row>
    <row r="32" spans="1:32" ht="19.5" customHeight="1" thickBot="1" x14ac:dyDescent="0.3">
      <c r="A32" s="44">
        <v>24</v>
      </c>
      <c r="B32" s="98" t="s">
        <v>106</v>
      </c>
      <c r="C32" s="180">
        <v>9.5</v>
      </c>
      <c r="D32" s="215">
        <v>8.6999999999999993</v>
      </c>
      <c r="E32" s="222">
        <v>10</v>
      </c>
      <c r="F32" s="242"/>
      <c r="G32" s="243">
        <v>1</v>
      </c>
      <c r="H32" s="243">
        <v>1</v>
      </c>
      <c r="I32" s="243">
        <v>1</v>
      </c>
      <c r="J32" s="243">
        <v>1</v>
      </c>
      <c r="K32" s="36">
        <f t="shared" si="6"/>
        <v>0</v>
      </c>
      <c r="L32" s="224" t="s">
        <v>143</v>
      </c>
      <c r="M32" s="58">
        <f t="shared" si="7"/>
        <v>4</v>
      </c>
      <c r="N32" s="31">
        <f t="shared" si="8"/>
        <v>1</v>
      </c>
      <c r="O32" s="234">
        <v>10</v>
      </c>
      <c r="P32" s="238">
        <v>9.3000000000000007</v>
      </c>
      <c r="Q32" s="238">
        <v>9.3000000000000007</v>
      </c>
      <c r="R32" s="239">
        <v>9.3000000000000007</v>
      </c>
      <c r="S32" s="236">
        <f t="shared" si="9"/>
        <v>4.7200000000000006</v>
      </c>
      <c r="T32" s="234">
        <v>10</v>
      </c>
      <c r="U32" s="235"/>
      <c r="V32" s="35">
        <f t="shared" si="10"/>
        <v>1</v>
      </c>
      <c r="W32" s="79">
        <f t="shared" si="0"/>
        <v>6.7200000000000006</v>
      </c>
      <c r="X32" s="80">
        <f t="shared" si="1"/>
        <v>8.73</v>
      </c>
      <c r="Y32" s="80"/>
      <c r="Z32" s="80">
        <f t="shared" si="2"/>
        <v>5.2380000000000004</v>
      </c>
      <c r="AA32" s="247"/>
      <c r="AB32" s="246">
        <f t="shared" si="3"/>
        <v>0</v>
      </c>
      <c r="AC32" s="81">
        <f t="shared" si="4"/>
        <v>5.2380000000000004</v>
      </c>
      <c r="AD32" s="251"/>
      <c r="AE32" s="252">
        <f t="shared" si="11"/>
        <v>0</v>
      </c>
      <c r="AF32" s="248">
        <f t="shared" si="5"/>
        <v>5.2380000000000004</v>
      </c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7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  <row r="1001" spans="1:32" ht="12.75" customHeight="1" x14ac:dyDescent="0.2">
      <c r="A1001" s="3"/>
      <c r="B1001" s="3"/>
      <c r="C1001" s="70"/>
      <c r="D1001" s="70"/>
      <c r="E1001" s="7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70"/>
      <c r="AB1001" s="3"/>
      <c r="AC1001" s="3"/>
      <c r="AD1001" s="3"/>
      <c r="AE1001" s="3"/>
      <c r="AF1001" s="3"/>
    </row>
  </sheetData>
  <mergeCells count="39">
    <mergeCell ref="Z1:Z8"/>
    <mergeCell ref="AA1:AA8"/>
    <mergeCell ref="AB1:AB8"/>
    <mergeCell ref="T6:V6"/>
    <mergeCell ref="V7:V8"/>
    <mergeCell ref="W6:W8"/>
    <mergeCell ref="X5:X8"/>
    <mergeCell ref="Y1:Y8"/>
    <mergeCell ref="F6:K6"/>
    <mergeCell ref="O6:S6"/>
    <mergeCell ref="F7:F8"/>
    <mergeCell ref="G7:G8"/>
    <mergeCell ref="H7:H8"/>
    <mergeCell ref="I7:I8"/>
    <mergeCell ref="J7:J8"/>
    <mergeCell ref="C5:E5"/>
    <mergeCell ref="A1:B5"/>
    <mergeCell ref="C1:E4"/>
    <mergeCell ref="B6:B8"/>
    <mergeCell ref="A6:A8"/>
    <mergeCell ref="C6:C8"/>
    <mergeCell ref="D6:D8"/>
    <mergeCell ref="E6:E8"/>
    <mergeCell ref="AC1:AC8"/>
    <mergeCell ref="AD1:AD8"/>
    <mergeCell ref="AE1:AE8"/>
    <mergeCell ref="AF1:AF8"/>
    <mergeCell ref="K7:K8"/>
    <mergeCell ref="L7:L8"/>
    <mergeCell ref="M7:M8"/>
    <mergeCell ref="N7:N8"/>
    <mergeCell ref="S7:S8"/>
    <mergeCell ref="F2:R2"/>
    <mergeCell ref="F1:R1"/>
    <mergeCell ref="S1:X4"/>
    <mergeCell ref="F3:R3"/>
    <mergeCell ref="F5:W5"/>
    <mergeCell ref="F4:R4"/>
    <mergeCell ref="M6:N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2020-05-09T02:28:32Z</dcterms:modified>
</cp:coreProperties>
</file>