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afchavez19\JeanPiaget\2019-2020\Listas\"/>
    </mc:Choice>
  </mc:AlternateContent>
  <bookViews>
    <workbookView xWindow="-120" yWindow="-120" windowWidth="29040" windowHeight="15840" activeTab="1"/>
  </bookViews>
  <sheets>
    <sheet name="1 BIM" sheetId="1" r:id="rId1"/>
    <sheet name="2 BIM" sheetId="2" r:id="rId2"/>
    <sheet name="3 BIM" sheetId="3" r:id="rId3"/>
    <sheet name="4 BIM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" i="2" l="1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8" i="3"/>
  <c r="D32" i="2"/>
  <c r="E32" i="2"/>
  <c r="F32" i="2"/>
  <c r="G32" i="2"/>
  <c r="H32" i="2"/>
  <c r="I32" i="2"/>
  <c r="J32" i="2"/>
  <c r="K32" i="2"/>
  <c r="M32" i="2"/>
  <c r="O32" i="2"/>
  <c r="P32" i="2"/>
  <c r="R32" i="2"/>
  <c r="C32" i="2"/>
  <c r="Y31" i="4" l="1"/>
  <c r="T31" i="4"/>
  <c r="R31" i="4"/>
  <c r="P31" i="4"/>
  <c r="U31" i="4" s="1"/>
  <c r="V31" i="4" s="1"/>
  <c r="W31" i="4" s="1"/>
  <c r="N31" i="4"/>
  <c r="Y30" i="4"/>
  <c r="T30" i="4"/>
  <c r="U30" i="4" s="1"/>
  <c r="V30" i="4" s="1"/>
  <c r="W30" i="4" s="1"/>
  <c r="R30" i="4"/>
  <c r="P30" i="4"/>
  <c r="N30" i="4"/>
  <c r="Y29" i="4"/>
  <c r="T29" i="4"/>
  <c r="R29" i="4"/>
  <c r="P29" i="4"/>
  <c r="U29" i="4" s="1"/>
  <c r="V29" i="4" s="1"/>
  <c r="W29" i="4" s="1"/>
  <c r="N29" i="4"/>
  <c r="Y28" i="4"/>
  <c r="T28" i="4"/>
  <c r="R28" i="4"/>
  <c r="P28" i="4"/>
  <c r="U28" i="4" s="1"/>
  <c r="V28" i="4" s="1"/>
  <c r="W28" i="4" s="1"/>
  <c r="N28" i="4"/>
  <c r="Y27" i="4"/>
  <c r="T27" i="4"/>
  <c r="U27" i="4" s="1"/>
  <c r="V27" i="4" s="1"/>
  <c r="W27" i="4" s="1"/>
  <c r="R27" i="4"/>
  <c r="P27" i="4"/>
  <c r="N27" i="4"/>
  <c r="Y26" i="4"/>
  <c r="T26" i="4"/>
  <c r="U26" i="4" s="1"/>
  <c r="V26" i="4" s="1"/>
  <c r="W26" i="4" s="1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U23" i="4" s="1"/>
  <c r="V23" i="4" s="1"/>
  <c r="W23" i="4" s="1"/>
  <c r="R23" i="4"/>
  <c r="P23" i="4"/>
  <c r="N23" i="4"/>
  <c r="Y22" i="4"/>
  <c r="T22" i="4"/>
  <c r="U22" i="4" s="1"/>
  <c r="V22" i="4" s="1"/>
  <c r="W22" i="4" s="1"/>
  <c r="R22" i="4"/>
  <c r="P22" i="4"/>
  <c r="N22" i="4"/>
  <c r="Y21" i="4"/>
  <c r="T21" i="4"/>
  <c r="R21" i="4"/>
  <c r="U21" i="4" s="1"/>
  <c r="V21" i="4" s="1"/>
  <c r="W21" i="4" s="1"/>
  <c r="P21" i="4"/>
  <c r="N21" i="4"/>
  <c r="Y20" i="4"/>
  <c r="T20" i="4"/>
  <c r="R20" i="4"/>
  <c r="P20" i="4"/>
  <c r="U20" i="4" s="1"/>
  <c r="V20" i="4" s="1"/>
  <c r="W20" i="4" s="1"/>
  <c r="N20" i="4"/>
  <c r="Y19" i="4"/>
  <c r="T19" i="4"/>
  <c r="U19" i="4" s="1"/>
  <c r="V19" i="4" s="1"/>
  <c r="W19" i="4" s="1"/>
  <c r="R19" i="4"/>
  <c r="P19" i="4"/>
  <c r="N19" i="4"/>
  <c r="Y18" i="4"/>
  <c r="T18" i="4"/>
  <c r="U18" i="4" s="1"/>
  <c r="V18" i="4" s="1"/>
  <c r="W18" i="4" s="1"/>
  <c r="R18" i="4"/>
  <c r="P18" i="4"/>
  <c r="N18" i="4"/>
  <c r="Y17" i="4"/>
  <c r="T17" i="4"/>
  <c r="R17" i="4"/>
  <c r="U17" i="4" s="1"/>
  <c r="V17" i="4" s="1"/>
  <c r="W17" i="4" s="1"/>
  <c r="P17" i="4"/>
  <c r="N17" i="4"/>
  <c r="Y16" i="4"/>
  <c r="T16" i="4"/>
  <c r="R16" i="4"/>
  <c r="P16" i="4"/>
  <c r="U16" i="4" s="1"/>
  <c r="V16" i="4" s="1"/>
  <c r="W16" i="4" s="1"/>
  <c r="N16" i="4"/>
  <c r="Y15" i="4"/>
  <c r="T15" i="4"/>
  <c r="U15" i="4" s="1"/>
  <c r="V15" i="4" s="1"/>
  <c r="W15" i="4" s="1"/>
  <c r="R15" i="4"/>
  <c r="P15" i="4"/>
  <c r="N15" i="4"/>
  <c r="Y14" i="4"/>
  <c r="T14" i="4"/>
  <c r="U14" i="4" s="1"/>
  <c r="V14" i="4" s="1"/>
  <c r="W14" i="4" s="1"/>
  <c r="R14" i="4"/>
  <c r="P14" i="4"/>
  <c r="N14" i="4"/>
  <c r="Y13" i="4"/>
  <c r="V13" i="4"/>
  <c r="W13" i="4" s="1"/>
  <c r="U13" i="4"/>
  <c r="T13" i="4"/>
  <c r="R13" i="4"/>
  <c r="P13" i="4"/>
  <c r="N13" i="4"/>
  <c r="Y12" i="4"/>
  <c r="T12" i="4"/>
  <c r="R12" i="4"/>
  <c r="P12" i="4"/>
  <c r="U12" i="4" s="1"/>
  <c r="V12" i="4" s="1"/>
  <c r="W12" i="4" s="1"/>
  <c r="N12" i="4"/>
  <c r="Y11" i="4"/>
  <c r="T11" i="4"/>
  <c r="U11" i="4" s="1"/>
  <c r="V11" i="4" s="1"/>
  <c r="W11" i="4" s="1"/>
  <c r="R11" i="4"/>
  <c r="P11" i="4"/>
  <c r="N11" i="4"/>
  <c r="Y10" i="4"/>
  <c r="T10" i="4"/>
  <c r="U10" i="4" s="1"/>
  <c r="V10" i="4" s="1"/>
  <c r="W10" i="4" s="1"/>
  <c r="R10" i="4"/>
  <c r="P10" i="4"/>
  <c r="N10" i="4"/>
  <c r="Y9" i="4"/>
  <c r="V9" i="4"/>
  <c r="W9" i="4" s="1"/>
  <c r="U9" i="4"/>
  <c r="T9" i="4"/>
  <c r="R9" i="4"/>
  <c r="P9" i="4"/>
  <c r="N9" i="4"/>
  <c r="Y8" i="4"/>
  <c r="T8" i="4"/>
  <c r="R8" i="4"/>
  <c r="P8" i="4"/>
  <c r="U8" i="4" s="1"/>
  <c r="V8" i="4" s="1"/>
  <c r="W8" i="4" s="1"/>
  <c r="N8" i="4"/>
  <c r="P31" i="3"/>
  <c r="T31" i="3" s="1"/>
  <c r="U31" i="3" s="1"/>
  <c r="N31" i="3"/>
  <c r="P30" i="3"/>
  <c r="T30" i="3" s="1"/>
  <c r="U30" i="3" s="1"/>
  <c r="N30" i="3"/>
  <c r="P29" i="3"/>
  <c r="T29" i="3" s="1"/>
  <c r="U29" i="3" s="1"/>
  <c r="N29" i="3"/>
  <c r="P28" i="3"/>
  <c r="T28" i="3" s="1"/>
  <c r="U28" i="3" s="1"/>
  <c r="N28" i="3"/>
  <c r="T27" i="3"/>
  <c r="U27" i="3" s="1"/>
  <c r="P27" i="3"/>
  <c r="N27" i="3"/>
  <c r="P26" i="3"/>
  <c r="N26" i="3"/>
  <c r="P25" i="3"/>
  <c r="T25" i="3" s="1"/>
  <c r="U25" i="3" s="1"/>
  <c r="N25" i="3"/>
  <c r="P24" i="3"/>
  <c r="T24" i="3" s="1"/>
  <c r="U24" i="3" s="1"/>
  <c r="N24" i="3"/>
  <c r="P23" i="3"/>
  <c r="N23" i="3"/>
  <c r="T22" i="3"/>
  <c r="U22" i="3" s="1"/>
  <c r="P22" i="3"/>
  <c r="N22" i="3"/>
  <c r="P21" i="3"/>
  <c r="N21" i="3"/>
  <c r="P20" i="3"/>
  <c r="T20" i="3" s="1"/>
  <c r="U20" i="3" s="1"/>
  <c r="N20" i="3"/>
  <c r="P19" i="3"/>
  <c r="N19" i="3"/>
  <c r="P18" i="3"/>
  <c r="T18" i="3" s="1"/>
  <c r="U18" i="3" s="1"/>
  <c r="N18" i="3"/>
  <c r="P17" i="3"/>
  <c r="N17" i="3"/>
  <c r="P16" i="3"/>
  <c r="N16" i="3"/>
  <c r="P15" i="3"/>
  <c r="T15" i="3" s="1"/>
  <c r="U15" i="3" s="1"/>
  <c r="N15" i="3"/>
  <c r="P14" i="3"/>
  <c r="N14" i="3"/>
  <c r="P13" i="3"/>
  <c r="N13" i="3"/>
  <c r="P12" i="3"/>
  <c r="T12" i="3" s="1"/>
  <c r="U12" i="3" s="1"/>
  <c r="N12" i="3"/>
  <c r="P11" i="3"/>
  <c r="N11" i="3"/>
  <c r="P10" i="3"/>
  <c r="T10" i="3" s="1"/>
  <c r="U10" i="3" s="1"/>
  <c r="N10" i="3"/>
  <c r="P9" i="3"/>
  <c r="N9" i="3"/>
  <c r="P8" i="3"/>
  <c r="N8" i="3"/>
  <c r="S31" i="2"/>
  <c r="Q31" i="2"/>
  <c r="T31" i="2" s="1"/>
  <c r="U31" i="2" s="1"/>
  <c r="N31" i="2"/>
  <c r="S30" i="2"/>
  <c r="Q30" i="2"/>
  <c r="N30" i="2"/>
  <c r="S29" i="2"/>
  <c r="Q29" i="2"/>
  <c r="N29" i="2"/>
  <c r="S28" i="2"/>
  <c r="Q28" i="2"/>
  <c r="N28" i="2"/>
  <c r="S27" i="2"/>
  <c r="Q27" i="2"/>
  <c r="T27" i="2" s="1"/>
  <c r="U27" i="2" s="1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V31" i="1" s="1"/>
  <c r="M31" i="1"/>
  <c r="U30" i="1"/>
  <c r="V30" i="1" s="1"/>
  <c r="S30" i="1"/>
  <c r="P30" i="1"/>
  <c r="M30" i="1"/>
  <c r="U29" i="1"/>
  <c r="S29" i="1"/>
  <c r="P29" i="1"/>
  <c r="V29" i="1" s="1"/>
  <c r="M29" i="1"/>
  <c r="U28" i="1"/>
  <c r="S28" i="1"/>
  <c r="V28" i="1" s="1"/>
  <c r="P28" i="1"/>
  <c r="M28" i="1"/>
  <c r="U27" i="1"/>
  <c r="S27" i="1"/>
  <c r="P27" i="1"/>
  <c r="V27" i="1" s="1"/>
  <c r="M27" i="1"/>
  <c r="V26" i="1"/>
  <c r="U26" i="1"/>
  <c r="S26" i="1"/>
  <c r="P26" i="1"/>
  <c r="M26" i="1"/>
  <c r="V25" i="1"/>
  <c r="U25" i="1"/>
  <c r="S25" i="1"/>
  <c r="P25" i="1"/>
  <c r="M25" i="1"/>
  <c r="U24" i="1"/>
  <c r="S24" i="1"/>
  <c r="P24" i="1"/>
  <c r="V24" i="1" s="1"/>
  <c r="M24" i="1"/>
  <c r="U23" i="1"/>
  <c r="S23" i="1"/>
  <c r="P23" i="1"/>
  <c r="V23" i="1" s="1"/>
  <c r="M23" i="1"/>
  <c r="U22" i="1"/>
  <c r="V22" i="1" s="1"/>
  <c r="S22" i="1"/>
  <c r="P22" i="1"/>
  <c r="M22" i="1"/>
  <c r="U21" i="1"/>
  <c r="S21" i="1"/>
  <c r="P21" i="1"/>
  <c r="V21" i="1" s="1"/>
  <c r="M21" i="1"/>
  <c r="U20" i="1"/>
  <c r="S20" i="1"/>
  <c r="V20" i="1" s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V16" i="1"/>
  <c r="U16" i="1"/>
  <c r="S16" i="1"/>
  <c r="P16" i="1"/>
  <c r="M16" i="1"/>
  <c r="V15" i="1"/>
  <c r="U15" i="1"/>
  <c r="S15" i="1"/>
  <c r="P15" i="1"/>
  <c r="M15" i="1"/>
  <c r="U14" i="1"/>
  <c r="S14" i="1"/>
  <c r="P14" i="1"/>
  <c r="V14" i="1" s="1"/>
  <c r="M14" i="1"/>
  <c r="U13" i="1"/>
  <c r="S13" i="1"/>
  <c r="P13" i="1"/>
  <c r="V13" i="1" s="1"/>
  <c r="M13" i="1"/>
  <c r="U12" i="1"/>
  <c r="V12" i="1" s="1"/>
  <c r="S12" i="1"/>
  <c r="P12" i="1"/>
  <c r="M12" i="1"/>
  <c r="U11" i="1"/>
  <c r="S11" i="1"/>
  <c r="P11" i="1"/>
  <c r="V11" i="1" s="1"/>
  <c r="M11" i="1"/>
  <c r="U10" i="1"/>
  <c r="S10" i="1"/>
  <c r="P10" i="1"/>
  <c r="V10" i="1" s="1"/>
  <c r="M10" i="1"/>
  <c r="U9" i="1"/>
  <c r="S9" i="1"/>
  <c r="P9" i="1"/>
  <c r="V9" i="1" s="1"/>
  <c r="M9" i="1"/>
  <c r="V8" i="1"/>
  <c r="U8" i="1"/>
  <c r="S8" i="1"/>
  <c r="P8" i="1"/>
  <c r="T21" i="2" l="1"/>
  <c r="U21" i="2" s="1"/>
  <c r="T17" i="2"/>
  <c r="U17" i="2" s="1"/>
  <c r="U15" i="2"/>
  <c r="U13" i="2"/>
  <c r="T23" i="2"/>
  <c r="U23" i="2" s="1"/>
  <c r="T25" i="2"/>
  <c r="U25" i="2" s="1"/>
  <c r="N32" i="2"/>
  <c r="T10" i="2"/>
  <c r="U10" i="2" s="1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T8" i="3"/>
  <c r="U8" i="3" s="1"/>
  <c r="T13" i="3"/>
  <c r="U13" i="3" s="1"/>
  <c r="T26" i="3"/>
  <c r="U26" i="3" s="1"/>
  <c r="T11" i="3"/>
  <c r="U11" i="3" s="1"/>
  <c r="T14" i="3"/>
  <c r="U14" i="3" s="1"/>
  <c r="T17" i="3"/>
  <c r="U17" i="3" s="1"/>
  <c r="T9" i="3"/>
  <c r="U9" i="3" s="1"/>
  <c r="T16" i="3"/>
  <c r="U16" i="3" s="1"/>
  <c r="T21" i="3"/>
  <c r="U21" i="3" s="1"/>
  <c r="T19" i="3"/>
  <c r="U19" i="3" s="1"/>
  <c r="T23" i="3"/>
  <c r="U23" i="3" s="1"/>
  <c r="S32" i="2"/>
  <c r="U12" i="2"/>
  <c r="AB11" i="4"/>
  <c r="Z11" i="4"/>
  <c r="AB30" i="4"/>
  <c r="Z30" i="4"/>
  <c r="AB19" i="4"/>
  <c r="Z19" i="4"/>
  <c r="AB27" i="4"/>
  <c r="Z27" i="4"/>
  <c r="AB29" i="4"/>
  <c r="Z29" i="4"/>
  <c r="AB10" i="4"/>
  <c r="Z10" i="4"/>
  <c r="AB12" i="4"/>
  <c r="Z12" i="4"/>
  <c r="AB21" i="4"/>
  <c r="Z21" i="4"/>
  <c r="AB24" i="4"/>
  <c r="Z24" i="4"/>
  <c r="AB13" i="4"/>
  <c r="Z13" i="4"/>
  <c r="AB31" i="4"/>
  <c r="Z31" i="4"/>
  <c r="AB22" i="4"/>
  <c r="Z22" i="4"/>
  <c r="AB8" i="4"/>
  <c r="Z8" i="4"/>
  <c r="AB18" i="4"/>
  <c r="Z18" i="4"/>
  <c r="AB20" i="4"/>
  <c r="Z20" i="4"/>
  <c r="AB26" i="4"/>
  <c r="Z26" i="4"/>
  <c r="AB28" i="4"/>
  <c r="Z28" i="4"/>
  <c r="AB16" i="4"/>
  <c r="Z16" i="4"/>
  <c r="AB9" i="4"/>
  <c r="Z9" i="4"/>
  <c r="AB15" i="4"/>
  <c r="Z15" i="4"/>
  <c r="AB23" i="4"/>
  <c r="Z23" i="4"/>
  <c r="AB25" i="4"/>
  <c r="Z25" i="4"/>
  <c r="AB14" i="4"/>
  <c r="Z14" i="4"/>
  <c r="AB17" i="4"/>
  <c r="Z17" i="4"/>
  <c r="U32" i="2" l="1"/>
  <c r="T32" i="2"/>
</calcChain>
</file>

<file path=xl/sharedStrings.xml><?xml version="1.0" encoding="utf-8"?>
<sst xmlns="http://schemas.openxmlformats.org/spreadsheetml/2006/main" count="234" uniqueCount="126">
  <si>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</si>
  <si>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</si>
  <si>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</si>
  <si>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</si>
  <si>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</si>
  <si>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</si>
  <si>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</si>
  <si>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</si>
  <si>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</si>
  <si>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</si>
  <si>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</si>
  <si>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</si>
  <si>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</rPr>
      <t>*</t>
    </r>
  </si>
  <si>
    <t>1º Parcial</t>
  </si>
  <si>
    <t>Actividad en clase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</si>
  <si>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</si>
  <si>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</si>
  <si>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</si>
  <si>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</si>
  <si>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</si>
  <si>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</si>
  <si>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</si>
  <si>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</si>
  <si>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</si>
  <si>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</si>
  <si>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</si>
  <si>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</si>
  <si>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</si>
  <si>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</si>
  <si>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</si>
  <si>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</si>
  <si>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</si>
  <si>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</si>
  <si>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</si>
  <si>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</si>
  <si>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Tercer bimestre</t>
  </si>
  <si>
    <t>1er Entrega</t>
  </si>
  <si>
    <t>Promedio Final*</t>
  </si>
  <si>
    <t>BARBA RENTERIA EMILIANO</t>
  </si>
  <si>
    <t>1</t>
  </si>
  <si>
    <t>2º Parcial</t>
  </si>
  <si>
    <t>Trabajo</t>
  </si>
  <si>
    <t>Revisión artículo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</si>
  <si>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</si>
  <si>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</si>
  <si>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</si>
  <si>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</si>
  <si>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</si>
  <si>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</si>
  <si>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</si>
  <si>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</si>
  <si>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</si>
  <si>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</si>
  <si>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</si>
  <si>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</si>
  <si>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</si>
  <si>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</si>
  <si>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</si>
  <si>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</si>
  <si>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</si>
  <si>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</si>
  <si>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</si>
  <si>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</si>
  <si>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</si>
  <si>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</si>
  <si>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</si>
  <si>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</si>
  <si>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</si>
  <si>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</si>
  <si>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</si>
  <si>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</si>
  <si>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</si>
  <si>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</si>
  <si>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</si>
  <si>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</si>
  <si>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</si>
  <si>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</si>
  <si>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Primera vuelta</t>
  </si>
  <si>
    <t>Nuevo final</t>
  </si>
  <si>
    <t>Segunda vuelta</t>
  </si>
  <si>
    <t>LISTA DE ALUMNOS DE 5° 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</si>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</sst>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"/>
    <numFmt numFmtId="165" formatCode="d\.m"/>
    <numFmt numFmtId="166" formatCode="0.0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18" borderId="85" applyNumberFormat="0" applyAlignment="0" applyProtection="0"/>
    <xf numFmtId="0" fontId="34" fillId="19" borderId="86" applyNumberFormat="0" applyAlignment="0" applyProtection="0"/>
    <xf numFmtId="0" fontId="35" fillId="19" borderId="85" applyNumberFormat="0" applyAlignment="0" applyProtection="0"/>
    <xf numFmtId="0" fontId="36" fillId="0" borderId="87" applyNumberFormat="0" applyFill="0" applyAlignment="0" applyProtection="0"/>
    <xf numFmtId="0" fontId="37" fillId="20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5" borderId="21" applyNumberFormat="0" applyBorder="0" applyAlignment="0" applyProtection="0"/>
    <xf numFmtId="0" fontId="31" fillId="16" borderId="21" applyNumberFormat="0" applyBorder="0" applyAlignment="0" applyProtection="0"/>
    <xf numFmtId="0" fontId="32" fillId="17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1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2" borderId="21" applyNumberFormat="0" applyBorder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4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4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4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4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4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289">
    <xf numFmtId="0" fontId="0" fillId="0" borderId="0" xfId="0" applyFont="1" applyAlignment="1"/>
    <xf numFmtId="0" fontId="2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2" fillId="0" borderId="0" xfId="0" applyFont="1"/>
    <xf numFmtId="0" fontId="6" fillId="2" borderId="3" xfId="0" applyFont="1" applyFill="1" applyBorder="1" applyAlignment="1">
      <alignment vertical="center" wrapText="1"/>
    </xf>
    <xf numFmtId="0" fontId="2" fillId="2" borderId="14" xfId="0" applyFont="1" applyFill="1" applyBorder="1" applyAlignment="1"/>
    <xf numFmtId="0" fontId="2" fillId="2" borderId="3" xfId="0" applyFont="1" applyFill="1" applyBorder="1" applyAlignment="1"/>
    <xf numFmtId="0" fontId="8" fillId="2" borderId="3" xfId="0" applyFont="1" applyFill="1" applyBorder="1" applyAlignment="1"/>
    <xf numFmtId="0" fontId="2" fillId="2" borderId="31" xfId="0" applyFont="1" applyFill="1" applyBorder="1" applyAlignment="1"/>
    <xf numFmtId="0" fontId="5" fillId="2" borderId="31" xfId="0" applyFont="1" applyFill="1" applyBorder="1" applyAlignment="1"/>
    <xf numFmtId="0" fontId="6" fillId="5" borderId="3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64" fontId="14" fillId="7" borderId="42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3" xfId="0" applyFont="1" applyFill="1" applyBorder="1" applyAlignment="1">
      <alignment horizontal="center" vertical="center" wrapText="1"/>
    </xf>
    <xf numFmtId="9" fontId="15" fillId="6" borderId="43" xfId="0" applyNumberFormat="1" applyFont="1" applyFill="1" applyBorder="1" applyAlignment="1">
      <alignment horizontal="center" vertical="center" wrapText="1"/>
    </xf>
    <xf numFmtId="9" fontId="15" fillId="6" borderId="46" xfId="0" applyNumberFormat="1" applyFont="1" applyFill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wrapText="1"/>
    </xf>
    <xf numFmtId="49" fontId="17" fillId="0" borderId="51" xfId="0" applyNumberFormat="1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9" borderId="56" xfId="0" applyFont="1" applyFill="1" applyBorder="1" applyAlignment="1">
      <alignment horizontal="center" wrapText="1"/>
    </xf>
    <xf numFmtId="0" fontId="16" fillId="7" borderId="3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8" borderId="58" xfId="0" applyFont="1" applyFill="1" applyBorder="1" applyAlignment="1">
      <alignment horizontal="center" wrapText="1"/>
    </xf>
    <xf numFmtId="0" fontId="0" fillId="0" borderId="55" xfId="0" applyFont="1" applyBorder="1" applyAlignment="1">
      <alignment horizontal="center" vertical="center"/>
    </xf>
    <xf numFmtId="0" fontId="2" fillId="10" borderId="55" xfId="0" applyFont="1" applyFill="1" applyBorder="1" applyAlignment="1">
      <alignment horizontal="center" wrapText="1"/>
    </xf>
    <xf numFmtId="0" fontId="2" fillId="11" borderId="55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8" borderId="59" xfId="0" applyFont="1" applyFill="1" applyBorder="1" applyAlignment="1">
      <alignment horizontal="center" wrapText="1"/>
    </xf>
    <xf numFmtId="0" fontId="2" fillId="8" borderId="55" xfId="0" applyFont="1" applyFill="1" applyBorder="1" applyAlignment="1">
      <alignment horizontal="center" wrapText="1"/>
    </xf>
    <xf numFmtId="0" fontId="2" fillId="0" borderId="60" xfId="0" applyFont="1" applyBorder="1" applyAlignment="1">
      <alignment vertical="center"/>
    </xf>
    <xf numFmtId="0" fontId="2" fillId="0" borderId="47" xfId="0" applyFont="1" applyBorder="1" applyAlignment="1">
      <alignment horizontal="center" wrapText="1"/>
    </xf>
    <xf numFmtId="0" fontId="2" fillId="0" borderId="53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17" fillId="0" borderId="61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wrapText="1"/>
    </xf>
    <xf numFmtId="0" fontId="2" fillId="8" borderId="33" xfId="0" applyFont="1" applyFill="1" applyBorder="1" applyAlignment="1">
      <alignment horizontal="center" wrapText="1"/>
    </xf>
    <xf numFmtId="0" fontId="2" fillId="0" borderId="48" xfId="0" applyFont="1" applyBorder="1" applyAlignment="1">
      <alignment horizontal="center" wrapText="1"/>
    </xf>
    <xf numFmtId="165" fontId="20" fillId="0" borderId="0" xfId="0" applyNumberFormat="1" applyFont="1" applyAlignment="1"/>
    <xf numFmtId="0" fontId="2" fillId="11" borderId="64" xfId="0" applyFont="1" applyFill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0" fontId="2" fillId="0" borderId="33" xfId="0" applyFont="1" applyBorder="1" applyAlignment="1">
      <alignment horizontal="center" wrapText="1"/>
    </xf>
    <xf numFmtId="0" fontId="17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wrapText="1"/>
    </xf>
    <xf numFmtId="0" fontId="2" fillId="11" borderId="48" xfId="0" applyFont="1" applyFill="1" applyBorder="1" applyAlignment="1">
      <alignment horizontal="center" vertical="center"/>
    </xf>
    <xf numFmtId="0" fontId="2" fillId="10" borderId="49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0" borderId="48" xfId="0" applyFont="1" applyFill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12" borderId="48" xfId="0" applyFont="1" applyFill="1" applyBorder="1" applyAlignment="1">
      <alignment horizontal="center" wrapText="1"/>
    </xf>
    <xf numFmtId="0" fontId="2" fillId="0" borderId="61" xfId="0" applyFont="1" applyBorder="1" applyAlignment="1">
      <alignment horizontal="center" wrapText="1"/>
    </xf>
    <xf numFmtId="0" fontId="2" fillId="0" borderId="48" xfId="0" applyFont="1" applyBorder="1" applyAlignment="1">
      <alignment horizontal="left" vertical="center"/>
    </xf>
    <xf numFmtId="0" fontId="2" fillId="0" borderId="60" xfId="0" applyFont="1" applyBorder="1" applyAlignment="1">
      <alignment horizontal="left" vertical="center"/>
    </xf>
    <xf numFmtId="0" fontId="2" fillId="11" borderId="67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left" vertical="center"/>
    </xf>
    <xf numFmtId="0" fontId="2" fillId="9" borderId="48" xfId="0" applyFont="1" applyFill="1" applyBorder="1" applyAlignment="1">
      <alignment horizontal="center" wrapText="1"/>
    </xf>
    <xf numFmtId="0" fontId="2" fillId="11" borderId="68" xfId="0" applyFont="1" applyFill="1" applyBorder="1" applyAlignment="1">
      <alignment horizontal="center" vertical="center"/>
    </xf>
    <xf numFmtId="0" fontId="2" fillId="0" borderId="55" xfId="0" applyFont="1" applyBorder="1" applyAlignment="1">
      <alignment horizontal="center" wrapText="1"/>
    </xf>
    <xf numFmtId="0" fontId="2" fillId="9" borderId="65" xfId="0" applyFont="1" applyFill="1" applyBorder="1" applyAlignment="1">
      <alignment horizontal="center" wrapText="1"/>
    </xf>
    <xf numFmtId="0" fontId="0" fillId="13" borderId="48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 wrapText="1"/>
    </xf>
    <xf numFmtId="0" fontId="20" fillId="0" borderId="0" xfId="0" applyFont="1" applyAlignment="1"/>
    <xf numFmtId="0" fontId="2" fillId="0" borderId="33" xfId="0" applyFont="1" applyBorder="1" applyAlignment="1">
      <alignment horizontal="center" wrapText="1"/>
    </xf>
    <xf numFmtId="165" fontId="2" fillId="0" borderId="55" xfId="0" applyNumberFormat="1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70" xfId="0" applyFont="1" applyFill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0" borderId="69" xfId="0" applyFont="1" applyBorder="1" applyAlignment="1">
      <alignment horizontal="left" vertical="center"/>
    </xf>
    <xf numFmtId="0" fontId="2" fillId="0" borderId="71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9" borderId="49" xfId="0" applyFont="1" applyFill="1" applyBorder="1" applyAlignment="1">
      <alignment horizontal="center" wrapText="1"/>
    </xf>
    <xf numFmtId="0" fontId="0" fillId="0" borderId="73" xfId="0" applyFont="1" applyBorder="1" applyAlignment="1">
      <alignment horizontal="center" vertical="center"/>
    </xf>
    <xf numFmtId="0" fontId="22" fillId="0" borderId="0" xfId="0" applyFont="1" applyAlignment="1"/>
    <xf numFmtId="0" fontId="2" fillId="0" borderId="74" xfId="0" applyFont="1" applyBorder="1" applyAlignment="1">
      <alignment horizontal="left" vertical="center"/>
    </xf>
    <xf numFmtId="0" fontId="2" fillId="0" borderId="73" xfId="0" applyFont="1" applyBorder="1" applyAlignment="1">
      <alignment horizontal="center" wrapText="1"/>
    </xf>
    <xf numFmtId="0" fontId="17" fillId="0" borderId="75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11" borderId="59" xfId="0" applyFont="1" applyFill="1" applyBorder="1" applyAlignment="1">
      <alignment horizontal="center" vertical="center"/>
    </xf>
    <xf numFmtId="0" fontId="2" fillId="14" borderId="50" xfId="0" applyFont="1" applyFill="1" applyBorder="1" applyAlignment="1">
      <alignment horizontal="center" wrapText="1"/>
    </xf>
    <xf numFmtId="49" fontId="17" fillId="14" borderId="51" xfId="0" applyNumberFormat="1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/>
    </xf>
    <xf numFmtId="0" fontId="2" fillId="14" borderId="58" xfId="0" applyFont="1" applyFill="1" applyBorder="1" applyAlignment="1"/>
    <xf numFmtId="0" fontId="2" fillId="14" borderId="55" xfId="0" applyFont="1" applyFill="1" applyBorder="1" applyAlignment="1">
      <alignment horizontal="center"/>
    </xf>
    <xf numFmtId="0" fontId="2" fillId="14" borderId="76" xfId="0" applyFont="1" applyFill="1" applyBorder="1" applyAlignment="1"/>
    <xf numFmtId="0" fontId="2" fillId="14" borderId="55" xfId="0" applyFont="1" applyFill="1" applyBorder="1" applyAlignment="1"/>
    <xf numFmtId="0" fontId="2" fillId="11" borderId="77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wrapText="1"/>
    </xf>
    <xf numFmtId="0" fontId="17" fillId="14" borderId="61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 wrapText="1"/>
    </xf>
    <xf numFmtId="0" fontId="2" fillId="14" borderId="48" xfId="0" applyFont="1" applyFill="1" applyBorder="1" applyAlignment="1">
      <alignment horizontal="center"/>
    </xf>
    <xf numFmtId="0" fontId="2" fillId="14" borderId="78" xfId="0" applyFont="1" applyFill="1" applyBorder="1" applyAlignment="1"/>
    <xf numFmtId="0" fontId="2" fillId="11" borderId="79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17" fillId="14" borderId="61" xfId="0" applyFont="1" applyFill="1" applyBorder="1" applyAlignment="1">
      <alignment horizontal="center" vertical="center" wrapText="1"/>
    </xf>
    <xf numFmtId="0" fontId="2" fillId="11" borderId="81" xfId="0" applyFont="1" applyFill="1" applyBorder="1" applyAlignment="1">
      <alignment horizontal="center" vertical="center"/>
    </xf>
    <xf numFmtId="0" fontId="2" fillId="14" borderId="78" xfId="0" applyFont="1" applyFill="1" applyBorder="1" applyAlignment="1">
      <alignment horizontal="center"/>
    </xf>
    <xf numFmtId="0" fontId="21" fillId="14" borderId="61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vertical="center"/>
    </xf>
    <xf numFmtId="0" fontId="2" fillId="13" borderId="79" xfId="0" applyFont="1" applyFill="1" applyBorder="1" applyAlignment="1">
      <alignment horizontal="center" vertical="center"/>
    </xf>
    <xf numFmtId="0" fontId="2" fillId="13" borderId="47" xfId="0" applyFont="1" applyFill="1" applyBorder="1" applyAlignment="1">
      <alignment horizontal="center" wrapText="1"/>
    </xf>
    <xf numFmtId="0" fontId="17" fillId="13" borderId="61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3" borderId="48" xfId="0" applyFont="1" applyFill="1" applyBorder="1" applyAlignment="1">
      <alignment horizontal="center" wrapText="1"/>
    </xf>
    <xf numFmtId="0" fontId="2" fillId="13" borderId="68" xfId="0" applyFont="1" applyFill="1" applyBorder="1" applyAlignment="1">
      <alignment horizontal="center" wrapText="1"/>
    </xf>
    <xf numFmtId="0" fontId="0" fillId="0" borderId="0" xfId="0" applyFont="1" applyAlignment="1"/>
    <xf numFmtId="0" fontId="1" fillId="0" borderId="93" xfId="10" applyFont="1" applyBorder="1" applyAlignment="1">
      <alignment horizontal="center" vertical="center" wrapText="1"/>
    </xf>
    <xf numFmtId="0" fontId="1" fillId="46" borderId="93" xfId="10" applyFill="1" applyBorder="1" applyAlignment="1">
      <alignment horizontal="center" wrapText="1"/>
    </xf>
    <xf numFmtId="0" fontId="0" fillId="0" borderId="92" xfId="0" applyFont="1" applyBorder="1" applyAlignment="1">
      <alignment horizontal="center" vertical="center"/>
    </xf>
    <xf numFmtId="9" fontId="15" fillId="6" borderId="52" xfId="0" applyNumberFormat="1" applyFont="1" applyFill="1" applyBorder="1" applyAlignment="1">
      <alignment horizontal="center" vertical="center" wrapText="1"/>
    </xf>
    <xf numFmtId="0" fontId="1" fillId="0" borderId="91" xfId="10" applyFont="1" applyBorder="1" applyAlignment="1">
      <alignment horizontal="center" vertical="center" wrapText="1"/>
    </xf>
    <xf numFmtId="0" fontId="2" fillId="0" borderId="94" xfId="0" applyFont="1" applyBorder="1" applyAlignment="1">
      <alignment horizontal="center" wrapText="1"/>
    </xf>
    <xf numFmtId="0" fontId="2" fillId="0" borderId="104" xfId="0" applyFont="1" applyBorder="1" applyAlignment="1">
      <alignment horizontal="center" wrapText="1"/>
    </xf>
    <xf numFmtId="0" fontId="2" fillId="8" borderId="97" xfId="0" applyFont="1" applyFill="1" applyBorder="1" applyAlignment="1">
      <alignment horizontal="center" wrapText="1"/>
    </xf>
    <xf numFmtId="0" fontId="2" fillId="8" borderId="106" xfId="0" applyFont="1" applyFill="1" applyBorder="1" applyAlignment="1">
      <alignment horizontal="center" wrapText="1"/>
    </xf>
    <xf numFmtId="166" fontId="2" fillId="0" borderId="0" xfId="0" applyNumberFormat="1" applyFont="1" applyAlignment="1">
      <alignment horizontal="center" vertical="center"/>
    </xf>
    <xf numFmtId="164" fontId="14" fillId="7" borderId="4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95" xfId="0" applyFont="1" applyBorder="1" applyAlignment="1">
      <alignment horizontal="center" wrapText="1"/>
    </xf>
    <xf numFmtId="0" fontId="2" fillId="0" borderId="105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2" fillId="11" borderId="101" xfId="0" applyFont="1" applyFill="1" applyBorder="1" applyAlignment="1">
      <alignment horizontal="center"/>
    </xf>
    <xf numFmtId="0" fontId="1" fillId="47" borderId="91" xfId="10" applyFill="1" applyBorder="1" applyAlignment="1">
      <alignment horizontal="center" wrapText="1"/>
    </xf>
    <xf numFmtId="0" fontId="1" fillId="0" borderId="103" xfId="10" applyFont="1" applyBorder="1" applyAlignment="1">
      <alignment horizontal="center" vertical="center" wrapText="1"/>
    </xf>
    <xf numFmtId="0" fontId="17" fillId="0" borderId="105" xfId="0" applyFont="1" applyBorder="1" applyAlignment="1">
      <alignment horizontal="center" wrapText="1"/>
    </xf>
    <xf numFmtId="0" fontId="2" fillId="0" borderId="98" xfId="0" applyFont="1" applyBorder="1" applyAlignment="1">
      <alignment horizontal="center" wrapText="1"/>
    </xf>
    <xf numFmtId="0" fontId="2" fillId="0" borderId="106" xfId="0" applyFont="1" applyBorder="1" applyAlignment="1">
      <alignment horizontal="center" wrapText="1"/>
    </xf>
    <xf numFmtId="0" fontId="1" fillId="46" borderId="91" xfId="10" applyFill="1" applyBorder="1" applyAlignment="1">
      <alignment horizontal="center" wrapText="1"/>
    </xf>
    <xf numFmtId="0" fontId="0" fillId="0" borderId="102" xfId="0" applyFont="1" applyBorder="1" applyAlignment="1">
      <alignment horizontal="center" vertical="center"/>
    </xf>
    <xf numFmtId="0" fontId="15" fillId="6" borderId="42" xfId="0" applyFont="1" applyFill="1" applyBorder="1" applyAlignment="1">
      <alignment horizontal="center" vertical="center" wrapText="1"/>
    </xf>
    <xf numFmtId="0" fontId="0" fillId="0" borderId="10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" fillId="47" borderId="103" xfId="10" applyFill="1" applyBorder="1" applyAlignment="1">
      <alignment horizontal="center" wrapText="1"/>
    </xf>
    <xf numFmtId="0" fontId="2" fillId="11" borderId="99" xfId="0" applyFont="1" applyFill="1" applyBorder="1" applyAlignment="1">
      <alignment horizontal="center"/>
    </xf>
    <xf numFmtId="0" fontId="17" fillId="0" borderId="95" xfId="0" applyFont="1" applyBorder="1" applyAlignment="1">
      <alignment horizontal="center" vertical="center" wrapText="1"/>
    </xf>
    <xf numFmtId="0" fontId="2" fillId="11" borderId="107" xfId="0" applyFont="1" applyFill="1" applyBorder="1" applyAlignment="1">
      <alignment horizontal="center"/>
    </xf>
    <xf numFmtId="0" fontId="43" fillId="7" borderId="43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60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11" borderId="72" xfId="0" applyFont="1" applyFill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center" wrapText="1"/>
    </xf>
    <xf numFmtId="0" fontId="21" fillId="0" borderId="91" xfId="0" applyFont="1" applyBorder="1" applyAlignment="1">
      <alignment horizontal="center" wrapText="1"/>
    </xf>
    <xf numFmtId="0" fontId="2" fillId="0" borderId="111" xfId="0" applyFont="1" applyBorder="1" applyAlignment="1">
      <alignment horizontal="center" wrapText="1"/>
    </xf>
    <xf numFmtId="49" fontId="17" fillId="0" borderId="93" xfId="0" applyNumberFormat="1" applyFont="1" applyBorder="1" applyAlignment="1">
      <alignment horizontal="center" vertical="center" wrapText="1"/>
    </xf>
    <xf numFmtId="0" fontId="17" fillId="0" borderId="93" xfId="0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wrapText="1"/>
    </xf>
    <xf numFmtId="0" fontId="2" fillId="0" borderId="113" xfId="0" applyFont="1" applyBorder="1" applyAlignment="1">
      <alignment horizontal="center" wrapText="1"/>
    </xf>
    <xf numFmtId="0" fontId="17" fillId="0" borderId="103" xfId="0" applyFont="1" applyBorder="1" applyAlignment="1">
      <alignment horizont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16" fillId="7" borderId="18" xfId="0" applyFont="1" applyFill="1" applyBorder="1" applyAlignment="1">
      <alignment horizontal="center" vertical="center" wrapText="1"/>
    </xf>
    <xf numFmtId="0" fontId="2" fillId="0" borderId="117" xfId="0" applyFont="1" applyBorder="1" applyAlignment="1">
      <alignment horizontal="center" wrapText="1"/>
    </xf>
    <xf numFmtId="0" fontId="2" fillId="0" borderId="118" xfId="0" applyFont="1" applyBorder="1" applyAlignment="1">
      <alignment horizontal="center" wrapText="1"/>
    </xf>
    <xf numFmtId="0" fontId="2" fillId="0" borderId="119" xfId="0" applyFont="1" applyBorder="1" applyAlignment="1">
      <alignment horizontal="center" wrapText="1"/>
    </xf>
    <xf numFmtId="0" fontId="43" fillId="7" borderId="42" xfId="0" applyFont="1" applyFill="1" applyBorder="1" applyAlignment="1">
      <alignment horizontal="center" vertical="center" wrapText="1"/>
    </xf>
    <xf numFmtId="0" fontId="2" fillId="48" borderId="120" xfId="0" applyFont="1" applyFill="1" applyBorder="1" applyAlignment="1">
      <alignment horizontal="center" wrapText="1"/>
    </xf>
    <xf numFmtId="0" fontId="2" fillId="48" borderId="121" xfId="0" applyFont="1" applyFill="1" applyBorder="1" applyAlignment="1">
      <alignment horizontal="center" wrapText="1"/>
    </xf>
    <xf numFmtId="0" fontId="2" fillId="48" borderId="122" xfId="0" applyFont="1" applyFill="1" applyBorder="1" applyAlignment="1">
      <alignment horizontal="center" wrapText="1"/>
    </xf>
    <xf numFmtId="0" fontId="2" fillId="0" borderId="123" xfId="0" applyFont="1" applyBorder="1" applyAlignment="1">
      <alignment horizontal="center"/>
    </xf>
    <xf numFmtId="0" fontId="2" fillId="0" borderId="124" xfId="0" applyFont="1" applyBorder="1" applyAlignment="1">
      <alignment horizontal="center"/>
    </xf>
    <xf numFmtId="0" fontId="2" fillId="0" borderId="125" xfId="0" applyFont="1" applyBorder="1" applyAlignment="1">
      <alignment horizontal="center"/>
    </xf>
    <xf numFmtId="0" fontId="15" fillId="6" borderId="126" xfId="0" applyFont="1" applyFill="1" applyBorder="1" applyAlignment="1">
      <alignment horizontal="center" vertical="center" wrapText="1"/>
    </xf>
    <xf numFmtId="0" fontId="2" fillId="8" borderId="108" xfId="0" applyFont="1" applyFill="1" applyBorder="1" applyAlignment="1">
      <alignment horizontal="center" wrapText="1"/>
    </xf>
    <xf numFmtId="0" fontId="2" fillId="8" borderId="109" xfId="0" applyFont="1" applyFill="1" applyBorder="1" applyAlignment="1">
      <alignment horizontal="center" wrapText="1"/>
    </xf>
    <xf numFmtId="0" fontId="2" fillId="8" borderId="110" xfId="0" applyFont="1" applyFill="1" applyBorder="1" applyAlignment="1">
      <alignment horizontal="center" wrapText="1"/>
    </xf>
    <xf numFmtId="9" fontId="15" fillId="6" borderId="126" xfId="0" applyNumberFormat="1" applyFont="1" applyFill="1" applyBorder="1" applyAlignment="1">
      <alignment horizontal="center" vertical="center" wrapText="1"/>
    </xf>
    <xf numFmtId="0" fontId="43" fillId="7" borderId="52" xfId="0" applyFont="1" applyFill="1" applyBorder="1" applyAlignment="1">
      <alignment horizontal="center" vertical="center" wrapText="1"/>
    </xf>
    <xf numFmtId="0" fontId="2" fillId="8" borderId="123" xfId="0" applyFont="1" applyFill="1" applyBorder="1" applyAlignment="1">
      <alignment horizontal="center" wrapText="1"/>
    </xf>
    <xf numFmtId="0" fontId="2" fillId="8" borderId="124" xfId="0" applyFont="1" applyFill="1" applyBorder="1" applyAlignment="1">
      <alignment horizontal="center" wrapText="1"/>
    </xf>
    <xf numFmtId="0" fontId="2" fillId="8" borderId="125" xfId="0" applyFont="1" applyFill="1" applyBorder="1" applyAlignment="1">
      <alignment horizontal="center" wrapText="1"/>
    </xf>
    <xf numFmtId="166" fontId="2" fillId="49" borderId="0" xfId="0" applyNumberFormat="1" applyFont="1" applyFill="1" applyAlignment="1">
      <alignment horizontal="center" vertic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3" xfId="0" applyNumberFormat="1" applyFont="1" applyFill="1" applyBorder="1" applyAlignment="1">
      <alignment horizontal="center" vertical="center" wrapText="1"/>
    </xf>
    <xf numFmtId="164" fontId="44" fillId="7" borderId="38" xfId="0" applyNumberFormat="1" applyFont="1" applyFill="1" applyBorder="1" applyAlignment="1">
      <alignment horizontal="center" vertical="center" wrapText="1"/>
    </xf>
    <xf numFmtId="0" fontId="2" fillId="50" borderId="65" xfId="0" applyFont="1" applyFill="1" applyBorder="1" applyAlignment="1">
      <alignment horizontal="center" wrapText="1"/>
    </xf>
    <xf numFmtId="0" fontId="2" fillId="50" borderId="61" xfId="0" applyFont="1" applyFill="1" applyBorder="1" applyAlignment="1">
      <alignment horizontal="center" wrapText="1"/>
    </xf>
    <xf numFmtId="0" fontId="2" fillId="51" borderId="95" xfId="0" applyFont="1" applyFill="1" applyBorder="1" applyAlignment="1">
      <alignment horizontal="center" wrapText="1"/>
    </xf>
    <xf numFmtId="0" fontId="2" fillId="51" borderId="61" xfId="0" applyFont="1" applyFill="1" applyBorder="1" applyAlignment="1">
      <alignment horizontal="center" wrapText="1"/>
    </xf>
    <xf numFmtId="0" fontId="2" fillId="51" borderId="105" xfId="0" applyFont="1" applyFill="1" applyBorder="1" applyAlignment="1">
      <alignment horizontal="center" wrapText="1"/>
    </xf>
    <xf numFmtId="0" fontId="0" fillId="52" borderId="100" xfId="0" applyFont="1" applyFill="1" applyBorder="1" applyAlignment="1">
      <alignment horizontal="center" vertical="center"/>
    </xf>
    <xf numFmtId="0" fontId="17" fillId="50" borderId="61" xfId="0" applyFont="1" applyFill="1" applyBorder="1" applyAlignment="1">
      <alignment horizontal="center" vertical="center" wrapText="1"/>
    </xf>
    <xf numFmtId="0" fontId="17" fillId="50" borderId="61" xfId="0" applyFont="1" applyFill="1" applyBorder="1" applyAlignment="1">
      <alignment horizontal="center" wrapText="1"/>
    </xf>
    <xf numFmtId="49" fontId="45" fillId="0" borderId="95" xfId="0" applyNumberFormat="1" applyFont="1" applyBorder="1" applyAlignment="1">
      <alignment horizontal="center" vertical="center" wrapText="1"/>
    </xf>
    <xf numFmtId="0" fontId="2" fillId="53" borderId="61" xfId="0" applyFont="1" applyFill="1" applyBorder="1" applyAlignment="1">
      <alignment horizontal="center" wrapText="1"/>
    </xf>
    <xf numFmtId="0" fontId="2" fillId="0" borderId="61" xfId="0" applyFont="1" applyFill="1" applyBorder="1" applyAlignment="1">
      <alignment horizontal="center" wrapText="1"/>
    </xf>
    <xf numFmtId="0" fontId="2" fillId="54" borderId="61" xfId="0" applyFont="1" applyFill="1" applyBorder="1" applyAlignment="1">
      <alignment horizontal="center" wrapText="1"/>
    </xf>
    <xf numFmtId="0" fontId="1" fillId="55" borderId="91" xfId="10" applyFont="1" applyFill="1" applyBorder="1" applyAlignment="1">
      <alignment horizontal="center" vertical="center" wrapText="1"/>
    </xf>
    <xf numFmtId="0" fontId="1" fillId="0" borderId="91" xfId="10" applyFont="1" applyFill="1" applyBorder="1" applyAlignment="1">
      <alignment horizontal="center" vertical="center" wrapText="1"/>
    </xf>
    <xf numFmtId="0" fontId="1" fillId="53" borderId="91" xfId="10" applyFont="1" applyFill="1" applyBorder="1" applyAlignment="1">
      <alignment horizontal="center" vertical="center" wrapText="1"/>
    </xf>
    <xf numFmtId="0" fontId="2" fillId="56" borderId="33" xfId="0" applyFont="1" applyFill="1" applyBorder="1" applyAlignment="1">
      <alignment horizontal="center" wrapText="1"/>
    </xf>
    <xf numFmtId="0" fontId="1" fillId="54" borderId="91" xfId="10" applyFont="1" applyFill="1" applyBorder="1" applyAlignment="1">
      <alignment horizontal="center" vertical="center" wrapText="1"/>
    </xf>
    <xf numFmtId="0" fontId="1" fillId="57" borderId="91" xfId="10" applyFont="1" applyFill="1" applyBorder="1" applyAlignment="1">
      <alignment horizontal="center" vertical="center" wrapText="1"/>
    </xf>
    <xf numFmtId="0" fontId="1" fillId="58" borderId="91" xfId="1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7" fillId="3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21" xfId="0" applyFont="1" applyBorder="1"/>
    <xf numFmtId="0" fontId="4" fillId="3" borderId="4" xfId="0" applyFont="1" applyFill="1" applyBorder="1" applyAlignment="1">
      <alignment horizontal="center"/>
    </xf>
    <xf numFmtId="0" fontId="3" fillId="0" borderId="7" xfId="0" applyFont="1" applyBorder="1"/>
    <xf numFmtId="0" fontId="3" fillId="0" borderId="16" xfId="0" applyFont="1" applyBorder="1"/>
    <xf numFmtId="0" fontId="4" fillId="3" borderId="1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9" fillId="4" borderId="23" xfId="0" applyFont="1" applyFill="1" applyBorder="1" applyAlignment="1">
      <alignment horizontal="center" vertical="center"/>
    </xf>
    <xf numFmtId="0" fontId="3" fillId="0" borderId="32" xfId="0" applyFont="1" applyBorder="1"/>
    <xf numFmtId="0" fontId="11" fillId="4" borderId="36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38" xfId="0" applyFont="1" applyBorder="1"/>
    <xf numFmtId="0" fontId="11" fillId="4" borderId="35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/>
    <xf numFmtId="0" fontId="3" fillId="0" borderId="6" xfId="0" applyFont="1" applyBorder="1"/>
    <xf numFmtId="0" fontId="3" fillId="0" borderId="20" xfId="0" applyFont="1" applyBorder="1"/>
    <xf numFmtId="0" fontId="3" fillId="0" borderId="11" xfId="0" applyFont="1" applyBorder="1"/>
    <xf numFmtId="0" fontId="3" fillId="0" borderId="29" xfId="0" applyFont="1" applyBorder="1"/>
    <xf numFmtId="0" fontId="3" fillId="0" borderId="30" xfId="0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10" fillId="0" borderId="3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5" fontId="11" fillId="4" borderId="35" xfId="0" applyNumberFormat="1" applyFont="1" applyFill="1" applyBorder="1" applyAlignment="1">
      <alignment horizontal="center" vertical="center" wrapText="1"/>
    </xf>
    <xf numFmtId="0" fontId="9" fillId="4" borderId="35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67" xfId="0" applyFont="1" applyBorder="1"/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2" fillId="2" borderId="1" xfId="0" applyFont="1" applyFill="1" applyBorder="1" applyAlignment="1"/>
    <xf numFmtId="0" fontId="10" fillId="0" borderId="1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5" xfId="0" applyFont="1" applyBorder="1"/>
    <xf numFmtId="0" fontId="18" fillId="5" borderId="34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12" fillId="6" borderId="126" xfId="0" applyFont="1" applyFill="1" applyBorder="1" applyAlignment="1">
      <alignment horizontal="center" vertical="center" wrapText="1"/>
    </xf>
    <xf numFmtId="0" fontId="3" fillId="0" borderId="127" xfId="0" applyFont="1" applyBorder="1"/>
    <xf numFmtId="0" fontId="3" fillId="0" borderId="42" xfId="0" applyFont="1" applyBorder="1"/>
    <xf numFmtId="0" fontId="2" fillId="2" borderId="21" xfId="0" applyFont="1" applyFill="1" applyBorder="1" applyAlignment="1">
      <alignment horizontal="center"/>
    </xf>
    <xf numFmtId="0" fontId="3" fillId="0" borderId="35" xfId="0" applyFont="1" applyBorder="1"/>
    <xf numFmtId="0" fontId="11" fillId="4" borderId="45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9" fillId="5" borderId="52" xfId="0" applyFont="1" applyFill="1" applyBorder="1" applyAlignment="1">
      <alignment horizontal="center" vertical="center"/>
    </xf>
    <xf numFmtId="0" fontId="3" fillId="0" borderId="57" xfId="0" applyFont="1" applyBorder="1"/>
    <xf numFmtId="0" fontId="19" fillId="5" borderId="34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23" fillId="0" borderId="34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/>
    </xf>
    <xf numFmtId="0" fontId="3" fillId="0" borderId="44" xfId="0" applyFont="1" applyBorder="1"/>
    <xf numFmtId="0" fontId="6" fillId="5" borderId="39" xfId="0" applyFont="1" applyFill="1" applyBorder="1" applyAlignment="1">
      <alignment horizontal="center" vertical="center"/>
    </xf>
  </cellXfs>
  <cellStyles count="43">
    <cellStyle name="20% - Énfasis1 2" xfId="20"/>
    <cellStyle name="20% - Énfasis2 2" xfId="24"/>
    <cellStyle name="20% - Énfasis3 2" xfId="28"/>
    <cellStyle name="20% - Énfasis4 2" xfId="32"/>
    <cellStyle name="20% - Énfasis5 2" xfId="36"/>
    <cellStyle name="20% - Énfasis6 2" xfId="40"/>
    <cellStyle name="40% - Énfasis1 2" xfId="21"/>
    <cellStyle name="40% - Énfasis2 2" xfId="25"/>
    <cellStyle name="40% - Énfasis3 2" xfId="29"/>
    <cellStyle name="40% - Énfasis4 2" xfId="33"/>
    <cellStyle name="40% - Énfasis5 2" xfId="37"/>
    <cellStyle name="40% - Énfasis6 2" xfId="41"/>
    <cellStyle name="60% - Énfasis1 2" xfId="22"/>
    <cellStyle name="60% - Énfasis2 2" xfId="26"/>
    <cellStyle name="60% - Énfasis3 2" xfId="30"/>
    <cellStyle name="60% - Énfasis4 2" xfId="34"/>
    <cellStyle name="60% - Énfasis5 2" xfId="38"/>
    <cellStyle name="60% - Énfasis6 2" xfId="42"/>
    <cellStyle name="Bueno 2" xfId="13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/>
    <cellStyle name="Énfasis1 2" xfId="19"/>
    <cellStyle name="Énfasis2 2" xfId="23"/>
    <cellStyle name="Énfasis3 2" xfId="27"/>
    <cellStyle name="Énfasis4 2" xfId="31"/>
    <cellStyle name="Énfasis5 2" xfId="35"/>
    <cellStyle name="Énfasis6 2" xfId="39"/>
    <cellStyle name="Entrada" xfId="4" builtinId="20" customBuiltin="1"/>
    <cellStyle name="Incorrecto 2" xfId="14"/>
    <cellStyle name="Neutral 2" xfId="15"/>
    <cellStyle name="Normal" xfId="0" builtinId="0"/>
    <cellStyle name="Normal 2" xfId="10"/>
    <cellStyle name="Notas 2" xfId="17"/>
    <cellStyle name="Salida" xfId="5" builtinId="21" customBuiltin="1"/>
    <cellStyle name="Texto de advertencia 2" xfId="16"/>
    <cellStyle name="Texto explicativo 2" xfId="18"/>
    <cellStyle name="Título 2" xfId="2" builtinId="17" customBuiltin="1"/>
    <cellStyle name="Título 3" xfId="3" builtinId="18" customBuiltin="1"/>
    <cellStyle name="Título 4" xfId="11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36"/>
      <c r="B1" s="237"/>
      <c r="C1" s="5"/>
      <c r="D1" s="221" t="s">
        <v>0</v>
      </c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3"/>
      <c r="S1" s="242"/>
      <c r="T1" s="243"/>
      <c r="U1" s="243"/>
      <c r="V1" s="244"/>
    </row>
    <row r="2" spans="1:25" ht="15" customHeight="1" x14ac:dyDescent="0.25">
      <c r="A2" s="238"/>
      <c r="B2" s="239"/>
      <c r="C2" s="6"/>
      <c r="D2" s="224" t="s">
        <v>1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20"/>
      <c r="S2" s="245"/>
      <c r="T2" s="246"/>
      <c r="U2" s="246"/>
      <c r="V2" s="247"/>
    </row>
    <row r="3" spans="1:25" ht="18" customHeight="1" x14ac:dyDescent="0.25">
      <c r="A3" s="238"/>
      <c r="B3" s="239"/>
      <c r="C3" s="6"/>
      <c r="D3" s="218" t="s">
        <v>2</v>
      </c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0"/>
      <c r="S3" s="245"/>
      <c r="T3" s="246"/>
      <c r="U3" s="246"/>
      <c r="V3" s="247"/>
    </row>
    <row r="4" spans="1:25" ht="15.75" customHeight="1" x14ac:dyDescent="0.25">
      <c r="A4" s="238"/>
      <c r="B4" s="239"/>
      <c r="C4" s="6"/>
      <c r="D4" s="225" t="s">
        <v>3</v>
      </c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7"/>
      <c r="S4" s="248"/>
      <c r="T4" s="249"/>
      <c r="U4" s="249"/>
      <c r="V4" s="250"/>
    </row>
    <row r="5" spans="1:25" ht="24" customHeight="1" x14ac:dyDescent="0.2">
      <c r="A5" s="240"/>
      <c r="B5" s="241"/>
      <c r="C5" s="8"/>
      <c r="D5" s="228" t="s">
        <v>6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9"/>
    </row>
    <row r="6" spans="1:25" ht="13.5" customHeight="1" x14ac:dyDescent="0.2">
      <c r="A6" s="252" t="s">
        <v>7</v>
      </c>
      <c r="B6" s="251" t="s">
        <v>9</v>
      </c>
      <c r="C6" s="11"/>
      <c r="D6" s="253" t="s">
        <v>11</v>
      </c>
      <c r="E6" s="226"/>
      <c r="F6" s="226"/>
      <c r="G6" s="226"/>
      <c r="H6" s="226"/>
      <c r="I6" s="226"/>
      <c r="J6" s="226"/>
      <c r="K6" s="226"/>
      <c r="L6" s="226"/>
      <c r="M6" s="227"/>
      <c r="N6" s="230"/>
      <c r="O6" s="231"/>
      <c r="P6" s="232"/>
      <c r="Q6" s="234" t="s">
        <v>15</v>
      </c>
      <c r="R6" s="231"/>
      <c r="S6" s="232"/>
      <c r="T6" s="233" t="s">
        <v>16</v>
      </c>
      <c r="U6" s="227"/>
      <c r="V6" s="235" t="s">
        <v>17</v>
      </c>
      <c r="W6" s="216" t="s">
        <v>18</v>
      </c>
      <c r="X6" s="216" t="s">
        <v>19</v>
      </c>
      <c r="Y6" s="216" t="s">
        <v>20</v>
      </c>
    </row>
    <row r="7" spans="1:25" ht="24.75" customHeight="1" x14ac:dyDescent="0.2">
      <c r="A7" s="238"/>
      <c r="B7" s="217"/>
      <c r="C7" s="12"/>
      <c r="D7" s="13" t="s">
        <v>21</v>
      </c>
      <c r="E7" s="13" t="s">
        <v>22</v>
      </c>
      <c r="F7" s="13" t="s">
        <v>23</v>
      </c>
      <c r="G7" s="13" t="s">
        <v>24</v>
      </c>
      <c r="H7" s="13" t="s">
        <v>25</v>
      </c>
      <c r="I7" s="13" t="s">
        <v>26</v>
      </c>
      <c r="J7" s="13" t="s">
        <v>27</v>
      </c>
      <c r="K7" s="13" t="s">
        <v>28</v>
      </c>
      <c r="L7" s="13" t="s">
        <v>29</v>
      </c>
      <c r="M7" s="14" t="s">
        <v>30</v>
      </c>
      <c r="N7" s="15" t="s">
        <v>31</v>
      </c>
      <c r="O7" s="16" t="s">
        <v>32</v>
      </c>
      <c r="P7" s="17">
        <v>0.2</v>
      </c>
      <c r="Q7" s="15" t="s">
        <v>33</v>
      </c>
      <c r="R7" s="15" t="s">
        <v>34</v>
      </c>
      <c r="S7" s="17">
        <v>0.4</v>
      </c>
      <c r="T7" s="15" t="s">
        <v>36</v>
      </c>
      <c r="U7" s="18">
        <v>0.4</v>
      </c>
      <c r="V7" s="217"/>
      <c r="W7" s="217"/>
      <c r="X7" s="217"/>
      <c r="Y7" s="217"/>
    </row>
    <row r="8" spans="1:25" ht="13.5" customHeight="1" x14ac:dyDescent="0.2">
      <c r="A8" s="19">
        <v>1</v>
      </c>
      <c r="B8" s="20" t="s">
        <v>38</v>
      </c>
      <c r="C8" s="21"/>
      <c r="D8" s="22">
        <v>1</v>
      </c>
      <c r="E8" s="23" t="s">
        <v>39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2">
        <f t="shared" ref="P8:P31" si="0">(AVERAGE(N8,O8))*0.2</f>
        <v>1.9000000000000001</v>
      </c>
      <c r="Q8" s="34">
        <v>5</v>
      </c>
      <c r="R8" s="36">
        <v>8</v>
      </c>
      <c r="S8" s="37">
        <f t="shared" ref="S8:S31" si="1">AVERAGE(R8,Q8)*0.4</f>
        <v>2.6</v>
      </c>
      <c r="T8" s="34">
        <v>9</v>
      </c>
      <c r="U8" s="38">
        <f t="shared" ref="U8:U31" si="2">T8*0.4</f>
        <v>3.6</v>
      </c>
      <c r="V8" s="36">
        <f t="shared" ref="V8:V16" si="3">SUM(P8,S8,U8)</f>
        <v>8.1</v>
      </c>
    </row>
    <row r="9" spans="1:25" ht="13.5" customHeight="1" x14ac:dyDescent="0.2">
      <c r="A9" s="19">
        <v>2</v>
      </c>
      <c r="B9" s="20" t="s">
        <v>45</v>
      </c>
      <c r="C9" s="39"/>
      <c r="D9" s="40">
        <v>1</v>
      </c>
      <c r="E9" s="42">
        <v>1</v>
      </c>
      <c r="F9" s="42">
        <v>1</v>
      </c>
      <c r="G9" s="42">
        <v>1</v>
      </c>
      <c r="H9" s="43">
        <v>0</v>
      </c>
      <c r="I9" s="44">
        <v>1</v>
      </c>
      <c r="J9" s="45">
        <v>1</v>
      </c>
      <c r="K9" s="45">
        <v>1</v>
      </c>
      <c r="L9" s="45">
        <v>1</v>
      </c>
      <c r="M9" s="38">
        <f t="shared" ref="M9:M31" si="4">9-(SUM(D9:L9))</f>
        <v>1</v>
      </c>
      <c r="N9" s="46">
        <v>10</v>
      </c>
      <c r="O9" s="46">
        <v>10</v>
      </c>
      <c r="P9" s="32">
        <f t="shared" si="0"/>
        <v>2</v>
      </c>
      <c r="Q9" s="48">
        <v>9.5</v>
      </c>
      <c r="R9" s="48">
        <v>10</v>
      </c>
      <c r="S9" s="37">
        <f t="shared" si="1"/>
        <v>3.9000000000000004</v>
      </c>
      <c r="T9" s="50">
        <v>9</v>
      </c>
      <c r="U9" s="38">
        <f t="shared" si="2"/>
        <v>3.6</v>
      </c>
      <c r="V9" s="36">
        <f t="shared" si="3"/>
        <v>9.5</v>
      </c>
      <c r="W9" s="51">
        <v>43654</v>
      </c>
    </row>
    <row r="10" spans="1:25" ht="13.5" customHeight="1" x14ac:dyDescent="0.2">
      <c r="A10" s="19">
        <v>3</v>
      </c>
      <c r="B10" s="20" t="s">
        <v>46</v>
      </c>
      <c r="C10" s="53" t="s">
        <v>47</v>
      </c>
      <c r="D10" s="40">
        <v>1</v>
      </c>
      <c r="E10" s="42">
        <v>1</v>
      </c>
      <c r="F10" s="42">
        <v>1</v>
      </c>
      <c r="G10" s="42">
        <v>1</v>
      </c>
      <c r="H10" s="43">
        <v>0</v>
      </c>
      <c r="I10" s="44">
        <v>1</v>
      </c>
      <c r="J10" s="45">
        <v>1</v>
      </c>
      <c r="K10" s="45">
        <v>1</v>
      </c>
      <c r="L10" s="45">
        <v>1</v>
      </c>
      <c r="M10" s="38">
        <f t="shared" si="4"/>
        <v>1</v>
      </c>
      <c r="N10" s="58">
        <v>5</v>
      </c>
      <c r="O10" s="58">
        <v>5</v>
      </c>
      <c r="P10" s="32">
        <f t="shared" si="0"/>
        <v>1</v>
      </c>
      <c r="Q10" s="60">
        <v>5</v>
      </c>
      <c r="R10" s="62">
        <v>10</v>
      </c>
      <c r="S10" s="37">
        <f t="shared" si="1"/>
        <v>3</v>
      </c>
      <c r="T10" s="48">
        <v>9.5</v>
      </c>
      <c r="U10" s="38">
        <f t="shared" si="2"/>
        <v>3.8000000000000003</v>
      </c>
      <c r="V10" s="36">
        <f t="shared" si="3"/>
        <v>7.8000000000000007</v>
      </c>
    </row>
    <row r="11" spans="1:25" ht="13.5" customHeight="1" x14ac:dyDescent="0.2">
      <c r="A11" s="19">
        <v>4</v>
      </c>
      <c r="B11" s="64" t="s">
        <v>48</v>
      </c>
      <c r="C11" s="65" t="s">
        <v>49</v>
      </c>
      <c r="D11" s="40">
        <v>1</v>
      </c>
      <c r="E11" s="42">
        <v>1</v>
      </c>
      <c r="F11" s="42">
        <v>1</v>
      </c>
      <c r="G11" s="42">
        <v>1</v>
      </c>
      <c r="H11" s="42">
        <v>1</v>
      </c>
      <c r="I11" s="44">
        <v>1</v>
      </c>
      <c r="J11" s="45">
        <v>1</v>
      </c>
      <c r="K11" s="45">
        <v>1</v>
      </c>
      <c r="L11" s="45">
        <v>1</v>
      </c>
      <c r="M11" s="38">
        <f t="shared" si="4"/>
        <v>0</v>
      </c>
      <c r="N11" s="46">
        <v>10</v>
      </c>
      <c r="O11" s="58">
        <v>10</v>
      </c>
      <c r="P11" s="32">
        <f t="shared" si="0"/>
        <v>2</v>
      </c>
      <c r="Q11" s="62">
        <v>10</v>
      </c>
      <c r="R11" s="48">
        <v>10</v>
      </c>
      <c r="S11" s="37">
        <f t="shared" si="1"/>
        <v>4</v>
      </c>
      <c r="T11" s="60">
        <v>10</v>
      </c>
      <c r="U11" s="38">
        <f t="shared" si="2"/>
        <v>4</v>
      </c>
      <c r="V11" s="36">
        <f t="shared" si="3"/>
        <v>10</v>
      </c>
    </row>
    <row r="12" spans="1:25" ht="13.5" customHeight="1" x14ac:dyDescent="0.2">
      <c r="A12" s="19">
        <v>5</v>
      </c>
      <c r="B12" s="64" t="s">
        <v>50</v>
      </c>
      <c r="C12" s="67"/>
      <c r="D12" s="40">
        <v>1</v>
      </c>
      <c r="E12" s="42">
        <v>1</v>
      </c>
      <c r="F12" s="42">
        <v>1</v>
      </c>
      <c r="G12" s="42">
        <v>1</v>
      </c>
      <c r="H12" s="42">
        <v>1</v>
      </c>
      <c r="I12" s="44">
        <v>1</v>
      </c>
      <c r="J12" s="45">
        <v>1</v>
      </c>
      <c r="K12" s="45">
        <v>1</v>
      </c>
      <c r="L12" s="45">
        <v>1</v>
      </c>
      <c r="M12" s="38">
        <f t="shared" si="4"/>
        <v>0</v>
      </c>
      <c r="N12" s="46">
        <v>10</v>
      </c>
      <c r="O12" s="46">
        <v>10</v>
      </c>
      <c r="P12" s="32">
        <f t="shared" si="0"/>
        <v>2</v>
      </c>
      <c r="Q12" s="48">
        <v>9</v>
      </c>
      <c r="R12" s="68">
        <v>10</v>
      </c>
      <c r="S12" s="37">
        <f t="shared" si="1"/>
        <v>3.8000000000000003</v>
      </c>
      <c r="T12" s="68">
        <v>10</v>
      </c>
      <c r="U12" s="38">
        <f t="shared" si="2"/>
        <v>4</v>
      </c>
      <c r="V12" s="36">
        <f t="shared" si="3"/>
        <v>9.8000000000000007</v>
      </c>
    </row>
    <row r="13" spans="1:25" ht="13.5" customHeight="1" x14ac:dyDescent="0.2">
      <c r="A13" s="19">
        <v>6</v>
      </c>
      <c r="B13" s="64" t="s">
        <v>51</v>
      </c>
      <c r="C13" s="67"/>
      <c r="D13" s="40">
        <v>1</v>
      </c>
      <c r="E13" s="42">
        <v>1</v>
      </c>
      <c r="F13" s="42">
        <v>1</v>
      </c>
      <c r="G13" s="42">
        <v>1</v>
      </c>
      <c r="H13" s="42">
        <v>1</v>
      </c>
      <c r="I13" s="44">
        <v>1</v>
      </c>
      <c r="J13" s="45">
        <v>1</v>
      </c>
      <c r="K13" s="45">
        <v>1</v>
      </c>
      <c r="L13" s="45">
        <v>1</v>
      </c>
      <c r="M13" s="38">
        <f t="shared" si="4"/>
        <v>0</v>
      </c>
      <c r="N13" s="46">
        <v>10</v>
      </c>
      <c r="O13" s="46">
        <v>10</v>
      </c>
      <c r="P13" s="32">
        <f t="shared" si="0"/>
        <v>2</v>
      </c>
      <c r="Q13" s="48">
        <v>10</v>
      </c>
      <c r="R13" s="48">
        <v>10</v>
      </c>
      <c r="S13" s="37">
        <f t="shared" si="1"/>
        <v>4</v>
      </c>
      <c r="T13" s="70">
        <v>9</v>
      </c>
      <c r="U13" s="38">
        <f t="shared" si="2"/>
        <v>3.6</v>
      </c>
      <c r="V13" s="36">
        <f t="shared" si="3"/>
        <v>9.6</v>
      </c>
    </row>
    <row r="14" spans="1:25" ht="13.5" customHeight="1" x14ac:dyDescent="0.2">
      <c r="A14" s="19">
        <v>7</v>
      </c>
      <c r="B14" s="20" t="s">
        <v>52</v>
      </c>
      <c r="C14" s="53" t="s">
        <v>49</v>
      </c>
      <c r="D14" s="40">
        <v>1</v>
      </c>
      <c r="E14" s="42">
        <v>1</v>
      </c>
      <c r="F14" s="42">
        <v>1</v>
      </c>
      <c r="G14" s="42">
        <v>1</v>
      </c>
      <c r="H14" s="42">
        <v>1</v>
      </c>
      <c r="I14" s="44">
        <v>1</v>
      </c>
      <c r="J14" s="45">
        <v>1</v>
      </c>
      <c r="K14" s="45">
        <v>1</v>
      </c>
      <c r="L14" s="45">
        <v>1</v>
      </c>
      <c r="M14" s="38">
        <f t="shared" si="4"/>
        <v>0</v>
      </c>
      <c r="N14" s="46">
        <v>10</v>
      </c>
      <c r="O14" s="46">
        <v>10</v>
      </c>
      <c r="P14" s="32">
        <f t="shared" si="0"/>
        <v>2</v>
      </c>
      <c r="Q14" s="48">
        <v>10</v>
      </c>
      <c r="R14" s="48">
        <v>10</v>
      </c>
      <c r="S14" s="37">
        <f t="shared" si="1"/>
        <v>4</v>
      </c>
      <c r="T14" s="60">
        <v>10</v>
      </c>
      <c r="U14" s="38">
        <f t="shared" si="2"/>
        <v>4</v>
      </c>
      <c r="V14" s="36">
        <f t="shared" si="3"/>
        <v>10</v>
      </c>
    </row>
    <row r="15" spans="1:25" ht="13.5" customHeight="1" x14ac:dyDescent="0.2">
      <c r="A15" s="19">
        <v>8</v>
      </c>
      <c r="B15" s="20" t="s">
        <v>53</v>
      </c>
      <c r="C15" s="39"/>
      <c r="D15" s="40">
        <v>1</v>
      </c>
      <c r="E15" s="42">
        <v>0</v>
      </c>
      <c r="F15" s="42">
        <v>1</v>
      </c>
      <c r="G15" s="42">
        <v>1</v>
      </c>
      <c r="H15" s="43">
        <v>0</v>
      </c>
      <c r="I15" s="44">
        <v>1</v>
      </c>
      <c r="J15" s="45">
        <v>1</v>
      </c>
      <c r="K15" s="45">
        <v>1</v>
      </c>
      <c r="L15" s="45">
        <v>1</v>
      </c>
      <c r="M15" s="38">
        <f t="shared" si="4"/>
        <v>2</v>
      </c>
      <c r="N15" s="46">
        <v>10</v>
      </c>
      <c r="O15" s="46">
        <v>8.5</v>
      </c>
      <c r="P15" s="32">
        <f t="shared" si="0"/>
        <v>1.85</v>
      </c>
      <c r="Q15" s="68">
        <v>10</v>
      </c>
      <c r="R15" s="48">
        <v>10</v>
      </c>
      <c r="S15" s="37">
        <f t="shared" si="1"/>
        <v>4</v>
      </c>
      <c r="T15" s="71">
        <v>10</v>
      </c>
      <c r="U15" s="38">
        <f t="shared" si="2"/>
        <v>4</v>
      </c>
      <c r="V15" s="36">
        <f t="shared" si="3"/>
        <v>9.85</v>
      </c>
    </row>
    <row r="16" spans="1:25" ht="13.5" customHeight="1" x14ac:dyDescent="0.2">
      <c r="A16" s="19">
        <v>9</v>
      </c>
      <c r="B16" s="20" t="s">
        <v>54</v>
      </c>
      <c r="C16" s="39"/>
      <c r="D16" s="40">
        <v>1</v>
      </c>
      <c r="E16" s="42">
        <v>1</v>
      </c>
      <c r="F16" s="42">
        <v>1</v>
      </c>
      <c r="G16" s="42">
        <v>1</v>
      </c>
      <c r="H16" s="42">
        <v>1</v>
      </c>
      <c r="I16" s="44">
        <v>1</v>
      </c>
      <c r="J16" s="45">
        <v>1</v>
      </c>
      <c r="K16" s="45">
        <v>1</v>
      </c>
      <c r="L16" s="45">
        <v>1</v>
      </c>
      <c r="M16" s="38">
        <f t="shared" si="4"/>
        <v>0</v>
      </c>
      <c r="N16" s="46">
        <v>10</v>
      </c>
      <c r="O16" s="46">
        <v>10</v>
      </c>
      <c r="P16" s="32">
        <f t="shared" si="0"/>
        <v>2</v>
      </c>
      <c r="Q16" s="60">
        <v>9</v>
      </c>
      <c r="R16" s="48">
        <v>10</v>
      </c>
      <c r="S16" s="37">
        <f t="shared" si="1"/>
        <v>3.8000000000000003</v>
      </c>
      <c r="T16" s="48">
        <v>9.5</v>
      </c>
      <c r="U16" s="38">
        <f t="shared" si="2"/>
        <v>3.8000000000000003</v>
      </c>
      <c r="V16" s="36">
        <f t="shared" si="3"/>
        <v>9.6000000000000014</v>
      </c>
    </row>
    <row r="17" spans="1:25" ht="13.5" customHeight="1" x14ac:dyDescent="0.2">
      <c r="A17" s="19">
        <v>10</v>
      </c>
      <c r="B17" s="64" t="s">
        <v>55</v>
      </c>
      <c r="C17" s="65" t="s">
        <v>49</v>
      </c>
      <c r="D17" s="40">
        <v>1</v>
      </c>
      <c r="E17" s="42">
        <v>1</v>
      </c>
      <c r="F17" s="42">
        <v>1</v>
      </c>
      <c r="G17" s="42">
        <v>1</v>
      </c>
      <c r="H17" s="42">
        <v>1</v>
      </c>
      <c r="I17" s="44">
        <v>1</v>
      </c>
      <c r="J17" s="45">
        <v>1</v>
      </c>
      <c r="K17" s="45">
        <v>1</v>
      </c>
      <c r="L17" s="45">
        <v>1</v>
      </c>
      <c r="M17" s="38">
        <f t="shared" si="4"/>
        <v>0</v>
      </c>
      <c r="N17" s="46">
        <v>10</v>
      </c>
      <c r="O17" s="46">
        <v>9</v>
      </c>
      <c r="P17" s="32">
        <f t="shared" si="0"/>
        <v>1.9000000000000001</v>
      </c>
      <c r="Q17" s="48">
        <v>9</v>
      </c>
      <c r="R17" s="48">
        <v>9.5</v>
      </c>
      <c r="S17" s="37">
        <f t="shared" si="1"/>
        <v>3.7</v>
      </c>
      <c r="T17" s="73">
        <v>10</v>
      </c>
      <c r="U17" s="38">
        <f t="shared" si="2"/>
        <v>4</v>
      </c>
      <c r="V17" s="70">
        <v>10</v>
      </c>
      <c r="W17" s="74" t="s">
        <v>58</v>
      </c>
    </row>
    <row r="18" spans="1:25" ht="13.5" customHeight="1" x14ac:dyDescent="0.2">
      <c r="A18" s="19">
        <v>11</v>
      </c>
      <c r="B18" s="64" t="s">
        <v>56</v>
      </c>
      <c r="C18" s="65" t="s">
        <v>49</v>
      </c>
      <c r="D18" s="40">
        <v>1</v>
      </c>
      <c r="E18" s="42">
        <v>1</v>
      </c>
      <c r="F18" s="42">
        <v>1</v>
      </c>
      <c r="G18" s="42">
        <v>1</v>
      </c>
      <c r="H18" s="42">
        <v>1</v>
      </c>
      <c r="I18" s="44">
        <v>1</v>
      </c>
      <c r="J18" s="45">
        <v>1</v>
      </c>
      <c r="K18" s="45">
        <v>1</v>
      </c>
      <c r="L18" s="45">
        <v>1</v>
      </c>
      <c r="M18" s="38">
        <f t="shared" si="4"/>
        <v>0</v>
      </c>
      <c r="N18" s="46">
        <v>9</v>
      </c>
      <c r="O18" s="46">
        <v>9</v>
      </c>
      <c r="P18" s="32">
        <f t="shared" si="0"/>
        <v>1.8</v>
      </c>
      <c r="Q18" s="48">
        <v>10</v>
      </c>
      <c r="R18" s="48">
        <v>10</v>
      </c>
      <c r="S18" s="37">
        <f t="shared" si="1"/>
        <v>4</v>
      </c>
      <c r="T18" s="75">
        <v>9.5</v>
      </c>
      <c r="U18" s="38">
        <f t="shared" si="2"/>
        <v>3.8000000000000003</v>
      </c>
      <c r="V18" s="76">
        <v>43655</v>
      </c>
    </row>
    <row r="19" spans="1:25" ht="13.5" customHeight="1" x14ac:dyDescent="0.2">
      <c r="A19" s="19">
        <v>12</v>
      </c>
      <c r="B19" s="64" t="s">
        <v>57</v>
      </c>
      <c r="C19" s="67" t="s">
        <v>60</v>
      </c>
      <c r="D19" s="40">
        <v>1</v>
      </c>
      <c r="E19" s="42">
        <v>1</v>
      </c>
      <c r="F19" s="42">
        <v>1</v>
      </c>
      <c r="G19" s="42">
        <v>1</v>
      </c>
      <c r="H19" s="42">
        <v>1</v>
      </c>
      <c r="I19" s="44">
        <v>1</v>
      </c>
      <c r="J19" s="45">
        <v>1</v>
      </c>
      <c r="K19" s="45">
        <v>1</v>
      </c>
      <c r="L19" s="45">
        <v>1</v>
      </c>
      <c r="M19" s="38">
        <f t="shared" si="4"/>
        <v>0</v>
      </c>
      <c r="N19" s="46">
        <v>9</v>
      </c>
      <c r="O19" s="46">
        <v>9</v>
      </c>
      <c r="P19" s="32">
        <f t="shared" si="0"/>
        <v>1.8</v>
      </c>
      <c r="Q19" s="60">
        <v>5</v>
      </c>
      <c r="R19" s="48">
        <v>9</v>
      </c>
      <c r="S19" s="37">
        <f t="shared" si="1"/>
        <v>2.8000000000000003</v>
      </c>
      <c r="T19" s="78">
        <v>5</v>
      </c>
      <c r="U19" s="38">
        <f t="shared" si="2"/>
        <v>2</v>
      </c>
      <c r="V19" s="36">
        <f t="shared" ref="V19:V31" si="5">SUM(P19,S19,U19)</f>
        <v>6.6000000000000005</v>
      </c>
    </row>
    <row r="20" spans="1:25" ht="13.5" customHeight="1" x14ac:dyDescent="0.2">
      <c r="A20" s="19">
        <v>13</v>
      </c>
      <c r="B20" s="64" t="s">
        <v>59</v>
      </c>
      <c r="C20" s="67"/>
      <c r="D20" s="40">
        <v>1</v>
      </c>
      <c r="E20" s="42">
        <v>0</v>
      </c>
      <c r="F20" s="42">
        <v>1</v>
      </c>
      <c r="G20" s="42">
        <v>1</v>
      </c>
      <c r="H20" s="42">
        <v>1</v>
      </c>
      <c r="I20" s="44">
        <v>1</v>
      </c>
      <c r="J20" s="45">
        <v>1</v>
      </c>
      <c r="K20" s="45">
        <v>1</v>
      </c>
      <c r="L20" s="45">
        <v>1</v>
      </c>
      <c r="M20" s="38">
        <f t="shared" si="4"/>
        <v>1</v>
      </c>
      <c r="N20" s="46">
        <v>10</v>
      </c>
      <c r="O20" s="46">
        <v>8.5</v>
      </c>
      <c r="P20" s="32">
        <f t="shared" si="0"/>
        <v>1.85</v>
      </c>
      <c r="Q20" s="48">
        <v>9</v>
      </c>
      <c r="R20" s="48">
        <v>10</v>
      </c>
      <c r="S20" s="37">
        <f t="shared" si="1"/>
        <v>3.8000000000000003</v>
      </c>
      <c r="T20" s="48">
        <v>8</v>
      </c>
      <c r="U20" s="38">
        <f t="shared" si="2"/>
        <v>3.2</v>
      </c>
      <c r="V20" s="36">
        <f t="shared" si="5"/>
        <v>8.8500000000000014</v>
      </c>
    </row>
    <row r="21" spans="1:25" ht="13.5" customHeight="1" x14ac:dyDescent="0.2">
      <c r="A21" s="19">
        <v>14</v>
      </c>
      <c r="B21" s="20" t="s">
        <v>61</v>
      </c>
      <c r="C21" s="39"/>
      <c r="D21" s="40">
        <v>1</v>
      </c>
      <c r="E21" s="42">
        <v>1</v>
      </c>
      <c r="F21" s="42">
        <v>1</v>
      </c>
      <c r="G21" s="42">
        <v>1</v>
      </c>
      <c r="H21" s="42">
        <v>1</v>
      </c>
      <c r="I21" s="44">
        <v>1</v>
      </c>
      <c r="J21" s="45">
        <v>1</v>
      </c>
      <c r="K21" s="45">
        <v>1</v>
      </c>
      <c r="L21" s="45">
        <v>1</v>
      </c>
      <c r="M21" s="38">
        <f t="shared" si="4"/>
        <v>0</v>
      </c>
      <c r="N21" s="46">
        <v>10</v>
      </c>
      <c r="O21" s="46">
        <v>10</v>
      </c>
      <c r="P21" s="32">
        <f t="shared" si="0"/>
        <v>2</v>
      </c>
      <c r="Q21" s="50">
        <v>10</v>
      </c>
      <c r="R21" s="48">
        <v>10</v>
      </c>
      <c r="S21" s="37">
        <f t="shared" si="1"/>
        <v>4</v>
      </c>
      <c r="T21" s="48">
        <v>9.3000000000000007</v>
      </c>
      <c r="U21" s="38">
        <f t="shared" si="2"/>
        <v>3.7200000000000006</v>
      </c>
      <c r="V21" s="36">
        <f t="shared" si="5"/>
        <v>9.7200000000000006</v>
      </c>
    </row>
    <row r="22" spans="1:25" ht="13.5" customHeight="1" x14ac:dyDescent="0.2">
      <c r="A22" s="19">
        <v>15</v>
      </c>
      <c r="B22" s="64" t="s">
        <v>62</v>
      </c>
      <c r="C22" s="65" t="s">
        <v>47</v>
      </c>
      <c r="D22" s="40">
        <v>1</v>
      </c>
      <c r="E22" s="42">
        <v>1</v>
      </c>
      <c r="F22" s="42">
        <v>1</v>
      </c>
      <c r="G22" s="42">
        <v>1</v>
      </c>
      <c r="H22" s="43">
        <v>0</v>
      </c>
      <c r="I22" s="44">
        <v>1</v>
      </c>
      <c r="J22" s="45">
        <v>1</v>
      </c>
      <c r="K22" s="45">
        <v>1</v>
      </c>
      <c r="L22" s="45">
        <v>1</v>
      </c>
      <c r="M22" s="38">
        <f t="shared" si="4"/>
        <v>1</v>
      </c>
      <c r="N22" s="46">
        <v>9</v>
      </c>
      <c r="O22" s="58">
        <v>5</v>
      </c>
      <c r="P22" s="32">
        <f t="shared" si="0"/>
        <v>1.4000000000000001</v>
      </c>
      <c r="Q22" s="60">
        <v>6</v>
      </c>
      <c r="R22" s="62">
        <v>10</v>
      </c>
      <c r="S22" s="37">
        <f t="shared" si="1"/>
        <v>3.2</v>
      </c>
      <c r="T22" s="48">
        <v>9.5</v>
      </c>
      <c r="U22" s="38">
        <f t="shared" si="2"/>
        <v>3.8000000000000003</v>
      </c>
      <c r="V22" s="36">
        <f t="shared" si="5"/>
        <v>8.4</v>
      </c>
    </row>
    <row r="23" spans="1:25" ht="13.5" customHeight="1" x14ac:dyDescent="0.2">
      <c r="A23" s="19">
        <v>16</v>
      </c>
      <c r="B23" s="64" t="s">
        <v>63</v>
      </c>
      <c r="C23" s="67" t="s">
        <v>65</v>
      </c>
      <c r="D23" s="40">
        <v>1</v>
      </c>
      <c r="E23" s="42">
        <v>1</v>
      </c>
      <c r="F23" s="42">
        <v>1</v>
      </c>
      <c r="G23" s="42">
        <v>1</v>
      </c>
      <c r="H23" s="42">
        <v>1</v>
      </c>
      <c r="I23" s="44">
        <v>1</v>
      </c>
      <c r="J23" s="45">
        <v>1</v>
      </c>
      <c r="K23" s="45">
        <v>1</v>
      </c>
      <c r="L23" s="45">
        <v>1</v>
      </c>
      <c r="M23" s="38">
        <f t="shared" si="4"/>
        <v>0</v>
      </c>
      <c r="N23" s="46">
        <v>10</v>
      </c>
      <c r="O23" s="46">
        <v>10</v>
      </c>
      <c r="P23" s="32">
        <f t="shared" si="0"/>
        <v>2</v>
      </c>
      <c r="Q23" s="48">
        <v>8</v>
      </c>
      <c r="R23" s="48">
        <v>8</v>
      </c>
      <c r="S23" s="37">
        <f t="shared" si="1"/>
        <v>3.2</v>
      </c>
      <c r="T23" s="60">
        <v>9.5</v>
      </c>
      <c r="U23" s="38">
        <f t="shared" si="2"/>
        <v>3.8000000000000003</v>
      </c>
      <c r="V23" s="36">
        <f t="shared" si="5"/>
        <v>9</v>
      </c>
    </row>
    <row r="24" spans="1:25" ht="13.5" customHeight="1" x14ac:dyDescent="0.2">
      <c r="A24" s="19">
        <v>17</v>
      </c>
      <c r="B24" s="64" t="s">
        <v>64</v>
      </c>
      <c r="C24" s="67"/>
      <c r="D24" s="40">
        <v>1</v>
      </c>
      <c r="E24" s="42">
        <v>0</v>
      </c>
      <c r="F24" s="42">
        <v>1</v>
      </c>
      <c r="G24" s="42">
        <v>1</v>
      </c>
      <c r="H24" s="42">
        <v>1</v>
      </c>
      <c r="I24" s="44">
        <v>0</v>
      </c>
      <c r="J24" s="45">
        <v>1</v>
      </c>
      <c r="K24" s="45">
        <v>1</v>
      </c>
      <c r="L24" s="45">
        <v>1</v>
      </c>
      <c r="M24" s="38">
        <f t="shared" si="4"/>
        <v>2</v>
      </c>
      <c r="N24" s="46">
        <v>10</v>
      </c>
      <c r="O24" s="46">
        <v>10</v>
      </c>
      <c r="P24" s="32">
        <f t="shared" si="0"/>
        <v>2</v>
      </c>
      <c r="Q24" s="48">
        <v>10</v>
      </c>
      <c r="R24" s="48">
        <v>10</v>
      </c>
      <c r="S24" s="37">
        <f t="shared" si="1"/>
        <v>4</v>
      </c>
      <c r="T24" s="48">
        <v>10</v>
      </c>
      <c r="U24" s="38">
        <f t="shared" si="2"/>
        <v>4</v>
      </c>
      <c r="V24" s="36">
        <f t="shared" si="5"/>
        <v>10</v>
      </c>
    </row>
    <row r="25" spans="1:25" ht="13.5" customHeight="1" x14ac:dyDescent="0.2">
      <c r="A25" s="19">
        <v>18</v>
      </c>
      <c r="B25" s="64" t="s">
        <v>66</v>
      </c>
      <c r="C25" s="65" t="s">
        <v>68</v>
      </c>
      <c r="D25" s="40">
        <v>1</v>
      </c>
      <c r="E25" s="42">
        <v>1</v>
      </c>
      <c r="F25" s="42">
        <v>1</v>
      </c>
      <c r="G25" s="42">
        <v>1</v>
      </c>
      <c r="H25" s="42">
        <v>1</v>
      </c>
      <c r="I25" s="44">
        <v>1</v>
      </c>
      <c r="J25" s="45">
        <v>1</v>
      </c>
      <c r="K25" s="45">
        <v>1</v>
      </c>
      <c r="L25" s="45">
        <v>1</v>
      </c>
      <c r="M25" s="38">
        <f t="shared" si="4"/>
        <v>0</v>
      </c>
      <c r="N25" s="46">
        <v>10</v>
      </c>
      <c r="O25" s="46">
        <v>9</v>
      </c>
      <c r="P25" s="32">
        <f t="shared" si="0"/>
        <v>1.9000000000000001</v>
      </c>
      <c r="Q25" s="60">
        <v>5</v>
      </c>
      <c r="R25" s="48">
        <v>9</v>
      </c>
      <c r="S25" s="37">
        <f t="shared" si="1"/>
        <v>2.8000000000000003</v>
      </c>
      <c r="T25" s="48">
        <v>9.5</v>
      </c>
      <c r="U25" s="38">
        <f t="shared" si="2"/>
        <v>3.8000000000000003</v>
      </c>
      <c r="V25" s="36">
        <f t="shared" si="5"/>
        <v>8.5</v>
      </c>
      <c r="X25" s="51">
        <v>43505</v>
      </c>
      <c r="Y25" s="74" t="s">
        <v>70</v>
      </c>
    </row>
    <row r="26" spans="1:25" ht="13.5" customHeight="1" x14ac:dyDescent="0.2">
      <c r="A26" s="19">
        <v>19</v>
      </c>
      <c r="B26" s="64" t="s">
        <v>67</v>
      </c>
      <c r="C26" s="65" t="s">
        <v>71</v>
      </c>
      <c r="D26" s="40">
        <v>1</v>
      </c>
      <c r="E26" s="42">
        <v>0</v>
      </c>
      <c r="F26" s="42">
        <v>1</v>
      </c>
      <c r="G26" s="42">
        <v>1</v>
      </c>
      <c r="H26" s="42">
        <v>1</v>
      </c>
      <c r="I26" s="44">
        <v>1</v>
      </c>
      <c r="J26" s="45">
        <v>1</v>
      </c>
      <c r="K26" s="45">
        <v>1</v>
      </c>
      <c r="L26" s="45">
        <v>1</v>
      </c>
      <c r="M26" s="38">
        <f t="shared" si="4"/>
        <v>1</v>
      </c>
      <c r="N26" s="79">
        <v>10</v>
      </c>
      <c r="O26" s="46">
        <v>10</v>
      </c>
      <c r="P26" s="32">
        <f t="shared" si="0"/>
        <v>2</v>
      </c>
      <c r="Q26" s="48">
        <v>10</v>
      </c>
      <c r="R26" s="48">
        <v>10</v>
      </c>
      <c r="S26" s="37">
        <f t="shared" si="1"/>
        <v>4</v>
      </c>
      <c r="T26" s="48">
        <v>10</v>
      </c>
      <c r="U26" s="38">
        <f t="shared" si="2"/>
        <v>4</v>
      </c>
      <c r="V26" s="36">
        <f t="shared" si="5"/>
        <v>10</v>
      </c>
    </row>
    <row r="27" spans="1:25" ht="13.5" customHeight="1" x14ac:dyDescent="0.2">
      <c r="A27" s="19">
        <v>20</v>
      </c>
      <c r="B27" s="20" t="s">
        <v>69</v>
      </c>
      <c r="C27" s="39"/>
      <c r="D27" s="40">
        <v>1</v>
      </c>
      <c r="E27" s="42">
        <v>1</v>
      </c>
      <c r="F27" s="42">
        <v>1</v>
      </c>
      <c r="G27" s="42">
        <v>1</v>
      </c>
      <c r="H27" s="43">
        <v>0</v>
      </c>
      <c r="I27" s="44">
        <v>1</v>
      </c>
      <c r="J27" s="45">
        <v>1</v>
      </c>
      <c r="K27" s="45">
        <v>1</v>
      </c>
      <c r="L27" s="45">
        <v>1</v>
      </c>
      <c r="M27" s="38">
        <f t="shared" si="4"/>
        <v>1</v>
      </c>
      <c r="N27" s="58">
        <v>5</v>
      </c>
      <c r="O27" s="46">
        <v>10</v>
      </c>
      <c r="P27" s="32">
        <f t="shared" si="0"/>
        <v>1.5</v>
      </c>
      <c r="Q27" s="48">
        <v>10</v>
      </c>
      <c r="R27" s="62">
        <v>10</v>
      </c>
      <c r="S27" s="37">
        <f t="shared" si="1"/>
        <v>4</v>
      </c>
      <c r="T27" s="48">
        <v>9.5</v>
      </c>
      <c r="U27" s="38">
        <f t="shared" si="2"/>
        <v>3.8000000000000003</v>
      </c>
      <c r="V27" s="36">
        <f t="shared" si="5"/>
        <v>9.3000000000000007</v>
      </c>
    </row>
    <row r="28" spans="1:25" ht="13.5" customHeight="1" x14ac:dyDescent="0.2">
      <c r="A28" s="19">
        <v>21</v>
      </c>
      <c r="B28" s="64" t="s">
        <v>72</v>
      </c>
      <c r="C28" s="67"/>
      <c r="D28" s="40">
        <v>1</v>
      </c>
      <c r="E28" s="42">
        <v>1</v>
      </c>
      <c r="F28" s="42">
        <v>1</v>
      </c>
      <c r="G28" s="42">
        <v>1</v>
      </c>
      <c r="H28" s="42">
        <v>1</v>
      </c>
      <c r="I28" s="44">
        <v>1</v>
      </c>
      <c r="J28" s="45">
        <v>1</v>
      </c>
      <c r="K28" s="45">
        <v>1</v>
      </c>
      <c r="L28" s="45">
        <v>1</v>
      </c>
      <c r="M28" s="38">
        <f t="shared" si="4"/>
        <v>0</v>
      </c>
      <c r="N28" s="46">
        <v>10</v>
      </c>
      <c r="O28" s="46">
        <v>10</v>
      </c>
      <c r="P28" s="32">
        <f t="shared" si="0"/>
        <v>2</v>
      </c>
      <c r="Q28" s="48">
        <v>8.5</v>
      </c>
      <c r="R28" s="48">
        <v>10</v>
      </c>
      <c r="S28" s="37">
        <f t="shared" si="1"/>
        <v>3.7</v>
      </c>
      <c r="T28" s="60">
        <v>9.5</v>
      </c>
      <c r="U28" s="38">
        <f t="shared" si="2"/>
        <v>3.8000000000000003</v>
      </c>
      <c r="V28" s="36">
        <f t="shared" si="5"/>
        <v>9.5</v>
      </c>
    </row>
    <row r="29" spans="1:25" ht="13.5" customHeight="1" x14ac:dyDescent="0.2">
      <c r="A29" s="19">
        <v>22</v>
      </c>
      <c r="B29" s="64" t="s">
        <v>73</v>
      </c>
      <c r="C29" s="67" t="s">
        <v>60</v>
      </c>
      <c r="D29" s="40">
        <v>1</v>
      </c>
      <c r="E29" s="42">
        <v>1</v>
      </c>
      <c r="F29" s="42">
        <v>1</v>
      </c>
      <c r="G29" s="42">
        <v>1</v>
      </c>
      <c r="H29" s="42">
        <v>1</v>
      </c>
      <c r="I29" s="44">
        <v>1</v>
      </c>
      <c r="J29" s="45">
        <v>1</v>
      </c>
      <c r="K29" s="45">
        <v>1</v>
      </c>
      <c r="L29" s="45">
        <v>1</v>
      </c>
      <c r="M29" s="38">
        <f t="shared" si="4"/>
        <v>0</v>
      </c>
      <c r="N29" s="46">
        <v>9</v>
      </c>
      <c r="O29" s="46">
        <v>9</v>
      </c>
      <c r="P29" s="32">
        <f t="shared" si="0"/>
        <v>1.8</v>
      </c>
      <c r="Q29" s="60">
        <v>5</v>
      </c>
      <c r="R29" s="50">
        <v>9</v>
      </c>
      <c r="S29" s="37">
        <f t="shared" si="1"/>
        <v>2.8000000000000003</v>
      </c>
      <c r="T29" s="60">
        <v>5</v>
      </c>
      <c r="U29" s="38">
        <f t="shared" si="2"/>
        <v>2</v>
      </c>
      <c r="V29" s="36">
        <f t="shared" si="5"/>
        <v>6.6000000000000005</v>
      </c>
    </row>
    <row r="30" spans="1:25" ht="13.5" customHeight="1" x14ac:dyDescent="0.2">
      <c r="A30" s="19">
        <v>23</v>
      </c>
      <c r="B30" s="80" t="s">
        <v>74</v>
      </c>
      <c r="C30" s="82" t="s">
        <v>76</v>
      </c>
      <c r="D30" s="40">
        <v>1</v>
      </c>
      <c r="E30" s="42">
        <v>1</v>
      </c>
      <c r="F30" s="42">
        <v>1</v>
      </c>
      <c r="G30" s="42">
        <v>1</v>
      </c>
      <c r="H30" s="42">
        <v>1</v>
      </c>
      <c r="I30" s="44">
        <v>1</v>
      </c>
      <c r="J30" s="45">
        <v>1</v>
      </c>
      <c r="K30" s="45">
        <v>1</v>
      </c>
      <c r="L30" s="45">
        <v>1</v>
      </c>
      <c r="M30" s="38">
        <f t="shared" si="4"/>
        <v>0</v>
      </c>
      <c r="N30" s="46">
        <v>9</v>
      </c>
      <c r="O30" s="84">
        <v>10</v>
      </c>
      <c r="P30" s="32">
        <f t="shared" si="0"/>
        <v>1.9000000000000001</v>
      </c>
      <c r="Q30" s="48">
        <v>9.5</v>
      </c>
      <c r="R30" s="50">
        <v>9</v>
      </c>
      <c r="S30" s="37">
        <f t="shared" si="1"/>
        <v>3.7</v>
      </c>
      <c r="T30" s="48">
        <v>9</v>
      </c>
      <c r="U30" s="38">
        <f t="shared" si="2"/>
        <v>3.6</v>
      </c>
      <c r="V30" s="36">
        <f t="shared" si="5"/>
        <v>9.2000000000000011</v>
      </c>
    </row>
    <row r="31" spans="1:25" ht="13.5" customHeight="1" x14ac:dyDescent="0.2">
      <c r="A31" s="85">
        <v>24</v>
      </c>
      <c r="B31" s="81" t="s">
        <v>75</v>
      </c>
      <c r="C31" s="87" t="s">
        <v>49</v>
      </c>
      <c r="D31" s="88">
        <v>1</v>
      </c>
      <c r="E31" s="89">
        <v>1</v>
      </c>
      <c r="F31" s="89">
        <v>1</v>
      </c>
      <c r="G31" s="89">
        <v>1</v>
      </c>
      <c r="H31" s="89">
        <v>0</v>
      </c>
      <c r="I31" s="44">
        <v>1</v>
      </c>
      <c r="J31" s="45">
        <v>1</v>
      </c>
      <c r="K31" s="45">
        <v>1</v>
      </c>
      <c r="L31" s="45">
        <v>1</v>
      </c>
      <c r="M31" s="38">
        <f t="shared" si="4"/>
        <v>1</v>
      </c>
      <c r="N31" s="90">
        <v>10</v>
      </c>
      <c r="O31" s="90">
        <v>9</v>
      </c>
      <c r="P31" s="32">
        <f t="shared" si="0"/>
        <v>1.9000000000000001</v>
      </c>
      <c r="Q31" s="91">
        <v>9.5</v>
      </c>
      <c r="R31" s="91">
        <v>9.5</v>
      </c>
      <c r="S31" s="37">
        <f t="shared" si="1"/>
        <v>3.8000000000000003</v>
      </c>
      <c r="T31" s="91">
        <v>10</v>
      </c>
      <c r="U31" s="38">
        <f t="shared" si="2"/>
        <v>4</v>
      </c>
      <c r="V31" s="36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86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A1:B5"/>
    <mergeCell ref="S1:V4"/>
    <mergeCell ref="B6:B7"/>
    <mergeCell ref="A6:A7"/>
    <mergeCell ref="D6:M6"/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4" workbookViewId="0">
      <selection activeCell="P20" sqref="P2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63"/>
      <c r="B1" s="262"/>
      <c r="C1" s="1"/>
      <c r="D1" s="221" t="s">
        <v>0</v>
      </c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66"/>
      <c r="P1" s="2"/>
      <c r="Q1" s="260"/>
      <c r="R1" s="261"/>
      <c r="S1" s="261"/>
      <c r="T1" s="261"/>
      <c r="U1" s="262"/>
      <c r="V1" s="3"/>
      <c r="W1" s="3"/>
      <c r="X1" s="3"/>
      <c r="Y1" s="3"/>
    </row>
    <row r="2" spans="1:25" ht="15" customHeight="1" x14ac:dyDescent="0.25">
      <c r="A2" s="245"/>
      <c r="B2" s="239"/>
      <c r="C2" s="4"/>
      <c r="D2" s="224" t="s">
        <v>1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67"/>
      <c r="P2" s="2"/>
      <c r="Q2" s="245"/>
      <c r="R2" s="246"/>
      <c r="S2" s="246"/>
      <c r="T2" s="246"/>
      <c r="U2" s="239"/>
      <c r="V2" s="3"/>
      <c r="W2" s="3"/>
      <c r="X2" s="3"/>
      <c r="Y2" s="3"/>
    </row>
    <row r="3" spans="1:25" ht="18" customHeight="1" x14ac:dyDescent="0.25">
      <c r="A3" s="245"/>
      <c r="B3" s="239"/>
      <c r="C3" s="4"/>
      <c r="D3" s="218" t="s">
        <v>4</v>
      </c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67"/>
      <c r="P3" s="7"/>
      <c r="Q3" s="245"/>
      <c r="R3" s="246"/>
      <c r="S3" s="246"/>
      <c r="T3" s="246"/>
      <c r="U3" s="239"/>
      <c r="V3" s="3"/>
      <c r="W3" s="3"/>
      <c r="X3" s="3"/>
      <c r="Y3" s="3"/>
    </row>
    <row r="4" spans="1:25" ht="15.75" customHeight="1" thickBot="1" x14ac:dyDescent="0.3">
      <c r="A4" s="245"/>
      <c r="B4" s="239"/>
      <c r="C4" s="4"/>
      <c r="D4" s="225" t="s">
        <v>5</v>
      </c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9"/>
      <c r="P4" s="9"/>
      <c r="Q4" s="248"/>
      <c r="R4" s="249"/>
      <c r="S4" s="249"/>
      <c r="T4" s="249"/>
      <c r="U4" s="241"/>
      <c r="V4" s="3"/>
      <c r="W4" s="3"/>
      <c r="X4" s="3"/>
      <c r="Y4" s="3"/>
    </row>
    <row r="5" spans="1:25" ht="38.25" customHeight="1" thickBot="1" x14ac:dyDescent="0.25">
      <c r="A5" s="248"/>
      <c r="B5" s="241"/>
      <c r="C5" s="10" t="s">
        <v>8</v>
      </c>
      <c r="D5" s="254" t="s">
        <v>10</v>
      </c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7"/>
      <c r="U5" s="257" t="s">
        <v>12</v>
      </c>
      <c r="V5" s="3"/>
      <c r="W5" s="3"/>
      <c r="X5" s="3"/>
      <c r="Y5" s="3"/>
    </row>
    <row r="6" spans="1:25" ht="26.25" customHeight="1" thickBot="1" x14ac:dyDescent="0.25">
      <c r="A6" s="264" t="s">
        <v>7</v>
      </c>
      <c r="B6" s="251" t="s">
        <v>9</v>
      </c>
      <c r="C6" s="265" t="s">
        <v>13</v>
      </c>
      <c r="D6" s="253" t="s">
        <v>11</v>
      </c>
      <c r="E6" s="226"/>
      <c r="F6" s="226"/>
      <c r="G6" s="226"/>
      <c r="H6" s="226"/>
      <c r="I6" s="226"/>
      <c r="J6" s="226"/>
      <c r="K6" s="226"/>
      <c r="L6" s="227"/>
      <c r="M6" s="234" t="s">
        <v>90</v>
      </c>
      <c r="N6" s="232"/>
      <c r="O6" s="234" t="s">
        <v>88</v>
      </c>
      <c r="P6" s="231"/>
      <c r="Q6" s="232"/>
      <c r="R6" s="233" t="s">
        <v>16</v>
      </c>
      <c r="S6" s="227"/>
      <c r="T6" s="235" t="s">
        <v>17</v>
      </c>
      <c r="U6" s="258"/>
      <c r="V6" s="3"/>
      <c r="W6" s="3"/>
      <c r="X6" s="3"/>
      <c r="Y6" s="3"/>
    </row>
    <row r="7" spans="1:25" ht="24.75" customHeight="1" thickBot="1" x14ac:dyDescent="0.25">
      <c r="A7" s="220"/>
      <c r="B7" s="259"/>
      <c r="C7" s="259"/>
      <c r="D7" s="194" t="s">
        <v>118</v>
      </c>
      <c r="E7" s="194" t="s">
        <v>119</v>
      </c>
      <c r="F7" s="194" t="s">
        <v>125</v>
      </c>
      <c r="G7" s="194" t="s">
        <v>120</v>
      </c>
      <c r="H7" s="194" t="s">
        <v>121</v>
      </c>
      <c r="I7" s="194" t="s">
        <v>122</v>
      </c>
      <c r="J7" s="195" t="s">
        <v>123</v>
      </c>
      <c r="K7" s="196" t="s">
        <v>124</v>
      </c>
      <c r="L7" s="146" t="s">
        <v>30</v>
      </c>
      <c r="M7" s="154" t="s">
        <v>116</v>
      </c>
      <c r="N7" s="17">
        <v>0.1</v>
      </c>
      <c r="O7" s="15" t="s">
        <v>84</v>
      </c>
      <c r="P7" s="15" t="s">
        <v>89</v>
      </c>
      <c r="Q7" s="17">
        <v>0.4</v>
      </c>
      <c r="R7" s="15" t="s">
        <v>44</v>
      </c>
      <c r="S7" s="126">
        <v>0.5</v>
      </c>
      <c r="T7" s="259"/>
      <c r="U7" s="259"/>
      <c r="V7" s="31"/>
      <c r="W7" s="31"/>
      <c r="X7" s="31"/>
      <c r="Y7" s="31"/>
    </row>
    <row r="8" spans="1:25" ht="19.5" customHeight="1" thickBot="1" x14ac:dyDescent="0.3">
      <c r="A8" s="125">
        <v>1</v>
      </c>
      <c r="B8" s="123" t="s">
        <v>91</v>
      </c>
      <c r="C8" s="124">
        <v>9.6</v>
      </c>
      <c r="D8" s="128">
        <v>1</v>
      </c>
      <c r="E8" s="205" t="s">
        <v>39</v>
      </c>
      <c r="F8" s="152">
        <v>1</v>
      </c>
      <c r="G8" s="152"/>
      <c r="H8" s="152">
        <v>1</v>
      </c>
      <c r="I8" s="148">
        <v>1</v>
      </c>
      <c r="J8" s="199">
        <v>1</v>
      </c>
      <c r="K8" s="135"/>
      <c r="L8" s="130">
        <f>8-SUM(D8:K8)</f>
        <v>3</v>
      </c>
      <c r="M8" s="142">
        <v>8</v>
      </c>
      <c r="N8" s="130">
        <f t="shared" ref="N8:N31" si="0">M8*0.1</f>
        <v>0.8</v>
      </c>
      <c r="O8" s="128">
        <v>10</v>
      </c>
      <c r="P8" s="148">
        <v>10</v>
      </c>
      <c r="Q8" s="130">
        <f t="shared" ref="Q8:Q31" si="1">(AVERAGE(O8,P8))*0.4</f>
        <v>4</v>
      </c>
      <c r="R8" s="142">
        <v>10</v>
      </c>
      <c r="S8" s="137">
        <f t="shared" ref="S8:S31" si="2">R8*0.5</f>
        <v>5</v>
      </c>
      <c r="T8" s="130">
        <f t="shared" ref="T8:T31" si="3">SUM(N8,Q8,S8)</f>
        <v>9.8000000000000007</v>
      </c>
      <c r="U8" s="151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47">
        <v>2</v>
      </c>
      <c r="B9" s="127" t="s">
        <v>92</v>
      </c>
      <c r="C9" s="139">
        <v>9.5</v>
      </c>
      <c r="D9" s="59">
        <v>1</v>
      </c>
      <c r="E9" s="43">
        <v>1</v>
      </c>
      <c r="F9" s="43">
        <v>1</v>
      </c>
      <c r="G9" s="55"/>
      <c r="H9" s="55">
        <v>1</v>
      </c>
      <c r="I9" s="197">
        <v>0</v>
      </c>
      <c r="J9" s="200">
        <v>1</v>
      </c>
      <c r="K9" s="63"/>
      <c r="L9" s="130">
        <f t="shared" ref="L9:L31" si="5">8-SUM(D9:K9)</f>
        <v>3</v>
      </c>
      <c r="M9" s="63">
        <v>9</v>
      </c>
      <c r="N9" s="49">
        <f t="shared" si="0"/>
        <v>0.9</v>
      </c>
      <c r="O9" s="63">
        <v>10</v>
      </c>
      <c r="P9" s="208">
        <v>0</v>
      </c>
      <c r="Q9" s="49">
        <f t="shared" si="1"/>
        <v>2</v>
      </c>
      <c r="R9" s="207">
        <v>3</v>
      </c>
      <c r="S9" s="75">
        <f t="shared" si="2"/>
        <v>1.5</v>
      </c>
      <c r="T9" s="49">
        <f t="shared" si="3"/>
        <v>4.4000000000000004</v>
      </c>
      <c r="U9" s="138">
        <f t="shared" si="4"/>
        <v>6.95</v>
      </c>
      <c r="V9" s="3"/>
      <c r="W9" s="3"/>
      <c r="X9" s="3"/>
      <c r="Y9" s="3"/>
    </row>
    <row r="10" spans="1:25" ht="19.5" customHeight="1" thickBot="1" x14ac:dyDescent="0.3">
      <c r="A10" s="147">
        <v>3</v>
      </c>
      <c r="B10" s="127" t="s">
        <v>93</v>
      </c>
      <c r="C10" s="144">
        <v>8</v>
      </c>
      <c r="D10" s="59">
        <v>1</v>
      </c>
      <c r="E10" s="43">
        <v>1</v>
      </c>
      <c r="F10" s="43">
        <v>1</v>
      </c>
      <c r="G10" s="55"/>
      <c r="H10" s="55">
        <v>1</v>
      </c>
      <c r="I10" s="63">
        <v>1</v>
      </c>
      <c r="J10" s="200">
        <v>1</v>
      </c>
      <c r="K10" s="63"/>
      <c r="L10" s="130">
        <f t="shared" si="5"/>
        <v>2</v>
      </c>
      <c r="M10" s="63">
        <v>8</v>
      </c>
      <c r="N10" s="49">
        <f t="shared" si="0"/>
        <v>0.8</v>
      </c>
      <c r="O10" s="63">
        <v>10</v>
      </c>
      <c r="P10" s="208">
        <v>0</v>
      </c>
      <c r="Q10" s="49">
        <f t="shared" si="1"/>
        <v>2</v>
      </c>
      <c r="R10" s="63">
        <v>5.5</v>
      </c>
      <c r="S10" s="75">
        <f t="shared" si="2"/>
        <v>2.75</v>
      </c>
      <c r="T10" s="49">
        <f t="shared" si="3"/>
        <v>5.55</v>
      </c>
      <c r="U10" s="138">
        <f t="shared" si="4"/>
        <v>6.7750000000000004</v>
      </c>
      <c r="V10" s="3"/>
      <c r="W10" s="3"/>
      <c r="X10" s="3"/>
      <c r="Y10" s="3"/>
    </row>
    <row r="11" spans="1:25" ht="19.5" customHeight="1" thickBot="1" x14ac:dyDescent="0.3">
      <c r="A11" s="147">
        <v>4</v>
      </c>
      <c r="B11" s="211" t="s">
        <v>94</v>
      </c>
      <c r="C11" s="139">
        <v>10</v>
      </c>
      <c r="D11" s="59">
        <v>1</v>
      </c>
      <c r="E11" s="43">
        <v>1</v>
      </c>
      <c r="F11" s="43">
        <v>1</v>
      </c>
      <c r="G11" s="55"/>
      <c r="H11" s="55">
        <v>1</v>
      </c>
      <c r="I11" s="63">
        <v>1</v>
      </c>
      <c r="J11" s="200">
        <v>1</v>
      </c>
      <c r="K11" s="63"/>
      <c r="L11" s="130">
        <f t="shared" si="5"/>
        <v>2</v>
      </c>
      <c r="M11" s="63">
        <v>10</v>
      </c>
      <c r="N11" s="49">
        <f t="shared" si="0"/>
        <v>1</v>
      </c>
      <c r="O11" s="63">
        <v>10</v>
      </c>
      <c r="P11" s="63">
        <v>10</v>
      </c>
      <c r="Q11" s="49">
        <f t="shared" si="1"/>
        <v>4</v>
      </c>
      <c r="R11" s="63">
        <v>10</v>
      </c>
      <c r="S11" s="75">
        <f t="shared" si="2"/>
        <v>5</v>
      </c>
      <c r="T11" s="49">
        <f t="shared" si="3"/>
        <v>10</v>
      </c>
      <c r="U11" s="138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47">
        <v>5</v>
      </c>
      <c r="B12" s="209" t="s">
        <v>95</v>
      </c>
      <c r="C12" s="144">
        <v>10</v>
      </c>
      <c r="D12" s="59">
        <v>1</v>
      </c>
      <c r="E12" s="43">
        <v>1</v>
      </c>
      <c r="F12" s="43">
        <v>1</v>
      </c>
      <c r="G12" s="55"/>
      <c r="H12" s="55">
        <v>1</v>
      </c>
      <c r="I12" s="63">
        <v>1</v>
      </c>
      <c r="J12" s="200">
        <v>1</v>
      </c>
      <c r="K12" s="63"/>
      <c r="L12" s="130">
        <f t="shared" si="5"/>
        <v>2</v>
      </c>
      <c r="M12" s="63">
        <v>10</v>
      </c>
      <c r="N12" s="49">
        <f t="shared" si="0"/>
        <v>1</v>
      </c>
      <c r="O12" s="63">
        <v>10</v>
      </c>
      <c r="P12" s="63">
        <v>7.5</v>
      </c>
      <c r="Q12" s="49">
        <f t="shared" si="1"/>
        <v>3.5</v>
      </c>
      <c r="R12" s="63">
        <v>10</v>
      </c>
      <c r="S12" s="75">
        <f t="shared" si="2"/>
        <v>5</v>
      </c>
      <c r="T12" s="49">
        <f t="shared" si="3"/>
        <v>9.5</v>
      </c>
      <c r="U12" s="138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47">
        <v>6</v>
      </c>
      <c r="B13" s="127" t="s">
        <v>96</v>
      </c>
      <c r="C13" s="139">
        <v>9.8000000000000007</v>
      </c>
      <c r="D13" s="59">
        <v>1</v>
      </c>
      <c r="E13" s="43">
        <v>1</v>
      </c>
      <c r="F13" s="43">
        <v>1</v>
      </c>
      <c r="G13" s="55"/>
      <c r="H13" s="55">
        <v>1</v>
      </c>
      <c r="I13" s="63">
        <v>1</v>
      </c>
      <c r="J13" s="200">
        <v>1</v>
      </c>
      <c r="K13" s="63"/>
      <c r="L13" s="130">
        <f t="shared" si="5"/>
        <v>2</v>
      </c>
      <c r="M13" s="63">
        <v>10</v>
      </c>
      <c r="N13" s="49">
        <f t="shared" si="0"/>
        <v>1</v>
      </c>
      <c r="O13" s="63">
        <v>10</v>
      </c>
      <c r="P13" s="206">
        <v>10</v>
      </c>
      <c r="Q13" s="49">
        <f t="shared" si="1"/>
        <v>4</v>
      </c>
      <c r="R13" s="63">
        <v>8</v>
      </c>
      <c r="S13" s="75">
        <f t="shared" si="2"/>
        <v>4</v>
      </c>
      <c r="T13" s="212">
        <v>10</v>
      </c>
      <c r="U13" s="138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47">
        <v>7</v>
      </c>
      <c r="B14" s="127" t="s">
        <v>97</v>
      </c>
      <c r="C14" s="144">
        <v>9.8000000000000007</v>
      </c>
      <c r="D14" s="59">
        <v>1</v>
      </c>
      <c r="E14" s="43">
        <v>1</v>
      </c>
      <c r="F14" s="43">
        <v>1</v>
      </c>
      <c r="G14" s="55"/>
      <c r="H14" s="203">
        <v>0</v>
      </c>
      <c r="I14" s="63">
        <v>1</v>
      </c>
      <c r="J14" s="200">
        <v>1</v>
      </c>
      <c r="K14" s="63"/>
      <c r="L14" s="130">
        <f t="shared" si="5"/>
        <v>3</v>
      </c>
      <c r="M14" s="63">
        <v>9</v>
      </c>
      <c r="N14" s="49">
        <f t="shared" si="0"/>
        <v>0.9</v>
      </c>
      <c r="O14" s="63">
        <v>10</v>
      </c>
      <c r="P14" s="207">
        <v>10</v>
      </c>
      <c r="Q14" s="49">
        <f t="shared" si="1"/>
        <v>4</v>
      </c>
      <c r="R14" s="63">
        <v>10</v>
      </c>
      <c r="S14" s="75">
        <f t="shared" si="2"/>
        <v>5</v>
      </c>
      <c r="T14" s="49">
        <f t="shared" si="3"/>
        <v>9.9</v>
      </c>
      <c r="U14" s="138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47">
        <v>8</v>
      </c>
      <c r="B15" s="127" t="s">
        <v>98</v>
      </c>
      <c r="C15" s="139">
        <v>10</v>
      </c>
      <c r="D15" s="59">
        <v>1</v>
      </c>
      <c r="E15" s="43">
        <v>1</v>
      </c>
      <c r="F15" s="43">
        <v>1</v>
      </c>
      <c r="G15" s="55"/>
      <c r="H15" s="55">
        <v>1</v>
      </c>
      <c r="I15" s="63">
        <v>1</v>
      </c>
      <c r="J15" s="200">
        <v>1</v>
      </c>
      <c r="K15" s="63"/>
      <c r="L15" s="130">
        <f t="shared" si="5"/>
        <v>2</v>
      </c>
      <c r="M15" s="63">
        <v>9</v>
      </c>
      <c r="N15" s="49">
        <f t="shared" si="0"/>
        <v>0.9</v>
      </c>
      <c r="O15" s="63">
        <v>10</v>
      </c>
      <c r="P15" s="63">
        <v>10</v>
      </c>
      <c r="Q15" s="49">
        <f t="shared" si="1"/>
        <v>4</v>
      </c>
      <c r="R15" s="63">
        <v>10</v>
      </c>
      <c r="S15" s="75">
        <f t="shared" si="2"/>
        <v>5</v>
      </c>
      <c r="T15" s="212">
        <v>10</v>
      </c>
      <c r="U15" s="138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47">
        <v>9</v>
      </c>
      <c r="B16" s="127" t="s">
        <v>99</v>
      </c>
      <c r="C16" s="144">
        <v>9.8000000000000007</v>
      </c>
      <c r="D16" s="59">
        <v>1</v>
      </c>
      <c r="E16" s="43">
        <v>1</v>
      </c>
      <c r="F16" s="43">
        <v>1</v>
      </c>
      <c r="G16" s="55"/>
      <c r="H16" s="55">
        <v>1</v>
      </c>
      <c r="I16" s="63">
        <v>1</v>
      </c>
      <c r="J16" s="198">
        <v>0</v>
      </c>
      <c r="K16" s="63"/>
      <c r="L16" s="130">
        <f t="shared" si="5"/>
        <v>3</v>
      </c>
      <c r="M16" s="63">
        <v>9</v>
      </c>
      <c r="N16" s="49">
        <f t="shared" si="0"/>
        <v>0.9</v>
      </c>
      <c r="O16" s="63">
        <v>9</v>
      </c>
      <c r="P16" s="207">
        <v>10</v>
      </c>
      <c r="Q16" s="49">
        <f t="shared" si="1"/>
        <v>3.8000000000000003</v>
      </c>
      <c r="R16" s="63">
        <v>3</v>
      </c>
      <c r="S16" s="75">
        <f t="shared" si="2"/>
        <v>1.5</v>
      </c>
      <c r="T16" s="49">
        <f t="shared" si="3"/>
        <v>6.2</v>
      </c>
      <c r="U16" s="138">
        <f t="shared" si="4"/>
        <v>8</v>
      </c>
      <c r="V16" s="3"/>
      <c r="W16" s="3"/>
      <c r="X16" s="3"/>
      <c r="Y16" s="3"/>
    </row>
    <row r="17" spans="1:25" ht="19.5" customHeight="1" thickBot="1" x14ac:dyDescent="0.3">
      <c r="A17" s="147">
        <v>10</v>
      </c>
      <c r="B17" s="127" t="s">
        <v>100</v>
      </c>
      <c r="C17" s="139">
        <v>9.6</v>
      </c>
      <c r="D17" s="59">
        <v>1</v>
      </c>
      <c r="E17" s="43">
        <v>1</v>
      </c>
      <c r="F17" s="43">
        <v>1</v>
      </c>
      <c r="G17" s="55"/>
      <c r="H17" s="55">
        <v>1</v>
      </c>
      <c r="I17" s="63">
        <v>1</v>
      </c>
      <c r="J17" s="200">
        <v>1</v>
      </c>
      <c r="K17" s="63"/>
      <c r="L17" s="130">
        <f t="shared" si="5"/>
        <v>2</v>
      </c>
      <c r="M17" s="63">
        <v>9</v>
      </c>
      <c r="N17" s="49">
        <f t="shared" si="0"/>
        <v>0.9</v>
      </c>
      <c r="O17" s="63">
        <v>10</v>
      </c>
      <c r="P17" s="208">
        <v>10</v>
      </c>
      <c r="Q17" s="49">
        <f t="shared" si="1"/>
        <v>4</v>
      </c>
      <c r="R17" s="207">
        <v>8</v>
      </c>
      <c r="S17" s="75">
        <f t="shared" si="2"/>
        <v>4</v>
      </c>
      <c r="T17" s="49">
        <f t="shared" si="3"/>
        <v>8.9</v>
      </c>
      <c r="U17" s="138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202">
        <v>11</v>
      </c>
      <c r="B18" s="127" t="s">
        <v>101</v>
      </c>
      <c r="C18" s="144">
        <v>10</v>
      </c>
      <c r="D18" s="59">
        <v>1</v>
      </c>
      <c r="E18" s="43">
        <v>1</v>
      </c>
      <c r="F18" s="43">
        <v>1</v>
      </c>
      <c r="G18" s="43"/>
      <c r="H18" s="43">
        <v>1</v>
      </c>
      <c r="I18" s="63">
        <v>1</v>
      </c>
      <c r="J18" s="200">
        <v>1</v>
      </c>
      <c r="K18" s="63"/>
      <c r="L18" s="130">
        <f t="shared" si="5"/>
        <v>2</v>
      </c>
      <c r="M18" s="63">
        <v>10</v>
      </c>
      <c r="N18" s="49">
        <f t="shared" si="0"/>
        <v>1</v>
      </c>
      <c r="O18" s="63">
        <v>10</v>
      </c>
      <c r="P18" s="207">
        <v>9</v>
      </c>
      <c r="Q18" s="49">
        <f t="shared" si="1"/>
        <v>3.8000000000000003</v>
      </c>
      <c r="R18" s="63">
        <v>9</v>
      </c>
      <c r="S18" s="75">
        <f t="shared" si="2"/>
        <v>4.5</v>
      </c>
      <c r="T18" s="49">
        <f t="shared" si="3"/>
        <v>9.3000000000000007</v>
      </c>
      <c r="U18" s="138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47">
        <v>12</v>
      </c>
      <c r="B19" s="127" t="s">
        <v>102</v>
      </c>
      <c r="C19" s="139">
        <v>9.6</v>
      </c>
      <c r="D19" s="59">
        <v>1</v>
      </c>
      <c r="E19" s="43">
        <v>1</v>
      </c>
      <c r="F19" s="43">
        <v>1</v>
      </c>
      <c r="G19" s="43"/>
      <c r="H19" s="43">
        <v>1</v>
      </c>
      <c r="I19" s="63">
        <v>1</v>
      </c>
      <c r="J19" s="200">
        <v>1</v>
      </c>
      <c r="K19" s="63"/>
      <c r="L19" s="130">
        <f t="shared" si="5"/>
        <v>2</v>
      </c>
      <c r="M19" s="63">
        <v>8</v>
      </c>
      <c r="N19" s="49">
        <f t="shared" si="0"/>
        <v>0.8</v>
      </c>
      <c r="O19" s="63">
        <v>10</v>
      </c>
      <c r="P19" s="208">
        <v>10</v>
      </c>
      <c r="Q19" s="49">
        <f t="shared" si="1"/>
        <v>4</v>
      </c>
      <c r="R19" s="206">
        <v>8.5</v>
      </c>
      <c r="S19" s="75">
        <f t="shared" si="2"/>
        <v>4.25</v>
      </c>
      <c r="T19" s="49">
        <f t="shared" si="3"/>
        <v>9.0500000000000007</v>
      </c>
      <c r="U19" s="138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47">
        <v>13</v>
      </c>
      <c r="B20" s="127" t="s">
        <v>103</v>
      </c>
      <c r="C20" s="144">
        <v>9.6999999999999993</v>
      </c>
      <c r="D20" s="59">
        <v>1</v>
      </c>
      <c r="E20" s="204">
        <v>0</v>
      </c>
      <c r="F20" s="43">
        <v>1</v>
      </c>
      <c r="G20" s="43"/>
      <c r="H20" s="43">
        <v>1</v>
      </c>
      <c r="I20" s="63">
        <v>1</v>
      </c>
      <c r="J20" s="200">
        <v>1</v>
      </c>
      <c r="K20" s="63"/>
      <c r="L20" s="130">
        <f t="shared" si="5"/>
        <v>3</v>
      </c>
      <c r="M20" s="63">
        <v>10</v>
      </c>
      <c r="N20" s="49">
        <f t="shared" si="0"/>
        <v>1</v>
      </c>
      <c r="O20" s="63">
        <v>10</v>
      </c>
      <c r="P20" s="207">
        <v>9</v>
      </c>
      <c r="Q20" s="49">
        <f t="shared" si="1"/>
        <v>3.8000000000000003</v>
      </c>
      <c r="R20" s="63">
        <v>3</v>
      </c>
      <c r="S20" s="75">
        <f t="shared" si="2"/>
        <v>1.5</v>
      </c>
      <c r="T20" s="49">
        <f t="shared" si="3"/>
        <v>6.3000000000000007</v>
      </c>
      <c r="U20" s="138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47">
        <v>14</v>
      </c>
      <c r="B21" s="213" t="s">
        <v>104</v>
      </c>
      <c r="C21" s="139">
        <v>9</v>
      </c>
      <c r="D21" s="59">
        <v>1</v>
      </c>
      <c r="E21" s="43">
        <v>1</v>
      </c>
      <c r="F21" s="43">
        <v>1</v>
      </c>
      <c r="G21" s="43"/>
      <c r="H21" s="43">
        <v>1</v>
      </c>
      <c r="I21" s="63">
        <v>1</v>
      </c>
      <c r="J21" s="200">
        <v>1</v>
      </c>
      <c r="K21" s="63"/>
      <c r="L21" s="130">
        <f t="shared" si="5"/>
        <v>2</v>
      </c>
      <c r="M21" s="63">
        <v>10</v>
      </c>
      <c r="N21" s="49">
        <f t="shared" si="0"/>
        <v>1</v>
      </c>
      <c r="O21" s="63">
        <v>10</v>
      </c>
      <c r="P21" s="207">
        <v>9</v>
      </c>
      <c r="Q21" s="49">
        <f t="shared" si="1"/>
        <v>3.8000000000000003</v>
      </c>
      <c r="R21" s="63">
        <v>9</v>
      </c>
      <c r="S21" s="75">
        <f t="shared" si="2"/>
        <v>4.5</v>
      </c>
      <c r="T21" s="49">
        <f t="shared" si="3"/>
        <v>9.3000000000000007</v>
      </c>
      <c r="U21" s="138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47">
        <v>15</v>
      </c>
      <c r="B22" s="209" t="s">
        <v>105</v>
      </c>
      <c r="C22" s="144">
        <v>9.8000000000000007</v>
      </c>
      <c r="D22" s="59">
        <v>1</v>
      </c>
      <c r="E22" s="43">
        <v>1</v>
      </c>
      <c r="F22" s="43">
        <v>1</v>
      </c>
      <c r="G22" s="43"/>
      <c r="H22" s="43">
        <v>1</v>
      </c>
      <c r="I22" s="63">
        <v>1</v>
      </c>
      <c r="J22" s="200">
        <v>1</v>
      </c>
      <c r="K22" s="63"/>
      <c r="L22" s="130">
        <f t="shared" si="5"/>
        <v>2</v>
      </c>
      <c r="M22" s="63">
        <v>10</v>
      </c>
      <c r="N22" s="49">
        <f t="shared" si="0"/>
        <v>1</v>
      </c>
      <c r="O22" s="63">
        <v>10</v>
      </c>
      <c r="P22" s="208">
        <v>10</v>
      </c>
      <c r="Q22" s="49">
        <f t="shared" si="1"/>
        <v>4</v>
      </c>
      <c r="R22" s="63">
        <v>9.5</v>
      </c>
      <c r="S22" s="75">
        <f t="shared" si="2"/>
        <v>4.75</v>
      </c>
      <c r="T22" s="49">
        <f t="shared" si="3"/>
        <v>9.75</v>
      </c>
      <c r="U22" s="138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47">
        <v>16</v>
      </c>
      <c r="B23" s="127" t="s">
        <v>106</v>
      </c>
      <c r="C23" s="139">
        <v>8</v>
      </c>
      <c r="D23" s="59">
        <v>1</v>
      </c>
      <c r="E23" s="43">
        <v>1</v>
      </c>
      <c r="F23" s="43">
        <v>1</v>
      </c>
      <c r="G23" s="43"/>
      <c r="H23" s="43">
        <v>1</v>
      </c>
      <c r="I23" s="63">
        <v>1</v>
      </c>
      <c r="J23" s="200">
        <v>1</v>
      </c>
      <c r="K23" s="63"/>
      <c r="L23" s="130">
        <f t="shared" si="5"/>
        <v>2</v>
      </c>
      <c r="M23" s="63">
        <v>8</v>
      </c>
      <c r="N23" s="49">
        <f t="shared" si="0"/>
        <v>0.8</v>
      </c>
      <c r="O23" s="63">
        <v>9</v>
      </c>
      <c r="P23" s="198">
        <v>0</v>
      </c>
      <c r="Q23" s="49">
        <f t="shared" si="1"/>
        <v>1.8</v>
      </c>
      <c r="R23" s="63">
        <v>5.5</v>
      </c>
      <c r="S23" s="75">
        <f t="shared" si="2"/>
        <v>2.75</v>
      </c>
      <c r="T23" s="49">
        <f t="shared" si="3"/>
        <v>5.35</v>
      </c>
      <c r="U23" s="138">
        <f t="shared" si="4"/>
        <v>6.6749999999999998</v>
      </c>
      <c r="V23" s="3"/>
      <c r="W23" s="3"/>
      <c r="X23" s="3"/>
      <c r="Y23" s="3"/>
    </row>
    <row r="24" spans="1:25" ht="19.5" customHeight="1" thickBot="1" x14ac:dyDescent="0.3">
      <c r="A24" s="147">
        <v>17</v>
      </c>
      <c r="B24" s="209" t="s">
        <v>107</v>
      </c>
      <c r="C24" s="144">
        <v>9</v>
      </c>
      <c r="D24" s="59">
        <v>1</v>
      </c>
      <c r="E24" s="43">
        <v>1</v>
      </c>
      <c r="F24" s="43">
        <v>1</v>
      </c>
      <c r="G24" s="43"/>
      <c r="H24" s="204">
        <v>0</v>
      </c>
      <c r="I24" s="63">
        <v>1</v>
      </c>
      <c r="J24" s="200">
        <v>1</v>
      </c>
      <c r="K24" s="63"/>
      <c r="L24" s="130">
        <f t="shared" si="5"/>
        <v>3</v>
      </c>
      <c r="M24" s="63">
        <v>8</v>
      </c>
      <c r="N24" s="49">
        <f t="shared" si="0"/>
        <v>0.8</v>
      </c>
      <c r="O24" s="63">
        <v>9</v>
      </c>
      <c r="P24" s="63">
        <v>10</v>
      </c>
      <c r="Q24" s="49">
        <f t="shared" si="1"/>
        <v>3.8000000000000003</v>
      </c>
      <c r="R24" s="63">
        <v>9.5</v>
      </c>
      <c r="S24" s="75">
        <f t="shared" si="2"/>
        <v>4.75</v>
      </c>
      <c r="T24" s="49">
        <f t="shared" si="3"/>
        <v>9.3500000000000014</v>
      </c>
      <c r="U24" s="138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47">
        <v>18</v>
      </c>
      <c r="B25" s="209" t="s">
        <v>108</v>
      </c>
      <c r="C25" s="139">
        <v>10</v>
      </c>
      <c r="D25" s="59">
        <v>1</v>
      </c>
      <c r="E25" s="43">
        <v>1</v>
      </c>
      <c r="F25" s="43">
        <v>1</v>
      </c>
      <c r="G25" s="43"/>
      <c r="H25" s="43">
        <v>1</v>
      </c>
      <c r="I25" s="63">
        <v>1</v>
      </c>
      <c r="J25" s="200">
        <v>1</v>
      </c>
      <c r="K25" s="63"/>
      <c r="L25" s="130">
        <f t="shared" si="5"/>
        <v>2</v>
      </c>
      <c r="M25" s="63">
        <v>10</v>
      </c>
      <c r="N25" s="49">
        <f t="shared" si="0"/>
        <v>1</v>
      </c>
      <c r="O25" s="63">
        <v>10</v>
      </c>
      <c r="P25" s="63">
        <v>10</v>
      </c>
      <c r="Q25" s="49">
        <f t="shared" si="1"/>
        <v>4</v>
      </c>
      <c r="R25" s="63">
        <v>9.5</v>
      </c>
      <c r="S25" s="75">
        <f t="shared" si="2"/>
        <v>4.75</v>
      </c>
      <c r="T25" s="49">
        <f t="shared" si="3"/>
        <v>9.75</v>
      </c>
      <c r="U25" s="138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47">
        <v>19</v>
      </c>
      <c r="B26" s="127" t="s">
        <v>109</v>
      </c>
      <c r="C26" s="144">
        <v>8.5</v>
      </c>
      <c r="D26" s="59">
        <v>1</v>
      </c>
      <c r="E26" s="43">
        <v>1</v>
      </c>
      <c r="F26" s="43">
        <v>1</v>
      </c>
      <c r="G26" s="43"/>
      <c r="H26" s="43">
        <v>1</v>
      </c>
      <c r="I26" s="198">
        <v>0</v>
      </c>
      <c r="J26" s="200">
        <v>1</v>
      </c>
      <c r="K26" s="63"/>
      <c r="L26" s="130">
        <f t="shared" si="5"/>
        <v>3</v>
      </c>
      <c r="M26" s="63">
        <v>10</v>
      </c>
      <c r="N26" s="49">
        <f t="shared" si="0"/>
        <v>1</v>
      </c>
      <c r="O26" s="63">
        <v>9</v>
      </c>
      <c r="P26" s="207">
        <v>9</v>
      </c>
      <c r="Q26" s="49">
        <f t="shared" si="1"/>
        <v>3.6</v>
      </c>
      <c r="R26" s="63">
        <v>8.5</v>
      </c>
      <c r="S26" s="75">
        <f t="shared" si="2"/>
        <v>4.25</v>
      </c>
      <c r="T26" s="49">
        <f t="shared" si="3"/>
        <v>8.85</v>
      </c>
      <c r="U26" s="138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47">
        <v>20</v>
      </c>
      <c r="B27" s="210" t="s">
        <v>110</v>
      </c>
      <c r="C27" s="139">
        <v>10</v>
      </c>
      <c r="D27" s="59">
        <v>1</v>
      </c>
      <c r="E27" s="43">
        <v>1</v>
      </c>
      <c r="F27" s="43">
        <v>1</v>
      </c>
      <c r="G27" s="43"/>
      <c r="H27" s="43">
        <v>1</v>
      </c>
      <c r="I27" s="63">
        <v>1</v>
      </c>
      <c r="J27" s="200">
        <v>1</v>
      </c>
      <c r="K27" s="63"/>
      <c r="L27" s="130">
        <f t="shared" si="5"/>
        <v>2</v>
      </c>
      <c r="M27" s="63">
        <v>10</v>
      </c>
      <c r="N27" s="49">
        <f t="shared" si="0"/>
        <v>1</v>
      </c>
      <c r="O27" s="63">
        <v>10</v>
      </c>
      <c r="P27" s="63">
        <v>10</v>
      </c>
      <c r="Q27" s="49">
        <f t="shared" si="1"/>
        <v>4</v>
      </c>
      <c r="R27" s="63">
        <v>10</v>
      </c>
      <c r="S27" s="75">
        <f t="shared" si="2"/>
        <v>5</v>
      </c>
      <c r="T27" s="49">
        <f t="shared" si="3"/>
        <v>10</v>
      </c>
      <c r="U27" s="138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47">
        <v>21</v>
      </c>
      <c r="B28" s="127" t="s">
        <v>111</v>
      </c>
      <c r="C28" s="144">
        <v>9.5</v>
      </c>
      <c r="D28" s="59">
        <v>1</v>
      </c>
      <c r="E28" s="204">
        <v>0</v>
      </c>
      <c r="F28" s="43">
        <v>1</v>
      </c>
      <c r="G28" s="43"/>
      <c r="H28" s="43">
        <v>1</v>
      </c>
      <c r="I28" s="63">
        <v>1</v>
      </c>
      <c r="J28" s="198">
        <v>0</v>
      </c>
      <c r="K28" s="63"/>
      <c r="L28" s="130">
        <f t="shared" si="5"/>
        <v>4</v>
      </c>
      <c r="M28" s="198">
        <v>5</v>
      </c>
      <c r="N28" s="49">
        <f t="shared" si="0"/>
        <v>0.5</v>
      </c>
      <c r="O28" s="63">
        <v>9</v>
      </c>
      <c r="P28" s="207">
        <v>10</v>
      </c>
      <c r="Q28" s="49">
        <f t="shared" si="1"/>
        <v>3.8000000000000003</v>
      </c>
      <c r="R28" s="63">
        <v>8</v>
      </c>
      <c r="S28" s="75">
        <f t="shared" si="2"/>
        <v>4</v>
      </c>
      <c r="T28" s="49">
        <f t="shared" si="3"/>
        <v>8.3000000000000007</v>
      </c>
      <c r="U28" s="138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47">
        <v>22</v>
      </c>
      <c r="B29" s="127" t="s">
        <v>112</v>
      </c>
      <c r="C29" s="139">
        <v>9.5</v>
      </c>
      <c r="D29" s="59">
        <v>1</v>
      </c>
      <c r="E29" s="43">
        <v>1</v>
      </c>
      <c r="F29" s="43">
        <v>1</v>
      </c>
      <c r="G29" s="43"/>
      <c r="H29" s="43">
        <v>1</v>
      </c>
      <c r="I29" s="198">
        <v>0</v>
      </c>
      <c r="J29" s="200">
        <v>1</v>
      </c>
      <c r="K29" s="63"/>
      <c r="L29" s="130">
        <f t="shared" si="5"/>
        <v>3</v>
      </c>
      <c r="M29" s="63">
        <v>7</v>
      </c>
      <c r="N29" s="49">
        <f t="shared" si="0"/>
        <v>0.70000000000000007</v>
      </c>
      <c r="O29" s="63">
        <v>9</v>
      </c>
      <c r="P29" s="198">
        <v>0</v>
      </c>
      <c r="Q29" s="49">
        <f t="shared" si="1"/>
        <v>1.8</v>
      </c>
      <c r="R29" s="63">
        <v>10</v>
      </c>
      <c r="S29" s="75">
        <f t="shared" si="2"/>
        <v>5</v>
      </c>
      <c r="T29" s="49">
        <f t="shared" si="3"/>
        <v>7.5</v>
      </c>
      <c r="U29" s="138">
        <f t="shared" si="4"/>
        <v>8.5</v>
      </c>
      <c r="V29" s="3"/>
      <c r="W29" s="3"/>
      <c r="X29" s="3"/>
      <c r="Y29" s="3"/>
    </row>
    <row r="30" spans="1:25" ht="19.5" customHeight="1" thickBot="1" x14ac:dyDescent="0.3">
      <c r="A30" s="147">
        <v>23</v>
      </c>
      <c r="B30" s="127" t="s">
        <v>113</v>
      </c>
      <c r="C30" s="144">
        <v>9.6999999999999993</v>
      </c>
      <c r="D30" s="59">
        <v>1</v>
      </c>
      <c r="E30" s="43">
        <v>1</v>
      </c>
      <c r="F30" s="43">
        <v>1</v>
      </c>
      <c r="G30" s="43"/>
      <c r="H30" s="43">
        <v>1</v>
      </c>
      <c r="I30" s="63">
        <v>1</v>
      </c>
      <c r="J30" s="200">
        <v>1</v>
      </c>
      <c r="K30" s="63"/>
      <c r="L30" s="130">
        <f t="shared" si="5"/>
        <v>2</v>
      </c>
      <c r="M30" s="63">
        <v>10</v>
      </c>
      <c r="N30" s="49">
        <f t="shared" si="0"/>
        <v>1</v>
      </c>
      <c r="O30" s="63">
        <v>10</v>
      </c>
      <c r="P30" s="207">
        <v>9</v>
      </c>
      <c r="Q30" s="49">
        <f t="shared" si="1"/>
        <v>3.8000000000000003</v>
      </c>
      <c r="R30" s="63">
        <v>9</v>
      </c>
      <c r="S30" s="75">
        <f t="shared" si="2"/>
        <v>4.5</v>
      </c>
      <c r="T30" s="49">
        <f t="shared" si="3"/>
        <v>9.3000000000000007</v>
      </c>
      <c r="U30" s="138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45">
        <v>24</v>
      </c>
      <c r="B31" s="140" t="s">
        <v>114</v>
      </c>
      <c r="C31" s="150">
        <v>9.5</v>
      </c>
      <c r="D31" s="129">
        <v>1</v>
      </c>
      <c r="E31" s="141">
        <v>1</v>
      </c>
      <c r="F31" s="141">
        <v>1</v>
      </c>
      <c r="G31" s="141"/>
      <c r="H31" s="141">
        <v>1</v>
      </c>
      <c r="I31" s="136">
        <v>1</v>
      </c>
      <c r="J31" s="201">
        <v>1</v>
      </c>
      <c r="K31" s="136"/>
      <c r="L31" s="130">
        <f t="shared" si="5"/>
        <v>2</v>
      </c>
      <c r="M31" s="136">
        <v>9</v>
      </c>
      <c r="N31" s="131">
        <f t="shared" si="0"/>
        <v>0.9</v>
      </c>
      <c r="O31" s="136">
        <v>9</v>
      </c>
      <c r="P31" s="136">
        <v>8.5</v>
      </c>
      <c r="Q31" s="131">
        <f t="shared" si="1"/>
        <v>3.5</v>
      </c>
      <c r="R31" s="136">
        <v>8.5</v>
      </c>
      <c r="S31" s="143">
        <f t="shared" si="2"/>
        <v>4.25</v>
      </c>
      <c r="T31" s="131">
        <f t="shared" si="3"/>
        <v>8.65</v>
      </c>
      <c r="U31" s="153">
        <f t="shared" si="4"/>
        <v>9.0749999999999993</v>
      </c>
      <c r="V31" s="3"/>
      <c r="W31" s="3"/>
      <c r="X31" s="3"/>
      <c r="Y31" s="3"/>
    </row>
    <row r="32" spans="1:25" s="149" customFormat="1" ht="33" customHeight="1" x14ac:dyDescent="0.2">
      <c r="A32" s="255" t="s">
        <v>115</v>
      </c>
      <c r="B32" s="256"/>
      <c r="C32" s="193">
        <f>AVERAGE(C8:C31)</f>
        <v>9.4958333333333318</v>
      </c>
      <c r="D32" s="132">
        <f t="shared" ref="D32:U32" si="6">AVERAGE(D8:D31)</f>
        <v>1</v>
      </c>
      <c r="E32" s="132">
        <f t="shared" si="6"/>
        <v>0.91304347826086951</v>
      </c>
      <c r="F32" s="132">
        <f t="shared" si="6"/>
        <v>1</v>
      </c>
      <c r="G32" s="132" t="e">
        <f t="shared" si="6"/>
        <v>#DIV/0!</v>
      </c>
      <c r="H32" s="132">
        <f t="shared" si="6"/>
        <v>0.91666666666666663</v>
      </c>
      <c r="I32" s="132">
        <f t="shared" si="6"/>
        <v>0.875</v>
      </c>
      <c r="J32" s="132">
        <f t="shared" si="6"/>
        <v>0.91666666666666663</v>
      </c>
      <c r="K32" s="132" t="e">
        <f t="shared" si="6"/>
        <v>#DIV/0!</v>
      </c>
      <c r="L32" s="132">
        <f t="shared" si="6"/>
        <v>2.4166666666666665</v>
      </c>
      <c r="M32" s="132">
        <f t="shared" si="6"/>
        <v>9</v>
      </c>
      <c r="N32" s="132">
        <f t="shared" si="6"/>
        <v>0.9</v>
      </c>
      <c r="O32" s="132">
        <f t="shared" si="6"/>
        <v>9.7083333333333339</v>
      </c>
      <c r="P32" s="132">
        <f t="shared" si="6"/>
        <v>7.958333333333333</v>
      </c>
      <c r="Q32" s="132">
        <f t="shared" si="6"/>
        <v>3.5333333333333319</v>
      </c>
      <c r="R32" s="132">
        <f t="shared" si="6"/>
        <v>8.125</v>
      </c>
      <c r="S32" s="132">
        <f t="shared" si="6"/>
        <v>4.0625</v>
      </c>
      <c r="T32" s="132">
        <f t="shared" si="6"/>
        <v>8.5416666666666679</v>
      </c>
      <c r="U32" s="132">
        <f t="shared" si="6"/>
        <v>9.0187500000000025</v>
      </c>
      <c r="V32" s="134"/>
      <c r="W32" s="134"/>
      <c r="X32" s="134"/>
      <c r="Y32" s="134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4:O4"/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5" workbookViewId="0">
      <selection activeCell="B8" sqref="B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7" width="12.42578125" style="122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63"/>
      <c r="B1" s="262"/>
      <c r="C1" s="260"/>
      <c r="D1" s="262"/>
      <c r="E1" s="221" t="s">
        <v>0</v>
      </c>
      <c r="F1" s="222"/>
      <c r="G1" s="222"/>
      <c r="H1" s="222"/>
      <c r="I1" s="222"/>
      <c r="J1" s="222"/>
      <c r="K1" s="222"/>
      <c r="L1" s="222"/>
      <c r="M1" s="222"/>
      <c r="N1" s="222"/>
      <c r="O1" s="266"/>
      <c r="P1" s="260"/>
      <c r="Q1" s="273"/>
      <c r="R1" s="261"/>
      <c r="S1" s="261"/>
      <c r="T1" s="261"/>
      <c r="U1" s="262"/>
      <c r="V1" s="3"/>
      <c r="W1" s="3"/>
      <c r="X1" s="3"/>
      <c r="Y1" s="3"/>
      <c r="Z1" s="3"/>
      <c r="AA1" s="3"/>
    </row>
    <row r="2" spans="1:27" ht="15" customHeight="1" x14ac:dyDescent="0.25">
      <c r="A2" s="245"/>
      <c r="B2" s="239"/>
      <c r="C2" s="245"/>
      <c r="D2" s="239"/>
      <c r="E2" s="224" t="s">
        <v>1</v>
      </c>
      <c r="F2" s="219"/>
      <c r="G2" s="219"/>
      <c r="H2" s="219"/>
      <c r="I2" s="219"/>
      <c r="J2" s="219"/>
      <c r="K2" s="219"/>
      <c r="L2" s="219"/>
      <c r="M2" s="219"/>
      <c r="N2" s="219"/>
      <c r="O2" s="267"/>
      <c r="P2" s="245"/>
      <c r="Q2" s="220"/>
      <c r="R2" s="246"/>
      <c r="S2" s="246"/>
      <c r="T2" s="246"/>
      <c r="U2" s="239"/>
      <c r="V2" s="3"/>
      <c r="W2" s="3"/>
      <c r="X2" s="3"/>
      <c r="Y2" s="3"/>
      <c r="Z2" s="3"/>
      <c r="AA2" s="3"/>
    </row>
    <row r="3" spans="1:27" ht="18" customHeight="1" x14ac:dyDescent="0.25">
      <c r="A3" s="245"/>
      <c r="B3" s="239"/>
      <c r="C3" s="245"/>
      <c r="D3" s="239"/>
      <c r="E3" s="218" t="s">
        <v>2</v>
      </c>
      <c r="F3" s="219"/>
      <c r="G3" s="219"/>
      <c r="H3" s="219"/>
      <c r="I3" s="219"/>
      <c r="J3" s="219"/>
      <c r="K3" s="219"/>
      <c r="L3" s="219"/>
      <c r="M3" s="219"/>
      <c r="N3" s="219"/>
      <c r="O3" s="267"/>
      <c r="P3" s="245"/>
      <c r="Q3" s="220"/>
      <c r="R3" s="246"/>
      <c r="S3" s="246"/>
      <c r="T3" s="246"/>
      <c r="U3" s="239"/>
      <c r="V3" s="3"/>
      <c r="W3" s="3"/>
      <c r="X3" s="3"/>
      <c r="Y3" s="3"/>
      <c r="Z3" s="3"/>
      <c r="AA3" s="3"/>
    </row>
    <row r="4" spans="1:27" ht="15.75" customHeight="1" thickBot="1" x14ac:dyDescent="0.3">
      <c r="A4" s="245"/>
      <c r="B4" s="239"/>
      <c r="C4" s="248"/>
      <c r="D4" s="241"/>
      <c r="E4" s="225" t="s">
        <v>5</v>
      </c>
      <c r="F4" s="226"/>
      <c r="G4" s="226"/>
      <c r="H4" s="226"/>
      <c r="I4" s="226"/>
      <c r="J4" s="226"/>
      <c r="K4" s="226"/>
      <c r="L4" s="226"/>
      <c r="M4" s="226"/>
      <c r="N4" s="226"/>
      <c r="O4" s="229"/>
      <c r="P4" s="248"/>
      <c r="Q4" s="274"/>
      <c r="R4" s="249"/>
      <c r="S4" s="249"/>
      <c r="T4" s="249"/>
      <c r="U4" s="241"/>
      <c r="V4" s="3"/>
      <c r="W4" s="3"/>
      <c r="X4" s="3"/>
      <c r="Y4" s="3"/>
      <c r="Z4" s="3"/>
      <c r="AA4" s="3"/>
    </row>
    <row r="5" spans="1:27" ht="39.75" customHeight="1" thickBot="1" x14ac:dyDescent="0.25">
      <c r="A5" s="248"/>
      <c r="B5" s="241"/>
      <c r="C5" s="280" t="s">
        <v>8</v>
      </c>
      <c r="D5" s="281"/>
      <c r="E5" s="228" t="s">
        <v>35</v>
      </c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74"/>
      <c r="R5" s="226"/>
      <c r="S5" s="226"/>
      <c r="T5" s="220"/>
      <c r="U5" s="268" t="s">
        <v>37</v>
      </c>
      <c r="V5" s="3"/>
      <c r="W5" s="3"/>
      <c r="X5" s="3"/>
      <c r="Y5" s="3"/>
      <c r="Z5" s="3"/>
      <c r="AA5" s="3"/>
    </row>
    <row r="6" spans="1:27" ht="26.25" customHeight="1" thickBot="1" x14ac:dyDescent="0.25">
      <c r="A6" s="264" t="s">
        <v>7</v>
      </c>
      <c r="B6" s="251" t="s">
        <v>9</v>
      </c>
      <c r="C6" s="277" t="s">
        <v>13</v>
      </c>
      <c r="D6" s="279" t="s">
        <v>40</v>
      </c>
      <c r="E6" s="253" t="s">
        <v>11</v>
      </c>
      <c r="F6" s="226"/>
      <c r="G6" s="226"/>
      <c r="H6" s="226"/>
      <c r="I6" s="226"/>
      <c r="J6" s="226"/>
      <c r="K6" s="226"/>
      <c r="L6" s="226"/>
      <c r="M6" s="226"/>
      <c r="N6" s="220"/>
      <c r="O6" s="234" t="s">
        <v>41</v>
      </c>
      <c r="P6" s="272"/>
      <c r="Q6" s="234" t="s">
        <v>16</v>
      </c>
      <c r="R6" s="275"/>
      <c r="S6" s="276"/>
      <c r="T6" s="270" t="s">
        <v>17</v>
      </c>
      <c r="U6" s="269"/>
      <c r="V6" s="3"/>
      <c r="W6" s="3"/>
      <c r="X6" s="3"/>
      <c r="Y6" s="3"/>
      <c r="Z6" s="3"/>
      <c r="AA6" s="3"/>
    </row>
    <row r="7" spans="1:27" ht="24.75" customHeight="1" thickBot="1" x14ac:dyDescent="0.25">
      <c r="A7" s="249"/>
      <c r="B7" s="217"/>
      <c r="C7" s="278"/>
      <c r="D7" s="217"/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3" t="s">
        <v>27</v>
      </c>
      <c r="L7" s="13" t="s">
        <v>28</v>
      </c>
      <c r="M7" s="169" t="s">
        <v>29</v>
      </c>
      <c r="N7" s="184" t="s">
        <v>30</v>
      </c>
      <c r="O7" s="173" t="s">
        <v>42</v>
      </c>
      <c r="P7" s="188">
        <v>0.5</v>
      </c>
      <c r="Q7" s="177" t="s">
        <v>117</v>
      </c>
      <c r="R7" s="189" t="s">
        <v>43</v>
      </c>
      <c r="S7" s="188">
        <v>0.6</v>
      </c>
      <c r="T7" s="271"/>
      <c r="U7" s="269"/>
      <c r="V7" s="31"/>
      <c r="W7" s="31"/>
      <c r="X7" s="31"/>
      <c r="Y7" s="31"/>
      <c r="Z7" s="31"/>
      <c r="AA7" s="31"/>
    </row>
    <row r="8" spans="1:27" ht="19.5" customHeight="1" x14ac:dyDescent="0.25">
      <c r="A8" s="33">
        <v>1</v>
      </c>
      <c r="B8" s="123" t="s">
        <v>91</v>
      </c>
      <c r="C8" s="124">
        <v>9.6</v>
      </c>
      <c r="D8" s="155"/>
      <c r="E8" s="163"/>
      <c r="F8" s="164"/>
      <c r="G8" s="165"/>
      <c r="H8" s="165"/>
      <c r="I8" s="165"/>
      <c r="J8" s="165"/>
      <c r="K8" s="165"/>
      <c r="L8" s="165"/>
      <c r="M8" s="170"/>
      <c r="N8" s="185">
        <f t="shared" ref="N8:N31" si="0">9-SUM(E8:M8)</f>
        <v>9</v>
      </c>
      <c r="O8" s="174"/>
      <c r="P8" s="185">
        <f t="shared" ref="P8:P31" si="1">O8*0.5</f>
        <v>0</v>
      </c>
      <c r="Q8" s="178"/>
      <c r="R8" s="170"/>
      <c r="S8" s="185">
        <f>((R8*0.35)+(Q8*0.25))</f>
        <v>0</v>
      </c>
      <c r="T8" s="190">
        <f t="shared" ref="T8:T31" si="2">SUM(P8,S8)</f>
        <v>0</v>
      </c>
      <c r="U8" s="181">
        <f t="shared" ref="U8:U31" si="3">AVERAGE(C8,D8,T8)</f>
        <v>4.8</v>
      </c>
      <c r="V8" s="3"/>
      <c r="W8" s="3"/>
      <c r="X8" s="3"/>
      <c r="Y8" s="3"/>
      <c r="Z8" s="3"/>
      <c r="AA8" s="3"/>
    </row>
    <row r="9" spans="1:27" ht="19.5" customHeight="1" x14ac:dyDescent="0.25">
      <c r="A9" s="47">
        <v>2</v>
      </c>
      <c r="B9" s="127" t="s">
        <v>92</v>
      </c>
      <c r="C9" s="139">
        <v>9.5</v>
      </c>
      <c r="D9" s="156"/>
      <c r="E9" s="166"/>
      <c r="F9" s="161"/>
      <c r="G9" s="161"/>
      <c r="H9" s="160"/>
      <c r="I9" s="160"/>
      <c r="J9" s="160"/>
      <c r="K9" s="160"/>
      <c r="L9" s="160"/>
      <c r="M9" s="171"/>
      <c r="N9" s="186">
        <f t="shared" si="0"/>
        <v>9</v>
      </c>
      <c r="O9" s="175"/>
      <c r="P9" s="186">
        <f t="shared" si="1"/>
        <v>0</v>
      </c>
      <c r="Q9" s="179"/>
      <c r="R9" s="171"/>
      <c r="S9" s="186">
        <f t="shared" ref="S9:S31" si="4">((R9*0.35)+(Q9*0.25))</f>
        <v>0</v>
      </c>
      <c r="T9" s="191">
        <f t="shared" si="2"/>
        <v>0</v>
      </c>
      <c r="U9" s="182">
        <f t="shared" si="3"/>
        <v>4.75</v>
      </c>
      <c r="V9" s="3"/>
      <c r="W9" s="3"/>
      <c r="X9" s="3"/>
      <c r="Y9" s="3"/>
      <c r="Z9" s="3"/>
      <c r="AA9" s="3"/>
    </row>
    <row r="10" spans="1:27" ht="19.5" customHeight="1" x14ac:dyDescent="0.25">
      <c r="A10" s="47">
        <v>3</v>
      </c>
      <c r="B10" s="215" t="s">
        <v>93</v>
      </c>
      <c r="C10" s="144">
        <v>8</v>
      </c>
      <c r="D10" s="157"/>
      <c r="E10" s="166"/>
      <c r="F10" s="161"/>
      <c r="G10" s="161"/>
      <c r="H10" s="160"/>
      <c r="I10" s="160"/>
      <c r="J10" s="160"/>
      <c r="K10" s="160"/>
      <c r="L10" s="160"/>
      <c r="M10" s="171"/>
      <c r="N10" s="186">
        <f t="shared" si="0"/>
        <v>9</v>
      </c>
      <c r="O10" s="175"/>
      <c r="P10" s="186">
        <f t="shared" si="1"/>
        <v>0</v>
      </c>
      <c r="Q10" s="179"/>
      <c r="R10" s="171"/>
      <c r="S10" s="186">
        <f t="shared" si="4"/>
        <v>0</v>
      </c>
      <c r="T10" s="191">
        <f t="shared" si="2"/>
        <v>0</v>
      </c>
      <c r="U10" s="182">
        <f t="shared" si="3"/>
        <v>4</v>
      </c>
      <c r="V10" s="3"/>
      <c r="W10" s="3"/>
      <c r="X10" s="3"/>
      <c r="Y10" s="3"/>
      <c r="Z10" s="3"/>
      <c r="AA10" s="3"/>
    </row>
    <row r="11" spans="1:27" ht="19.5" customHeight="1" x14ac:dyDescent="0.25">
      <c r="A11" s="47">
        <v>4</v>
      </c>
      <c r="B11" s="127" t="s">
        <v>94</v>
      </c>
      <c r="C11" s="139">
        <v>10</v>
      </c>
      <c r="D11" s="158"/>
      <c r="E11" s="166"/>
      <c r="F11" s="161"/>
      <c r="G11" s="161"/>
      <c r="H11" s="160"/>
      <c r="I11" s="160"/>
      <c r="J11" s="160"/>
      <c r="K11" s="160"/>
      <c r="L11" s="160"/>
      <c r="M11" s="171"/>
      <c r="N11" s="186">
        <f t="shared" si="0"/>
        <v>9</v>
      </c>
      <c r="O11" s="175"/>
      <c r="P11" s="186">
        <f t="shared" si="1"/>
        <v>0</v>
      </c>
      <c r="Q11" s="179"/>
      <c r="R11" s="171"/>
      <c r="S11" s="186">
        <f t="shared" si="4"/>
        <v>0</v>
      </c>
      <c r="T11" s="191">
        <f t="shared" si="2"/>
        <v>0</v>
      </c>
      <c r="U11" s="182">
        <f t="shared" si="3"/>
        <v>5</v>
      </c>
      <c r="V11" s="3"/>
      <c r="W11" s="3"/>
      <c r="X11" s="3"/>
      <c r="Y11" s="3"/>
      <c r="Z11" s="3"/>
      <c r="AA11" s="3"/>
    </row>
    <row r="12" spans="1:27" ht="19.5" customHeight="1" x14ac:dyDescent="0.25">
      <c r="A12" s="47">
        <v>5</v>
      </c>
      <c r="B12" s="211" t="s">
        <v>95</v>
      </c>
      <c r="C12" s="144">
        <v>10</v>
      </c>
      <c r="D12" s="157"/>
      <c r="E12" s="166"/>
      <c r="F12" s="161"/>
      <c r="G12" s="161"/>
      <c r="H12" s="160"/>
      <c r="I12" s="160"/>
      <c r="J12" s="160"/>
      <c r="K12" s="160"/>
      <c r="L12" s="160"/>
      <c r="M12" s="171"/>
      <c r="N12" s="186">
        <f t="shared" si="0"/>
        <v>9</v>
      </c>
      <c r="O12" s="175"/>
      <c r="P12" s="186">
        <f t="shared" si="1"/>
        <v>0</v>
      </c>
      <c r="Q12" s="179"/>
      <c r="R12" s="171"/>
      <c r="S12" s="186">
        <f t="shared" si="4"/>
        <v>0</v>
      </c>
      <c r="T12" s="191">
        <f t="shared" si="2"/>
        <v>0</v>
      </c>
      <c r="U12" s="182">
        <f t="shared" si="3"/>
        <v>5</v>
      </c>
      <c r="V12" s="3"/>
      <c r="W12" s="3"/>
      <c r="X12" s="3"/>
      <c r="Y12" s="3"/>
      <c r="Z12" s="3"/>
      <c r="AA12" s="3"/>
    </row>
    <row r="13" spans="1:27" ht="19.5" customHeight="1" x14ac:dyDescent="0.25">
      <c r="A13" s="47">
        <v>6</v>
      </c>
      <c r="B13" s="213" t="s">
        <v>96</v>
      </c>
      <c r="C13" s="139">
        <v>9.8000000000000007</v>
      </c>
      <c r="D13" s="157"/>
      <c r="E13" s="166"/>
      <c r="F13" s="161"/>
      <c r="G13" s="161"/>
      <c r="H13" s="160"/>
      <c r="I13" s="160"/>
      <c r="J13" s="160"/>
      <c r="K13" s="160"/>
      <c r="L13" s="160"/>
      <c r="M13" s="171"/>
      <c r="N13" s="186">
        <f t="shared" si="0"/>
        <v>9</v>
      </c>
      <c r="O13" s="175"/>
      <c r="P13" s="186">
        <f t="shared" si="1"/>
        <v>0</v>
      </c>
      <c r="Q13" s="179"/>
      <c r="R13" s="171"/>
      <c r="S13" s="186">
        <f t="shared" si="4"/>
        <v>0</v>
      </c>
      <c r="T13" s="191">
        <f t="shared" si="2"/>
        <v>0</v>
      </c>
      <c r="U13" s="182">
        <f t="shared" si="3"/>
        <v>4.9000000000000004</v>
      </c>
      <c r="V13" s="3"/>
      <c r="W13" s="3"/>
      <c r="X13" s="3"/>
      <c r="Y13" s="3"/>
      <c r="Z13" s="3"/>
      <c r="AA13" s="3"/>
    </row>
    <row r="14" spans="1:27" ht="19.5" customHeight="1" x14ac:dyDescent="0.25">
      <c r="A14" s="47">
        <v>7</v>
      </c>
      <c r="B14" s="127" t="s">
        <v>97</v>
      </c>
      <c r="C14" s="144">
        <v>9.8000000000000007</v>
      </c>
      <c r="D14" s="159"/>
      <c r="E14" s="166"/>
      <c r="F14" s="161"/>
      <c r="G14" s="161"/>
      <c r="H14" s="160"/>
      <c r="I14" s="160"/>
      <c r="J14" s="160"/>
      <c r="K14" s="160"/>
      <c r="L14" s="160"/>
      <c r="M14" s="171"/>
      <c r="N14" s="186">
        <f t="shared" si="0"/>
        <v>9</v>
      </c>
      <c r="O14" s="175"/>
      <c r="P14" s="186">
        <f t="shared" si="1"/>
        <v>0</v>
      </c>
      <c r="Q14" s="179"/>
      <c r="R14" s="171"/>
      <c r="S14" s="186">
        <f t="shared" si="4"/>
        <v>0</v>
      </c>
      <c r="T14" s="191">
        <f t="shared" si="2"/>
        <v>0</v>
      </c>
      <c r="U14" s="182">
        <f t="shared" si="3"/>
        <v>4.9000000000000004</v>
      </c>
      <c r="V14" s="3"/>
      <c r="W14" s="3"/>
      <c r="X14" s="3"/>
      <c r="Y14" s="3"/>
      <c r="Z14" s="3"/>
      <c r="AA14" s="3"/>
    </row>
    <row r="15" spans="1:27" ht="19.5" customHeight="1" x14ac:dyDescent="0.25">
      <c r="A15" s="47">
        <v>8</v>
      </c>
      <c r="B15" s="211" t="s">
        <v>98</v>
      </c>
      <c r="C15" s="139">
        <v>10</v>
      </c>
      <c r="D15" s="157"/>
      <c r="E15" s="166"/>
      <c r="F15" s="161"/>
      <c r="G15" s="161"/>
      <c r="H15" s="160"/>
      <c r="I15" s="160"/>
      <c r="J15" s="160"/>
      <c r="K15" s="160"/>
      <c r="L15" s="160"/>
      <c r="M15" s="171"/>
      <c r="N15" s="186">
        <f t="shared" si="0"/>
        <v>9</v>
      </c>
      <c r="O15" s="175"/>
      <c r="P15" s="186">
        <f t="shared" si="1"/>
        <v>0</v>
      </c>
      <c r="Q15" s="179"/>
      <c r="R15" s="171"/>
      <c r="S15" s="186">
        <f t="shared" si="4"/>
        <v>0</v>
      </c>
      <c r="T15" s="191">
        <f t="shared" si="2"/>
        <v>0</v>
      </c>
      <c r="U15" s="182">
        <f t="shared" si="3"/>
        <v>5</v>
      </c>
      <c r="V15" s="3"/>
      <c r="W15" s="3"/>
      <c r="X15" s="3"/>
      <c r="Y15" s="3"/>
      <c r="Z15" s="3"/>
      <c r="AA15" s="3"/>
    </row>
    <row r="16" spans="1:27" ht="19.5" customHeight="1" x14ac:dyDescent="0.25">
      <c r="A16" s="47">
        <v>9</v>
      </c>
      <c r="B16" s="211" t="s">
        <v>99</v>
      </c>
      <c r="C16" s="144">
        <v>9.8000000000000007</v>
      </c>
      <c r="D16" s="157"/>
      <c r="E16" s="166"/>
      <c r="F16" s="161"/>
      <c r="G16" s="161"/>
      <c r="H16" s="160"/>
      <c r="I16" s="160"/>
      <c r="J16" s="160"/>
      <c r="K16" s="160"/>
      <c r="L16" s="160"/>
      <c r="M16" s="171"/>
      <c r="N16" s="186">
        <f t="shared" si="0"/>
        <v>9</v>
      </c>
      <c r="O16" s="175"/>
      <c r="P16" s="186">
        <f t="shared" si="1"/>
        <v>0</v>
      </c>
      <c r="Q16" s="179"/>
      <c r="R16" s="171"/>
      <c r="S16" s="186">
        <f t="shared" si="4"/>
        <v>0</v>
      </c>
      <c r="T16" s="191">
        <f t="shared" si="2"/>
        <v>0</v>
      </c>
      <c r="U16" s="182">
        <f t="shared" si="3"/>
        <v>4.9000000000000004</v>
      </c>
      <c r="V16" s="3"/>
      <c r="W16" s="3"/>
      <c r="X16" s="3"/>
      <c r="Y16" s="3"/>
      <c r="Z16" s="3"/>
      <c r="AA16" s="3"/>
    </row>
    <row r="17" spans="1:27" ht="19.5" customHeight="1" x14ac:dyDescent="0.25">
      <c r="A17" s="47">
        <v>10</v>
      </c>
      <c r="B17" s="127" t="s">
        <v>100</v>
      </c>
      <c r="C17" s="139">
        <v>9.6</v>
      </c>
      <c r="D17" s="156"/>
      <c r="E17" s="166"/>
      <c r="F17" s="161"/>
      <c r="G17" s="162"/>
      <c r="H17" s="160"/>
      <c r="I17" s="160"/>
      <c r="J17" s="160"/>
      <c r="K17" s="160"/>
      <c r="L17" s="160"/>
      <c r="M17" s="171"/>
      <c r="N17" s="186">
        <f t="shared" si="0"/>
        <v>9</v>
      </c>
      <c r="O17" s="175"/>
      <c r="P17" s="186">
        <f t="shared" si="1"/>
        <v>0</v>
      </c>
      <c r="Q17" s="179"/>
      <c r="R17" s="171"/>
      <c r="S17" s="186">
        <f t="shared" si="4"/>
        <v>0</v>
      </c>
      <c r="T17" s="191">
        <f t="shared" si="2"/>
        <v>0</v>
      </c>
      <c r="U17" s="182">
        <f t="shared" si="3"/>
        <v>4.8</v>
      </c>
      <c r="V17" s="3"/>
      <c r="W17" s="3"/>
      <c r="X17" s="3"/>
      <c r="Y17" s="3"/>
      <c r="Z17" s="3"/>
      <c r="AA17" s="3"/>
    </row>
    <row r="18" spans="1:27" ht="19.5" hidden="1" customHeight="1" x14ac:dyDescent="0.25">
      <c r="A18" s="72">
        <v>11</v>
      </c>
      <c r="B18" s="127" t="s">
        <v>101</v>
      </c>
      <c r="C18" s="144">
        <v>10</v>
      </c>
      <c r="D18" s="157"/>
      <c r="E18" s="166"/>
      <c r="F18" s="161"/>
      <c r="G18" s="161"/>
      <c r="H18" s="161"/>
      <c r="I18" s="161"/>
      <c r="J18" s="161"/>
      <c r="K18" s="161"/>
      <c r="L18" s="161"/>
      <c r="M18" s="171"/>
      <c r="N18" s="186">
        <f t="shared" si="0"/>
        <v>9</v>
      </c>
      <c r="O18" s="175"/>
      <c r="P18" s="186">
        <f t="shared" si="1"/>
        <v>0</v>
      </c>
      <c r="Q18" s="179"/>
      <c r="R18" s="171"/>
      <c r="S18" s="186">
        <f t="shared" si="4"/>
        <v>0</v>
      </c>
      <c r="T18" s="191">
        <f t="shared" si="2"/>
        <v>0</v>
      </c>
      <c r="U18" s="182">
        <f t="shared" si="3"/>
        <v>5</v>
      </c>
      <c r="V18" s="3"/>
      <c r="W18" s="3"/>
      <c r="X18" s="3"/>
      <c r="Y18" s="3"/>
      <c r="Z18" s="3"/>
      <c r="AA18" s="3"/>
    </row>
    <row r="19" spans="1:27" ht="19.5" customHeight="1" x14ac:dyDescent="0.25">
      <c r="A19" s="47">
        <v>12</v>
      </c>
      <c r="B19" s="213" t="s">
        <v>102</v>
      </c>
      <c r="C19" s="139">
        <v>9.6</v>
      </c>
      <c r="D19" s="157"/>
      <c r="E19" s="166"/>
      <c r="F19" s="161"/>
      <c r="G19" s="161"/>
      <c r="H19" s="161"/>
      <c r="I19" s="161"/>
      <c r="J19" s="161"/>
      <c r="K19" s="161"/>
      <c r="L19" s="161"/>
      <c r="M19" s="171"/>
      <c r="N19" s="186">
        <f t="shared" si="0"/>
        <v>9</v>
      </c>
      <c r="O19" s="175"/>
      <c r="P19" s="186">
        <f t="shared" si="1"/>
        <v>0</v>
      </c>
      <c r="Q19" s="179"/>
      <c r="R19" s="171"/>
      <c r="S19" s="186">
        <f t="shared" si="4"/>
        <v>0</v>
      </c>
      <c r="T19" s="191">
        <f t="shared" si="2"/>
        <v>0</v>
      </c>
      <c r="U19" s="182">
        <f t="shared" si="3"/>
        <v>4.8</v>
      </c>
      <c r="V19" s="3"/>
      <c r="W19" s="3"/>
      <c r="X19" s="3"/>
      <c r="Y19" s="3"/>
      <c r="Z19" s="3"/>
      <c r="AA19" s="3"/>
    </row>
    <row r="20" spans="1:27" ht="19.5" customHeight="1" x14ac:dyDescent="0.25">
      <c r="A20" s="47">
        <v>13</v>
      </c>
      <c r="B20" s="127" t="s">
        <v>103</v>
      </c>
      <c r="C20" s="144">
        <v>9.6999999999999993</v>
      </c>
      <c r="D20" s="156"/>
      <c r="E20" s="166"/>
      <c r="F20" s="161"/>
      <c r="G20" s="161"/>
      <c r="H20" s="161"/>
      <c r="I20" s="161"/>
      <c r="J20" s="161"/>
      <c r="K20" s="161"/>
      <c r="L20" s="161"/>
      <c r="M20" s="171"/>
      <c r="N20" s="186">
        <f t="shared" si="0"/>
        <v>9</v>
      </c>
      <c r="O20" s="175"/>
      <c r="P20" s="186">
        <f t="shared" si="1"/>
        <v>0</v>
      </c>
      <c r="Q20" s="179"/>
      <c r="R20" s="171"/>
      <c r="S20" s="186">
        <f t="shared" si="4"/>
        <v>0</v>
      </c>
      <c r="T20" s="191">
        <f t="shared" si="2"/>
        <v>0</v>
      </c>
      <c r="U20" s="182">
        <f t="shared" si="3"/>
        <v>4.8499999999999996</v>
      </c>
      <c r="V20" s="3"/>
      <c r="W20" s="3"/>
      <c r="X20" s="3"/>
      <c r="Y20" s="3"/>
      <c r="Z20" s="3"/>
      <c r="AA20" s="3"/>
    </row>
    <row r="21" spans="1:27" ht="19.5" customHeight="1" x14ac:dyDescent="0.25">
      <c r="A21" s="47">
        <v>14</v>
      </c>
      <c r="B21" s="127" t="s">
        <v>104</v>
      </c>
      <c r="C21" s="139">
        <v>9</v>
      </c>
      <c r="D21" s="156"/>
      <c r="E21" s="166"/>
      <c r="F21" s="161"/>
      <c r="G21" s="161"/>
      <c r="H21" s="161"/>
      <c r="I21" s="161"/>
      <c r="J21" s="161"/>
      <c r="K21" s="161"/>
      <c r="L21" s="161"/>
      <c r="M21" s="171"/>
      <c r="N21" s="186">
        <f t="shared" si="0"/>
        <v>9</v>
      </c>
      <c r="O21" s="175"/>
      <c r="P21" s="186">
        <f t="shared" si="1"/>
        <v>0</v>
      </c>
      <c r="Q21" s="179"/>
      <c r="R21" s="171"/>
      <c r="S21" s="186">
        <f t="shared" si="4"/>
        <v>0</v>
      </c>
      <c r="T21" s="191">
        <f t="shared" si="2"/>
        <v>0</v>
      </c>
      <c r="U21" s="182">
        <f t="shared" si="3"/>
        <v>4.5</v>
      </c>
      <c r="V21" s="3"/>
      <c r="W21" s="3"/>
      <c r="X21" s="3"/>
      <c r="Y21" s="3"/>
      <c r="Z21" s="3"/>
      <c r="AA21" s="3"/>
    </row>
    <row r="22" spans="1:27" ht="19.5" customHeight="1" x14ac:dyDescent="0.25">
      <c r="A22" s="47">
        <v>15</v>
      </c>
      <c r="B22" s="127" t="s">
        <v>105</v>
      </c>
      <c r="C22" s="144">
        <v>9.8000000000000007</v>
      </c>
      <c r="D22" s="157"/>
      <c r="E22" s="166"/>
      <c r="F22" s="161"/>
      <c r="G22" s="161"/>
      <c r="H22" s="161"/>
      <c r="I22" s="161"/>
      <c r="J22" s="161"/>
      <c r="K22" s="161"/>
      <c r="L22" s="161"/>
      <c r="M22" s="171"/>
      <c r="N22" s="186">
        <f t="shared" si="0"/>
        <v>9</v>
      </c>
      <c r="O22" s="175"/>
      <c r="P22" s="186">
        <f t="shared" si="1"/>
        <v>0</v>
      </c>
      <c r="Q22" s="179"/>
      <c r="R22" s="171"/>
      <c r="S22" s="186">
        <f t="shared" si="4"/>
        <v>0</v>
      </c>
      <c r="T22" s="191">
        <f t="shared" si="2"/>
        <v>0</v>
      </c>
      <c r="U22" s="182">
        <f t="shared" si="3"/>
        <v>4.9000000000000004</v>
      </c>
      <c r="V22" s="3"/>
      <c r="W22" s="3"/>
      <c r="X22" s="3"/>
      <c r="Y22" s="3"/>
      <c r="Z22" s="3"/>
      <c r="AA22" s="3"/>
    </row>
    <row r="23" spans="1:27" ht="19.5" customHeight="1" x14ac:dyDescent="0.25">
      <c r="A23" s="47">
        <v>16</v>
      </c>
      <c r="B23" s="127" t="s">
        <v>106</v>
      </c>
      <c r="C23" s="139">
        <v>8</v>
      </c>
      <c r="D23" s="157"/>
      <c r="E23" s="166"/>
      <c r="F23" s="161"/>
      <c r="G23" s="161"/>
      <c r="H23" s="161"/>
      <c r="I23" s="161"/>
      <c r="J23" s="161"/>
      <c r="K23" s="161"/>
      <c r="L23" s="161"/>
      <c r="M23" s="171"/>
      <c r="N23" s="186">
        <f t="shared" si="0"/>
        <v>9</v>
      </c>
      <c r="O23" s="175"/>
      <c r="P23" s="186">
        <f t="shared" si="1"/>
        <v>0</v>
      </c>
      <c r="Q23" s="179"/>
      <c r="R23" s="171"/>
      <c r="S23" s="186">
        <f t="shared" si="4"/>
        <v>0</v>
      </c>
      <c r="T23" s="191">
        <f t="shared" si="2"/>
        <v>0</v>
      </c>
      <c r="U23" s="182">
        <f t="shared" si="3"/>
        <v>4</v>
      </c>
      <c r="V23" s="3"/>
      <c r="W23" s="3"/>
      <c r="X23" s="3"/>
      <c r="Y23" s="3"/>
      <c r="Z23" s="3"/>
      <c r="AA23" s="3"/>
    </row>
    <row r="24" spans="1:27" ht="19.5" customHeight="1" x14ac:dyDescent="0.25">
      <c r="A24" s="47">
        <v>17</v>
      </c>
      <c r="B24" s="214" t="s">
        <v>107</v>
      </c>
      <c r="C24" s="144">
        <v>9</v>
      </c>
      <c r="D24" s="156"/>
      <c r="E24" s="166"/>
      <c r="F24" s="161"/>
      <c r="G24" s="161"/>
      <c r="H24" s="161"/>
      <c r="I24" s="161"/>
      <c r="J24" s="161"/>
      <c r="K24" s="161"/>
      <c r="L24" s="161"/>
      <c r="M24" s="171"/>
      <c r="N24" s="186">
        <f t="shared" si="0"/>
        <v>9</v>
      </c>
      <c r="O24" s="175"/>
      <c r="P24" s="186">
        <f t="shared" si="1"/>
        <v>0</v>
      </c>
      <c r="Q24" s="179"/>
      <c r="R24" s="171"/>
      <c r="S24" s="186">
        <f t="shared" si="4"/>
        <v>0</v>
      </c>
      <c r="T24" s="191">
        <f t="shared" si="2"/>
        <v>0</v>
      </c>
      <c r="U24" s="182">
        <f t="shared" si="3"/>
        <v>4.5</v>
      </c>
      <c r="V24" s="3"/>
      <c r="W24" s="3"/>
      <c r="X24" s="3"/>
      <c r="Y24" s="3"/>
      <c r="Z24" s="3"/>
      <c r="AA24" s="3"/>
    </row>
    <row r="25" spans="1:27" ht="19.5" customHeight="1" x14ac:dyDescent="0.25">
      <c r="A25" s="47">
        <v>18</v>
      </c>
      <c r="B25" s="127" t="s">
        <v>108</v>
      </c>
      <c r="C25" s="139">
        <v>10</v>
      </c>
      <c r="D25" s="156"/>
      <c r="E25" s="166"/>
      <c r="F25" s="161"/>
      <c r="G25" s="161"/>
      <c r="H25" s="161"/>
      <c r="I25" s="161"/>
      <c r="J25" s="161"/>
      <c r="K25" s="161"/>
      <c r="L25" s="161"/>
      <c r="M25" s="171"/>
      <c r="N25" s="186">
        <f t="shared" si="0"/>
        <v>9</v>
      </c>
      <c r="O25" s="175"/>
      <c r="P25" s="186">
        <f t="shared" si="1"/>
        <v>0</v>
      </c>
      <c r="Q25" s="179"/>
      <c r="R25" s="171"/>
      <c r="S25" s="186">
        <f t="shared" si="4"/>
        <v>0</v>
      </c>
      <c r="T25" s="191">
        <f t="shared" si="2"/>
        <v>0</v>
      </c>
      <c r="U25" s="182">
        <f t="shared" si="3"/>
        <v>5</v>
      </c>
      <c r="V25" s="3"/>
      <c r="W25" s="3"/>
      <c r="X25" s="3"/>
      <c r="Y25" s="3"/>
      <c r="Z25" s="3"/>
      <c r="AA25" s="3"/>
    </row>
    <row r="26" spans="1:27" ht="19.5" customHeight="1" x14ac:dyDescent="0.25">
      <c r="A26" s="47">
        <v>19</v>
      </c>
      <c r="B26" s="127" t="s">
        <v>109</v>
      </c>
      <c r="C26" s="144">
        <v>8.5</v>
      </c>
      <c r="D26" s="156"/>
      <c r="E26" s="166"/>
      <c r="F26" s="161"/>
      <c r="G26" s="161"/>
      <c r="H26" s="161"/>
      <c r="I26" s="161"/>
      <c r="J26" s="161"/>
      <c r="K26" s="161"/>
      <c r="L26" s="161"/>
      <c r="M26" s="171"/>
      <c r="N26" s="186">
        <f t="shared" si="0"/>
        <v>9</v>
      </c>
      <c r="O26" s="175"/>
      <c r="P26" s="186">
        <f t="shared" si="1"/>
        <v>0</v>
      </c>
      <c r="Q26" s="179"/>
      <c r="R26" s="171"/>
      <c r="S26" s="186">
        <f t="shared" si="4"/>
        <v>0</v>
      </c>
      <c r="T26" s="191">
        <f t="shared" si="2"/>
        <v>0</v>
      </c>
      <c r="U26" s="182">
        <f t="shared" si="3"/>
        <v>4.25</v>
      </c>
      <c r="V26" s="3"/>
      <c r="W26" s="3"/>
      <c r="X26" s="3"/>
      <c r="Y26" s="3"/>
      <c r="Z26" s="3"/>
      <c r="AA26" s="3"/>
    </row>
    <row r="27" spans="1:27" ht="19.5" customHeight="1" x14ac:dyDescent="0.25">
      <c r="A27" s="47">
        <v>20</v>
      </c>
      <c r="B27" s="215" t="s">
        <v>110</v>
      </c>
      <c r="C27" s="139">
        <v>10</v>
      </c>
      <c r="D27" s="157"/>
      <c r="E27" s="166"/>
      <c r="F27" s="161"/>
      <c r="G27" s="161"/>
      <c r="H27" s="161"/>
      <c r="I27" s="161"/>
      <c r="J27" s="161"/>
      <c r="K27" s="161"/>
      <c r="L27" s="161"/>
      <c r="M27" s="171"/>
      <c r="N27" s="186">
        <f t="shared" si="0"/>
        <v>9</v>
      </c>
      <c r="O27" s="175"/>
      <c r="P27" s="186">
        <f t="shared" si="1"/>
        <v>0</v>
      </c>
      <c r="Q27" s="179"/>
      <c r="R27" s="171"/>
      <c r="S27" s="186">
        <f t="shared" si="4"/>
        <v>0</v>
      </c>
      <c r="T27" s="191">
        <f t="shared" si="2"/>
        <v>0</v>
      </c>
      <c r="U27" s="182">
        <f t="shared" si="3"/>
        <v>5</v>
      </c>
      <c r="V27" s="3"/>
      <c r="W27" s="3"/>
      <c r="X27" s="3"/>
      <c r="Y27" s="3"/>
      <c r="Z27" s="3"/>
      <c r="AA27" s="3"/>
    </row>
    <row r="28" spans="1:27" ht="19.5" customHeight="1" x14ac:dyDescent="0.25">
      <c r="A28" s="47">
        <v>21</v>
      </c>
      <c r="B28" s="127" t="s">
        <v>111</v>
      </c>
      <c r="C28" s="144">
        <v>9.5</v>
      </c>
      <c r="D28" s="159"/>
      <c r="E28" s="166"/>
      <c r="F28" s="161"/>
      <c r="G28" s="161"/>
      <c r="H28" s="161"/>
      <c r="I28" s="161"/>
      <c r="J28" s="161"/>
      <c r="K28" s="161"/>
      <c r="L28" s="161"/>
      <c r="M28" s="171"/>
      <c r="N28" s="186">
        <f t="shared" si="0"/>
        <v>9</v>
      </c>
      <c r="O28" s="175"/>
      <c r="P28" s="186">
        <f t="shared" si="1"/>
        <v>0</v>
      </c>
      <c r="Q28" s="179"/>
      <c r="R28" s="171"/>
      <c r="S28" s="186">
        <f t="shared" si="4"/>
        <v>0</v>
      </c>
      <c r="T28" s="191">
        <f t="shared" si="2"/>
        <v>0</v>
      </c>
      <c r="U28" s="182">
        <f t="shared" si="3"/>
        <v>4.75</v>
      </c>
      <c r="V28" s="3"/>
      <c r="W28" s="3"/>
      <c r="X28" s="3"/>
      <c r="Y28" s="3"/>
      <c r="Z28" s="3"/>
      <c r="AA28" s="3"/>
    </row>
    <row r="29" spans="1:27" ht="19.5" customHeight="1" x14ac:dyDescent="0.25">
      <c r="A29" s="47">
        <v>22</v>
      </c>
      <c r="B29" s="127" t="s">
        <v>112</v>
      </c>
      <c r="C29" s="139">
        <v>9.5</v>
      </c>
      <c r="D29" s="159"/>
      <c r="E29" s="166"/>
      <c r="F29" s="161"/>
      <c r="G29" s="161"/>
      <c r="H29" s="161"/>
      <c r="I29" s="161"/>
      <c r="J29" s="161"/>
      <c r="K29" s="161"/>
      <c r="L29" s="161"/>
      <c r="M29" s="171"/>
      <c r="N29" s="186">
        <f t="shared" si="0"/>
        <v>9</v>
      </c>
      <c r="O29" s="175"/>
      <c r="P29" s="186">
        <f t="shared" si="1"/>
        <v>0</v>
      </c>
      <c r="Q29" s="179"/>
      <c r="R29" s="171"/>
      <c r="S29" s="186">
        <f t="shared" si="4"/>
        <v>0</v>
      </c>
      <c r="T29" s="191">
        <f t="shared" si="2"/>
        <v>0</v>
      </c>
      <c r="U29" s="182">
        <f t="shared" si="3"/>
        <v>4.75</v>
      </c>
      <c r="V29" s="3"/>
      <c r="W29" s="3"/>
      <c r="X29" s="3"/>
      <c r="Y29" s="3"/>
      <c r="Z29" s="3"/>
      <c r="AA29" s="3"/>
    </row>
    <row r="30" spans="1:27" ht="19.5" customHeight="1" x14ac:dyDescent="0.25">
      <c r="A30" s="47">
        <v>23</v>
      </c>
      <c r="B30" s="127" t="s">
        <v>113</v>
      </c>
      <c r="C30" s="144">
        <v>9.6999999999999993</v>
      </c>
      <c r="D30" s="159"/>
      <c r="E30" s="166"/>
      <c r="F30" s="161"/>
      <c r="G30" s="161"/>
      <c r="H30" s="161"/>
      <c r="I30" s="161"/>
      <c r="J30" s="161"/>
      <c r="K30" s="161"/>
      <c r="L30" s="161"/>
      <c r="M30" s="171"/>
      <c r="N30" s="186">
        <f t="shared" si="0"/>
        <v>9</v>
      </c>
      <c r="O30" s="175"/>
      <c r="P30" s="186">
        <f t="shared" si="1"/>
        <v>0</v>
      </c>
      <c r="Q30" s="179"/>
      <c r="R30" s="171"/>
      <c r="S30" s="186">
        <f t="shared" si="4"/>
        <v>0</v>
      </c>
      <c r="T30" s="191">
        <f t="shared" si="2"/>
        <v>0</v>
      </c>
      <c r="U30" s="182">
        <f t="shared" si="3"/>
        <v>4.8499999999999996</v>
      </c>
      <c r="V30" s="3"/>
      <c r="W30" s="3"/>
      <c r="X30" s="3"/>
      <c r="Y30" s="3"/>
      <c r="Z30" s="3"/>
      <c r="AA30" s="3"/>
    </row>
    <row r="31" spans="1:27" ht="19.5" customHeight="1" thickBot="1" x14ac:dyDescent="0.3">
      <c r="A31" s="47">
        <v>24</v>
      </c>
      <c r="B31" s="140" t="s">
        <v>114</v>
      </c>
      <c r="C31" s="150">
        <v>9.5</v>
      </c>
      <c r="D31" s="159"/>
      <c r="E31" s="167"/>
      <c r="F31" s="168"/>
      <c r="G31" s="168"/>
      <c r="H31" s="168"/>
      <c r="I31" s="168"/>
      <c r="J31" s="168"/>
      <c r="K31" s="168"/>
      <c r="L31" s="168"/>
      <c r="M31" s="172"/>
      <c r="N31" s="187">
        <f t="shared" si="0"/>
        <v>9</v>
      </c>
      <c r="O31" s="176"/>
      <c r="P31" s="187">
        <f t="shared" si="1"/>
        <v>0</v>
      </c>
      <c r="Q31" s="180"/>
      <c r="R31" s="172"/>
      <c r="S31" s="187">
        <f t="shared" si="4"/>
        <v>0</v>
      </c>
      <c r="T31" s="192">
        <f t="shared" si="2"/>
        <v>0</v>
      </c>
      <c r="U31" s="183">
        <f t="shared" si="3"/>
        <v>4.75</v>
      </c>
      <c r="V31" s="3"/>
      <c r="W31" s="3"/>
      <c r="X31" s="3"/>
      <c r="Y31" s="3"/>
      <c r="Z31" s="3"/>
      <c r="AA31" s="3"/>
    </row>
    <row r="32" spans="1:27" ht="12.75" customHeight="1" x14ac:dyDescent="0.2">
      <c r="A32" s="3"/>
      <c r="B32" s="3"/>
      <c r="C32" s="83"/>
      <c r="D32" s="8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8">
    <mergeCell ref="A1:B5"/>
    <mergeCell ref="A6:A7"/>
    <mergeCell ref="B6:B7"/>
    <mergeCell ref="E5:T5"/>
    <mergeCell ref="E4:O4"/>
    <mergeCell ref="C6:C7"/>
    <mergeCell ref="D6:D7"/>
    <mergeCell ref="C1:D4"/>
    <mergeCell ref="C5:D5"/>
    <mergeCell ref="U5:U7"/>
    <mergeCell ref="T6:T7"/>
    <mergeCell ref="E2:O2"/>
    <mergeCell ref="E1:O1"/>
    <mergeCell ref="O6:P6"/>
    <mergeCell ref="E6:N6"/>
    <mergeCell ref="E3:O3"/>
    <mergeCell ref="P1:U4"/>
    <mergeCell ref="Q6:S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O8" sqref="O8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63"/>
      <c r="B1" s="262"/>
      <c r="C1" s="260"/>
      <c r="D1" s="261"/>
      <c r="E1" s="262"/>
      <c r="F1" s="221" t="s">
        <v>0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66"/>
      <c r="R1" s="286"/>
      <c r="S1" s="243"/>
      <c r="T1" s="243"/>
      <c r="U1" s="243"/>
      <c r="V1" s="244"/>
      <c r="W1" s="92"/>
      <c r="X1" s="282" t="s">
        <v>77</v>
      </c>
      <c r="Y1" s="92"/>
      <c r="Z1" s="282" t="s">
        <v>78</v>
      </c>
      <c r="AA1" s="284" t="s">
        <v>79</v>
      </c>
      <c r="AB1" s="282" t="s">
        <v>78</v>
      </c>
    </row>
    <row r="2" spans="1:28" ht="19.5" customHeight="1" x14ac:dyDescent="0.25">
      <c r="A2" s="245"/>
      <c r="B2" s="239"/>
      <c r="C2" s="245"/>
      <c r="D2" s="246"/>
      <c r="E2" s="239"/>
      <c r="F2" s="224" t="s">
        <v>1</v>
      </c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67"/>
      <c r="R2" s="238"/>
      <c r="S2" s="246"/>
      <c r="T2" s="246"/>
      <c r="U2" s="246"/>
      <c r="V2" s="247"/>
      <c r="W2" s="92"/>
      <c r="X2" s="258"/>
      <c r="Y2" s="92"/>
      <c r="Z2" s="258"/>
      <c r="AA2" s="247"/>
      <c r="AB2" s="258"/>
    </row>
    <row r="3" spans="1:28" ht="19.5" customHeight="1" x14ac:dyDescent="0.25">
      <c r="A3" s="245"/>
      <c r="B3" s="239"/>
      <c r="C3" s="245"/>
      <c r="D3" s="246"/>
      <c r="E3" s="239"/>
      <c r="F3" s="218" t="s">
        <v>80</v>
      </c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67"/>
      <c r="R3" s="238"/>
      <c r="S3" s="246"/>
      <c r="T3" s="246"/>
      <c r="U3" s="246"/>
      <c r="V3" s="247"/>
      <c r="W3" s="92"/>
      <c r="X3" s="258"/>
      <c r="Y3" s="92"/>
      <c r="Z3" s="258"/>
      <c r="AA3" s="247"/>
      <c r="AB3" s="258"/>
    </row>
    <row r="4" spans="1:28" ht="20.25" customHeight="1" x14ac:dyDescent="0.25">
      <c r="A4" s="245"/>
      <c r="B4" s="239"/>
      <c r="C4" s="248"/>
      <c r="D4" s="249"/>
      <c r="E4" s="241"/>
      <c r="F4" s="225" t="s">
        <v>5</v>
      </c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9"/>
      <c r="R4" s="240"/>
      <c r="S4" s="249"/>
      <c r="T4" s="249"/>
      <c r="U4" s="249"/>
      <c r="V4" s="250"/>
      <c r="W4" s="92"/>
      <c r="X4" s="258"/>
      <c r="Y4" s="92"/>
      <c r="Z4" s="258"/>
      <c r="AA4" s="247"/>
      <c r="AB4" s="258"/>
    </row>
    <row r="5" spans="1:28" ht="33" customHeight="1" x14ac:dyDescent="0.2">
      <c r="A5" s="248"/>
      <c r="B5" s="241"/>
      <c r="C5" s="288" t="s">
        <v>8</v>
      </c>
      <c r="D5" s="231"/>
      <c r="E5" s="232"/>
      <c r="F5" s="228" t="s">
        <v>81</v>
      </c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7"/>
      <c r="V5" s="268" t="s">
        <v>37</v>
      </c>
      <c r="W5" s="283" t="s">
        <v>82</v>
      </c>
      <c r="X5" s="258"/>
      <c r="Y5" s="285" t="s">
        <v>82</v>
      </c>
      <c r="Z5" s="258"/>
      <c r="AA5" s="247"/>
      <c r="AB5" s="258"/>
    </row>
    <row r="6" spans="1:28" ht="26.25" customHeight="1" x14ac:dyDescent="0.2">
      <c r="A6" s="264" t="s">
        <v>7</v>
      </c>
      <c r="B6" s="251" t="s">
        <v>9</v>
      </c>
      <c r="C6" s="277" t="s">
        <v>13</v>
      </c>
      <c r="D6" s="277" t="s">
        <v>40</v>
      </c>
      <c r="E6" s="279" t="s">
        <v>83</v>
      </c>
      <c r="F6" s="253" t="s">
        <v>11</v>
      </c>
      <c r="G6" s="226"/>
      <c r="H6" s="226"/>
      <c r="I6" s="226"/>
      <c r="J6" s="226"/>
      <c r="K6" s="226"/>
      <c r="L6" s="226"/>
      <c r="M6" s="226"/>
      <c r="N6" s="227"/>
      <c r="O6" s="234" t="s">
        <v>14</v>
      </c>
      <c r="P6" s="232"/>
      <c r="Q6" s="234" t="s">
        <v>84</v>
      </c>
      <c r="R6" s="232"/>
      <c r="S6" s="233" t="s">
        <v>16</v>
      </c>
      <c r="T6" s="227"/>
      <c r="U6" s="235" t="s">
        <v>17</v>
      </c>
      <c r="V6" s="258"/>
      <c r="W6" s="238"/>
      <c r="X6" s="258"/>
      <c r="Y6" s="246"/>
      <c r="Z6" s="258"/>
      <c r="AA6" s="247"/>
      <c r="AB6" s="258"/>
    </row>
    <row r="7" spans="1:28" ht="24.75" customHeight="1" thickBot="1" x14ac:dyDescent="0.25">
      <c r="A7" s="249"/>
      <c r="B7" s="217"/>
      <c r="C7" s="278"/>
      <c r="D7" s="278"/>
      <c r="E7" s="217"/>
      <c r="F7" s="13" t="s">
        <v>21</v>
      </c>
      <c r="G7" s="13" t="s">
        <v>22</v>
      </c>
      <c r="H7" s="13" t="s">
        <v>23</v>
      </c>
      <c r="I7" s="13" t="s">
        <v>24</v>
      </c>
      <c r="J7" s="13" t="s">
        <v>25</v>
      </c>
      <c r="K7" s="13" t="s">
        <v>26</v>
      </c>
      <c r="L7" s="13" t="s">
        <v>27</v>
      </c>
      <c r="M7" s="13" t="s">
        <v>28</v>
      </c>
      <c r="N7" s="14" t="s">
        <v>30</v>
      </c>
      <c r="O7" s="30" t="s">
        <v>85</v>
      </c>
      <c r="P7" s="17">
        <v>0.2</v>
      </c>
      <c r="Q7" s="30" t="s">
        <v>86</v>
      </c>
      <c r="R7" s="17">
        <v>0.3</v>
      </c>
      <c r="S7" s="15" t="s">
        <v>87</v>
      </c>
      <c r="T7" s="18">
        <v>0.5</v>
      </c>
      <c r="U7" s="217"/>
      <c r="V7" s="287"/>
      <c r="W7" s="238"/>
      <c r="X7" s="258"/>
      <c r="Y7" s="246"/>
      <c r="Z7" s="258"/>
      <c r="AA7" s="247"/>
      <c r="AB7" s="258"/>
    </row>
    <row r="8" spans="1:28" ht="19.5" customHeight="1" thickBot="1" x14ac:dyDescent="0.3">
      <c r="A8" s="33">
        <v>1</v>
      </c>
      <c r="B8" s="123" t="s">
        <v>91</v>
      </c>
      <c r="C8" s="124">
        <v>9.6</v>
      </c>
      <c r="D8" s="35"/>
      <c r="E8" s="93"/>
      <c r="F8" s="94"/>
      <c r="G8" s="95"/>
      <c r="H8" s="24"/>
      <c r="I8" s="24"/>
      <c r="J8" s="24"/>
      <c r="K8" s="24"/>
      <c r="L8" s="24"/>
      <c r="M8" s="41"/>
      <c r="N8" s="38">
        <f t="shared" ref="N8:N31" si="0">8-SUM(F8:M8)</f>
        <v>8</v>
      </c>
      <c r="O8" s="36"/>
      <c r="P8" s="38">
        <f t="shared" ref="P8:P31" si="1">O8*0.2</f>
        <v>0</v>
      </c>
      <c r="Q8" s="96"/>
      <c r="R8" s="38">
        <f t="shared" ref="R8:R31" si="2">Q8*0.3</f>
        <v>0</v>
      </c>
      <c r="S8" s="36"/>
      <c r="T8" s="38">
        <f t="shared" ref="T8:T31" si="3">S8*0.5</f>
        <v>0</v>
      </c>
      <c r="U8" s="97">
        <f t="shared" ref="U8:U31" si="4">SUM(P8,R8,T8)</f>
        <v>0</v>
      </c>
      <c r="V8" s="98">
        <f t="shared" ref="V8:V31" si="5">AVERAGE(C8,D8,E8,U8)</f>
        <v>4.8</v>
      </c>
      <c r="W8" s="99">
        <f t="shared" ref="W8:W31" si="6">V8*0.6</f>
        <v>2.88</v>
      </c>
      <c r="X8" s="100"/>
      <c r="Y8" s="101">
        <f t="shared" ref="Y8:Y31" si="7">X8*0.4</f>
        <v>0</v>
      </c>
      <c r="Z8" s="102">
        <f t="shared" ref="Z8:Z31" si="8">SUM(W8,Y8)</f>
        <v>2.88</v>
      </c>
      <c r="AA8" s="101"/>
      <c r="AB8" s="100">
        <f t="shared" ref="AB8:AB31" si="9">(AA8*0.4)+W8</f>
        <v>2.88</v>
      </c>
    </row>
    <row r="9" spans="1:28" ht="19.5" customHeight="1" thickBot="1" x14ac:dyDescent="0.3">
      <c r="A9" s="47">
        <v>2</v>
      </c>
      <c r="B9" s="127" t="s">
        <v>92</v>
      </c>
      <c r="C9" s="139">
        <v>9.5</v>
      </c>
      <c r="D9" s="52"/>
      <c r="E9" s="103"/>
      <c r="F9" s="104"/>
      <c r="G9" s="105"/>
      <c r="H9" s="42"/>
      <c r="I9" s="55"/>
      <c r="J9" s="55"/>
      <c r="K9" s="55"/>
      <c r="L9" s="55"/>
      <c r="M9" s="56"/>
      <c r="N9" s="38">
        <f t="shared" si="0"/>
        <v>8</v>
      </c>
      <c r="O9" s="50"/>
      <c r="P9" s="38">
        <f t="shared" si="1"/>
        <v>0</v>
      </c>
      <c r="Q9" s="106"/>
      <c r="R9" s="38">
        <f t="shared" si="2"/>
        <v>0</v>
      </c>
      <c r="S9" s="50"/>
      <c r="T9" s="38">
        <f t="shared" si="3"/>
        <v>0</v>
      </c>
      <c r="U9" s="97">
        <f t="shared" si="4"/>
        <v>0</v>
      </c>
      <c r="V9" s="98">
        <f t="shared" si="5"/>
        <v>4.75</v>
      </c>
      <c r="W9" s="99">
        <f t="shared" si="6"/>
        <v>2.85</v>
      </c>
      <c r="X9" s="107"/>
      <c r="Y9" s="101">
        <f t="shared" si="7"/>
        <v>0</v>
      </c>
      <c r="Z9" s="102">
        <f t="shared" si="8"/>
        <v>2.85</v>
      </c>
      <c r="AA9" s="108"/>
      <c r="AB9" s="100">
        <f t="shared" si="9"/>
        <v>2.85</v>
      </c>
    </row>
    <row r="10" spans="1:28" ht="19.5" customHeight="1" thickBot="1" x14ac:dyDescent="0.3">
      <c r="A10" s="47">
        <v>3</v>
      </c>
      <c r="B10" s="127" t="s">
        <v>93</v>
      </c>
      <c r="C10" s="144">
        <v>8</v>
      </c>
      <c r="D10" s="57"/>
      <c r="E10" s="109"/>
      <c r="F10" s="104"/>
      <c r="G10" s="105"/>
      <c r="H10" s="42"/>
      <c r="I10" s="55"/>
      <c r="J10" s="55"/>
      <c r="K10" s="55"/>
      <c r="L10" s="55"/>
      <c r="M10" s="56"/>
      <c r="N10" s="38">
        <f t="shared" si="0"/>
        <v>8</v>
      </c>
      <c r="O10" s="50"/>
      <c r="P10" s="38">
        <f t="shared" si="1"/>
        <v>0</v>
      </c>
      <c r="Q10" s="96"/>
      <c r="R10" s="38">
        <f t="shared" si="2"/>
        <v>0</v>
      </c>
      <c r="S10" s="50"/>
      <c r="T10" s="38">
        <f t="shared" si="3"/>
        <v>0</v>
      </c>
      <c r="U10" s="97">
        <f t="shared" si="4"/>
        <v>0</v>
      </c>
      <c r="V10" s="98">
        <f t="shared" si="5"/>
        <v>4</v>
      </c>
      <c r="W10" s="99">
        <f t="shared" si="6"/>
        <v>2.4</v>
      </c>
      <c r="X10" s="107"/>
      <c r="Y10" s="101">
        <f t="shared" si="7"/>
        <v>0</v>
      </c>
      <c r="Z10" s="102">
        <f t="shared" si="8"/>
        <v>2.4</v>
      </c>
      <c r="AA10" s="108"/>
      <c r="AB10" s="100">
        <f t="shared" si="9"/>
        <v>2.4</v>
      </c>
    </row>
    <row r="11" spans="1:28" ht="19.5" customHeight="1" thickBot="1" x14ac:dyDescent="0.3">
      <c r="A11" s="47">
        <v>4</v>
      </c>
      <c r="B11" s="127" t="s">
        <v>94</v>
      </c>
      <c r="C11" s="139">
        <v>10</v>
      </c>
      <c r="D11" s="66"/>
      <c r="E11" s="110"/>
      <c r="F11" s="104"/>
      <c r="G11" s="105"/>
      <c r="H11" s="42"/>
      <c r="I11" s="55"/>
      <c r="J11" s="55"/>
      <c r="K11" s="55"/>
      <c r="L11" s="55"/>
      <c r="M11" s="56"/>
      <c r="N11" s="38">
        <f t="shared" si="0"/>
        <v>8</v>
      </c>
      <c r="O11" s="50"/>
      <c r="P11" s="38">
        <f t="shared" si="1"/>
        <v>0</v>
      </c>
      <c r="Q11" s="106"/>
      <c r="R11" s="38">
        <f t="shared" si="2"/>
        <v>0</v>
      </c>
      <c r="S11" s="50"/>
      <c r="T11" s="38">
        <f t="shared" si="3"/>
        <v>0</v>
      </c>
      <c r="U11" s="97">
        <f t="shared" si="4"/>
        <v>0</v>
      </c>
      <c r="V11" s="98">
        <f t="shared" si="5"/>
        <v>5</v>
      </c>
      <c r="W11" s="99">
        <f t="shared" si="6"/>
        <v>3</v>
      </c>
      <c r="X11" s="107"/>
      <c r="Y11" s="101">
        <f t="shared" si="7"/>
        <v>0</v>
      </c>
      <c r="Z11" s="102">
        <f t="shared" si="8"/>
        <v>3</v>
      </c>
      <c r="AA11" s="108"/>
      <c r="AB11" s="100">
        <f t="shared" si="9"/>
        <v>3</v>
      </c>
    </row>
    <row r="12" spans="1:28" ht="19.5" customHeight="1" thickBot="1" x14ac:dyDescent="0.3">
      <c r="A12" s="47">
        <v>5</v>
      </c>
      <c r="B12" s="127" t="s">
        <v>95</v>
      </c>
      <c r="C12" s="144">
        <v>10</v>
      </c>
      <c r="D12" s="57"/>
      <c r="E12" s="109"/>
      <c r="F12" s="40"/>
      <c r="G12" s="42"/>
      <c r="H12" s="42"/>
      <c r="I12" s="55"/>
      <c r="J12" s="55"/>
      <c r="K12" s="55"/>
      <c r="L12" s="55"/>
      <c r="M12" s="56"/>
      <c r="N12" s="38">
        <f t="shared" si="0"/>
        <v>8</v>
      </c>
      <c r="O12" s="50"/>
      <c r="P12" s="38">
        <f t="shared" si="1"/>
        <v>0</v>
      </c>
      <c r="Q12" s="96"/>
      <c r="R12" s="38">
        <f t="shared" si="2"/>
        <v>0</v>
      </c>
      <c r="S12" s="50"/>
      <c r="T12" s="38">
        <f t="shared" si="3"/>
        <v>0</v>
      </c>
      <c r="U12" s="97">
        <f t="shared" si="4"/>
        <v>0</v>
      </c>
      <c r="V12" s="98">
        <f t="shared" si="5"/>
        <v>5</v>
      </c>
      <c r="W12" s="99">
        <f t="shared" si="6"/>
        <v>3</v>
      </c>
      <c r="X12" s="107"/>
      <c r="Y12" s="101">
        <f t="shared" si="7"/>
        <v>0</v>
      </c>
      <c r="Z12" s="102">
        <f t="shared" si="8"/>
        <v>3</v>
      </c>
      <c r="AA12" s="108"/>
      <c r="AB12" s="100">
        <f t="shared" si="9"/>
        <v>3</v>
      </c>
    </row>
    <row r="13" spans="1:28" ht="19.5" customHeight="1" thickBot="1" x14ac:dyDescent="0.3">
      <c r="A13" s="47">
        <v>6</v>
      </c>
      <c r="B13" s="127" t="s">
        <v>96</v>
      </c>
      <c r="C13" s="139">
        <v>9.8000000000000007</v>
      </c>
      <c r="D13" s="57"/>
      <c r="E13" s="109"/>
      <c r="F13" s="40"/>
      <c r="G13" s="105"/>
      <c r="H13" s="105"/>
      <c r="I13" s="111"/>
      <c r="J13" s="111"/>
      <c r="K13" s="111"/>
      <c r="L13" s="55"/>
      <c r="M13" s="56"/>
      <c r="N13" s="38">
        <f t="shared" si="0"/>
        <v>8</v>
      </c>
      <c r="O13" s="50"/>
      <c r="P13" s="38">
        <f t="shared" si="1"/>
        <v>0</v>
      </c>
      <c r="Q13" s="96"/>
      <c r="R13" s="38">
        <f t="shared" si="2"/>
        <v>0</v>
      </c>
      <c r="S13" s="36"/>
      <c r="T13" s="38">
        <f t="shared" si="3"/>
        <v>0</v>
      </c>
      <c r="U13" s="97">
        <f t="shared" si="4"/>
        <v>0</v>
      </c>
      <c r="V13" s="98">
        <f t="shared" si="5"/>
        <v>4.9000000000000004</v>
      </c>
      <c r="W13" s="99">
        <f t="shared" si="6"/>
        <v>2.94</v>
      </c>
      <c r="X13" s="107"/>
      <c r="Y13" s="101">
        <f t="shared" si="7"/>
        <v>0</v>
      </c>
      <c r="Z13" s="102">
        <f t="shared" si="8"/>
        <v>2.94</v>
      </c>
      <c r="AA13" s="108"/>
      <c r="AB13" s="100">
        <f t="shared" si="9"/>
        <v>2.94</v>
      </c>
    </row>
    <row r="14" spans="1:28" ht="19.5" customHeight="1" thickBot="1" x14ac:dyDescent="0.3">
      <c r="A14" s="47">
        <v>7</v>
      </c>
      <c r="B14" s="127" t="s">
        <v>97</v>
      </c>
      <c r="C14" s="144">
        <v>9.8000000000000007</v>
      </c>
      <c r="D14" s="69"/>
      <c r="E14" s="112"/>
      <c r="F14" s="40"/>
      <c r="G14" s="105"/>
      <c r="H14" s="105"/>
      <c r="I14" s="111"/>
      <c r="J14" s="111"/>
      <c r="K14" s="111"/>
      <c r="L14" s="55"/>
      <c r="M14" s="56"/>
      <c r="N14" s="38">
        <f t="shared" si="0"/>
        <v>8</v>
      </c>
      <c r="O14" s="50"/>
      <c r="P14" s="38">
        <f t="shared" si="1"/>
        <v>0</v>
      </c>
      <c r="Q14" s="96"/>
      <c r="R14" s="38">
        <f t="shared" si="2"/>
        <v>0</v>
      </c>
      <c r="S14" s="50"/>
      <c r="T14" s="38">
        <f t="shared" si="3"/>
        <v>0</v>
      </c>
      <c r="U14" s="97">
        <f t="shared" si="4"/>
        <v>0</v>
      </c>
      <c r="V14" s="98">
        <f t="shared" si="5"/>
        <v>4.9000000000000004</v>
      </c>
      <c r="W14" s="99">
        <f t="shared" si="6"/>
        <v>2.94</v>
      </c>
      <c r="X14" s="107"/>
      <c r="Y14" s="101">
        <f t="shared" si="7"/>
        <v>0</v>
      </c>
      <c r="Z14" s="102">
        <f t="shared" si="8"/>
        <v>2.94</v>
      </c>
      <c r="AA14" s="108"/>
      <c r="AB14" s="100">
        <f t="shared" si="9"/>
        <v>2.94</v>
      </c>
    </row>
    <row r="15" spans="1:28" ht="19.5" customHeight="1" thickBot="1" x14ac:dyDescent="0.3">
      <c r="A15" s="47">
        <v>8</v>
      </c>
      <c r="B15" s="127" t="s">
        <v>98</v>
      </c>
      <c r="C15" s="139">
        <v>10</v>
      </c>
      <c r="D15" s="57"/>
      <c r="E15" s="109"/>
      <c r="F15" s="40"/>
      <c r="G15" s="105"/>
      <c r="H15" s="105"/>
      <c r="I15" s="111"/>
      <c r="J15" s="111"/>
      <c r="K15" s="111"/>
      <c r="L15" s="55"/>
      <c r="M15" s="56"/>
      <c r="N15" s="38">
        <f t="shared" si="0"/>
        <v>8</v>
      </c>
      <c r="O15" s="50"/>
      <c r="P15" s="38">
        <f t="shared" si="1"/>
        <v>0</v>
      </c>
      <c r="Q15" s="96"/>
      <c r="R15" s="38">
        <f t="shared" si="2"/>
        <v>0</v>
      </c>
      <c r="S15" s="61"/>
      <c r="T15" s="38">
        <f t="shared" si="3"/>
        <v>0</v>
      </c>
      <c r="U15" s="97">
        <f t="shared" si="4"/>
        <v>0</v>
      </c>
      <c r="V15" s="98">
        <f t="shared" si="5"/>
        <v>5</v>
      </c>
      <c r="W15" s="99">
        <f t="shared" si="6"/>
        <v>3</v>
      </c>
      <c r="X15" s="107"/>
      <c r="Y15" s="101">
        <f t="shared" si="7"/>
        <v>0</v>
      </c>
      <c r="Z15" s="102">
        <f t="shared" si="8"/>
        <v>3</v>
      </c>
      <c r="AA15" s="113"/>
      <c r="AB15" s="100">
        <f t="shared" si="9"/>
        <v>3</v>
      </c>
    </row>
    <row r="16" spans="1:28" ht="19.5" customHeight="1" thickBot="1" x14ac:dyDescent="0.3">
      <c r="A16" s="47">
        <v>9</v>
      </c>
      <c r="B16" s="127" t="s">
        <v>99</v>
      </c>
      <c r="C16" s="144">
        <v>9.8000000000000007</v>
      </c>
      <c r="D16" s="57"/>
      <c r="E16" s="109"/>
      <c r="F16" s="40"/>
      <c r="G16" s="105"/>
      <c r="H16" s="105"/>
      <c r="I16" s="111"/>
      <c r="J16" s="111"/>
      <c r="K16" s="111"/>
      <c r="L16" s="55"/>
      <c r="M16" s="56"/>
      <c r="N16" s="38">
        <f t="shared" si="0"/>
        <v>8</v>
      </c>
      <c r="O16" s="50"/>
      <c r="P16" s="38">
        <f t="shared" si="1"/>
        <v>0</v>
      </c>
      <c r="Q16" s="106"/>
      <c r="R16" s="38">
        <f t="shared" si="2"/>
        <v>0</v>
      </c>
      <c r="S16" s="50"/>
      <c r="T16" s="38">
        <f t="shared" si="3"/>
        <v>0</v>
      </c>
      <c r="U16" s="97">
        <f t="shared" si="4"/>
        <v>0</v>
      </c>
      <c r="V16" s="98">
        <f t="shared" si="5"/>
        <v>4.9000000000000004</v>
      </c>
      <c r="W16" s="99">
        <f t="shared" si="6"/>
        <v>2.94</v>
      </c>
      <c r="X16" s="107"/>
      <c r="Y16" s="101">
        <f t="shared" si="7"/>
        <v>0</v>
      </c>
      <c r="Z16" s="102">
        <f t="shared" si="8"/>
        <v>2.94</v>
      </c>
      <c r="AA16" s="108"/>
      <c r="AB16" s="100">
        <f t="shared" si="9"/>
        <v>2.94</v>
      </c>
    </row>
    <row r="17" spans="1:28" ht="19.5" customHeight="1" thickBot="1" x14ac:dyDescent="0.3">
      <c r="A17" s="47">
        <v>10</v>
      </c>
      <c r="B17" s="127" t="s">
        <v>100</v>
      </c>
      <c r="C17" s="139">
        <v>9.6</v>
      </c>
      <c r="D17" s="52"/>
      <c r="E17" s="103"/>
      <c r="F17" s="40"/>
      <c r="G17" s="105"/>
      <c r="H17" s="114"/>
      <c r="I17" s="111"/>
      <c r="J17" s="111"/>
      <c r="K17" s="111"/>
      <c r="L17" s="55"/>
      <c r="M17" s="56"/>
      <c r="N17" s="38">
        <f t="shared" si="0"/>
        <v>8</v>
      </c>
      <c r="O17" s="50"/>
      <c r="P17" s="38">
        <f t="shared" si="1"/>
        <v>0</v>
      </c>
      <c r="Q17" s="96"/>
      <c r="R17" s="38">
        <f t="shared" si="2"/>
        <v>0</v>
      </c>
      <c r="S17" s="61"/>
      <c r="T17" s="38">
        <f t="shared" si="3"/>
        <v>0</v>
      </c>
      <c r="U17" s="97">
        <f t="shared" si="4"/>
        <v>0</v>
      </c>
      <c r="V17" s="98">
        <f t="shared" si="5"/>
        <v>4.8</v>
      </c>
      <c r="W17" s="99">
        <f t="shared" si="6"/>
        <v>2.88</v>
      </c>
      <c r="X17" s="107"/>
      <c r="Y17" s="101">
        <f t="shared" si="7"/>
        <v>0</v>
      </c>
      <c r="Z17" s="102">
        <f t="shared" si="8"/>
        <v>2.88</v>
      </c>
      <c r="AA17" s="108"/>
      <c r="AB17" s="100">
        <f t="shared" si="9"/>
        <v>2.88</v>
      </c>
    </row>
    <row r="18" spans="1:28" ht="19.5" hidden="1" customHeight="1" x14ac:dyDescent="0.25">
      <c r="A18" s="72">
        <v>11</v>
      </c>
      <c r="B18" s="127" t="s">
        <v>101</v>
      </c>
      <c r="C18" s="144">
        <v>10</v>
      </c>
      <c r="D18" s="115"/>
      <c r="E18" s="116"/>
      <c r="F18" s="117"/>
      <c r="G18" s="105"/>
      <c r="H18" s="105"/>
      <c r="I18" s="105"/>
      <c r="J18" s="105"/>
      <c r="K18" s="105"/>
      <c r="L18" s="118"/>
      <c r="M18" s="119"/>
      <c r="N18" s="38">
        <f t="shared" si="0"/>
        <v>8</v>
      </c>
      <c r="O18" s="120"/>
      <c r="P18" s="38">
        <f t="shared" si="1"/>
        <v>0</v>
      </c>
      <c r="Q18" s="106"/>
      <c r="R18" s="38">
        <f t="shared" si="2"/>
        <v>0</v>
      </c>
      <c r="S18" s="121"/>
      <c r="T18" s="38">
        <f t="shared" si="3"/>
        <v>0</v>
      </c>
      <c r="U18" s="97">
        <f t="shared" si="4"/>
        <v>0</v>
      </c>
      <c r="V18" s="98">
        <f t="shared" si="5"/>
        <v>5</v>
      </c>
      <c r="W18" s="99">
        <f t="shared" si="6"/>
        <v>3</v>
      </c>
      <c r="X18" s="107"/>
      <c r="Y18" s="101">
        <f t="shared" si="7"/>
        <v>0</v>
      </c>
      <c r="Z18" s="102">
        <f t="shared" si="8"/>
        <v>3</v>
      </c>
      <c r="AA18" s="108"/>
      <c r="AB18" s="100">
        <f t="shared" si="9"/>
        <v>3</v>
      </c>
    </row>
    <row r="19" spans="1:28" ht="19.5" customHeight="1" thickBot="1" x14ac:dyDescent="0.3">
      <c r="A19" s="47">
        <v>12</v>
      </c>
      <c r="B19" s="127" t="s">
        <v>102</v>
      </c>
      <c r="C19" s="139">
        <v>9.6</v>
      </c>
      <c r="D19" s="57"/>
      <c r="E19" s="109"/>
      <c r="F19" s="40"/>
      <c r="G19" s="105"/>
      <c r="H19" s="105"/>
      <c r="I19" s="105"/>
      <c r="J19" s="105"/>
      <c r="K19" s="105"/>
      <c r="L19" s="42"/>
      <c r="M19" s="56"/>
      <c r="N19" s="38">
        <f t="shared" si="0"/>
        <v>8</v>
      </c>
      <c r="O19" s="50"/>
      <c r="P19" s="38">
        <f t="shared" si="1"/>
        <v>0</v>
      </c>
      <c r="Q19" s="106"/>
      <c r="R19" s="38">
        <f t="shared" si="2"/>
        <v>0</v>
      </c>
      <c r="S19" s="54"/>
      <c r="T19" s="38">
        <f t="shared" si="3"/>
        <v>0</v>
      </c>
      <c r="U19" s="97">
        <f t="shared" si="4"/>
        <v>0</v>
      </c>
      <c r="V19" s="98">
        <f t="shared" si="5"/>
        <v>4.8</v>
      </c>
      <c r="W19" s="99">
        <f t="shared" si="6"/>
        <v>2.88</v>
      </c>
      <c r="X19" s="107"/>
      <c r="Y19" s="101">
        <f t="shared" si="7"/>
        <v>0</v>
      </c>
      <c r="Z19" s="102">
        <f t="shared" si="8"/>
        <v>2.88</v>
      </c>
      <c r="AA19" s="108"/>
      <c r="AB19" s="100">
        <f t="shared" si="9"/>
        <v>2.88</v>
      </c>
    </row>
    <row r="20" spans="1:28" ht="19.5" customHeight="1" thickBot="1" x14ac:dyDescent="0.3">
      <c r="A20" s="47">
        <v>13</v>
      </c>
      <c r="B20" s="127" t="s">
        <v>103</v>
      </c>
      <c r="C20" s="144">
        <v>9.6999999999999993</v>
      </c>
      <c r="D20" s="52"/>
      <c r="E20" s="103"/>
      <c r="F20" s="40"/>
      <c r="G20" s="105"/>
      <c r="H20" s="105"/>
      <c r="I20" s="105"/>
      <c r="J20" s="105"/>
      <c r="K20" s="105"/>
      <c r="L20" s="42"/>
      <c r="M20" s="56"/>
      <c r="N20" s="38">
        <f t="shared" si="0"/>
        <v>8</v>
      </c>
      <c r="O20" s="50"/>
      <c r="P20" s="38">
        <f t="shared" si="1"/>
        <v>0</v>
      </c>
      <c r="Q20" s="106"/>
      <c r="R20" s="38">
        <f t="shared" si="2"/>
        <v>0</v>
      </c>
      <c r="S20" s="77"/>
      <c r="T20" s="38">
        <f t="shared" si="3"/>
        <v>0</v>
      </c>
      <c r="U20" s="97">
        <f t="shared" si="4"/>
        <v>0</v>
      </c>
      <c r="V20" s="98">
        <f t="shared" si="5"/>
        <v>4.8499999999999996</v>
      </c>
      <c r="W20" s="99">
        <f t="shared" si="6"/>
        <v>2.9099999999999997</v>
      </c>
      <c r="X20" s="107"/>
      <c r="Y20" s="101">
        <f t="shared" si="7"/>
        <v>0</v>
      </c>
      <c r="Z20" s="102">
        <f t="shared" si="8"/>
        <v>2.9099999999999997</v>
      </c>
      <c r="AA20" s="108"/>
      <c r="AB20" s="100">
        <f t="shared" si="9"/>
        <v>2.9099999999999997</v>
      </c>
    </row>
    <row r="21" spans="1:28" ht="19.5" customHeight="1" thickBot="1" x14ac:dyDescent="0.3">
      <c r="A21" s="47">
        <v>14</v>
      </c>
      <c r="B21" s="127" t="s">
        <v>104</v>
      </c>
      <c r="C21" s="139">
        <v>9</v>
      </c>
      <c r="D21" s="52"/>
      <c r="E21" s="103"/>
      <c r="F21" s="40"/>
      <c r="G21" s="105"/>
      <c r="H21" s="105"/>
      <c r="I21" s="105"/>
      <c r="J21" s="105"/>
      <c r="K21" s="105"/>
      <c r="L21" s="42"/>
      <c r="M21" s="56"/>
      <c r="N21" s="38">
        <f t="shared" si="0"/>
        <v>8</v>
      </c>
      <c r="O21" s="50"/>
      <c r="P21" s="38">
        <f t="shared" si="1"/>
        <v>0</v>
      </c>
      <c r="Q21" s="106"/>
      <c r="R21" s="38">
        <f t="shared" si="2"/>
        <v>0</v>
      </c>
      <c r="S21" s="50"/>
      <c r="T21" s="38">
        <f t="shared" si="3"/>
        <v>0</v>
      </c>
      <c r="U21" s="97">
        <f t="shared" si="4"/>
        <v>0</v>
      </c>
      <c r="V21" s="98">
        <f t="shared" si="5"/>
        <v>4.5</v>
      </c>
      <c r="W21" s="99">
        <f t="shared" si="6"/>
        <v>2.6999999999999997</v>
      </c>
      <c r="X21" s="107"/>
      <c r="Y21" s="101">
        <f t="shared" si="7"/>
        <v>0</v>
      </c>
      <c r="Z21" s="102">
        <f t="shared" si="8"/>
        <v>2.6999999999999997</v>
      </c>
      <c r="AA21" s="108"/>
      <c r="AB21" s="100">
        <f t="shared" si="9"/>
        <v>2.6999999999999997</v>
      </c>
    </row>
    <row r="22" spans="1:28" ht="19.5" customHeight="1" thickBot="1" x14ac:dyDescent="0.3">
      <c r="A22" s="47">
        <v>15</v>
      </c>
      <c r="B22" s="127" t="s">
        <v>105</v>
      </c>
      <c r="C22" s="144">
        <v>9.8000000000000007</v>
      </c>
      <c r="D22" s="57"/>
      <c r="E22" s="109"/>
      <c r="F22" s="40"/>
      <c r="G22" s="105"/>
      <c r="H22" s="105"/>
      <c r="I22" s="105"/>
      <c r="J22" s="105"/>
      <c r="K22" s="105"/>
      <c r="L22" s="42"/>
      <c r="M22" s="56"/>
      <c r="N22" s="38">
        <f t="shared" si="0"/>
        <v>8</v>
      </c>
      <c r="O22" s="50"/>
      <c r="P22" s="38">
        <f t="shared" si="1"/>
        <v>0</v>
      </c>
      <c r="Q22" s="96"/>
      <c r="R22" s="38">
        <f t="shared" si="2"/>
        <v>0</v>
      </c>
      <c r="S22" s="50"/>
      <c r="T22" s="38">
        <f t="shared" si="3"/>
        <v>0</v>
      </c>
      <c r="U22" s="97">
        <f t="shared" si="4"/>
        <v>0</v>
      </c>
      <c r="V22" s="98">
        <f t="shared" si="5"/>
        <v>4.9000000000000004</v>
      </c>
      <c r="W22" s="99">
        <f t="shared" si="6"/>
        <v>2.94</v>
      </c>
      <c r="X22" s="107"/>
      <c r="Y22" s="101">
        <f t="shared" si="7"/>
        <v>0</v>
      </c>
      <c r="Z22" s="102">
        <f t="shared" si="8"/>
        <v>2.94</v>
      </c>
      <c r="AA22" s="108"/>
      <c r="AB22" s="100">
        <f t="shared" si="9"/>
        <v>2.94</v>
      </c>
    </row>
    <row r="23" spans="1:28" ht="19.5" customHeight="1" thickBot="1" x14ac:dyDescent="0.3">
      <c r="A23" s="47">
        <v>16</v>
      </c>
      <c r="B23" s="127" t="s">
        <v>106</v>
      </c>
      <c r="C23" s="139">
        <v>8</v>
      </c>
      <c r="D23" s="57"/>
      <c r="E23" s="109"/>
      <c r="F23" s="40"/>
      <c r="G23" s="105"/>
      <c r="H23" s="105"/>
      <c r="I23" s="105"/>
      <c r="J23" s="105"/>
      <c r="K23" s="105"/>
      <c r="L23" s="42"/>
      <c r="M23" s="56"/>
      <c r="N23" s="38">
        <f t="shared" si="0"/>
        <v>8</v>
      </c>
      <c r="O23" s="50"/>
      <c r="P23" s="38">
        <f t="shared" si="1"/>
        <v>0</v>
      </c>
      <c r="Q23" s="96"/>
      <c r="R23" s="38">
        <f t="shared" si="2"/>
        <v>0</v>
      </c>
      <c r="S23" s="50"/>
      <c r="T23" s="38">
        <f t="shared" si="3"/>
        <v>0</v>
      </c>
      <c r="U23" s="97">
        <f t="shared" si="4"/>
        <v>0</v>
      </c>
      <c r="V23" s="98">
        <f t="shared" si="5"/>
        <v>4</v>
      </c>
      <c r="W23" s="99">
        <f t="shared" si="6"/>
        <v>2.4</v>
      </c>
      <c r="X23" s="107"/>
      <c r="Y23" s="101">
        <f t="shared" si="7"/>
        <v>0</v>
      </c>
      <c r="Z23" s="102">
        <f t="shared" si="8"/>
        <v>2.4</v>
      </c>
      <c r="AA23" s="108"/>
      <c r="AB23" s="100">
        <f t="shared" si="9"/>
        <v>2.4</v>
      </c>
    </row>
    <row r="24" spans="1:28" ht="19.5" customHeight="1" thickBot="1" x14ac:dyDescent="0.3">
      <c r="A24" s="47">
        <v>17</v>
      </c>
      <c r="B24" s="127" t="s">
        <v>107</v>
      </c>
      <c r="C24" s="144">
        <v>9</v>
      </c>
      <c r="D24" s="52"/>
      <c r="E24" s="103"/>
      <c r="F24" s="40"/>
      <c r="G24" s="105"/>
      <c r="H24" s="105"/>
      <c r="I24" s="105"/>
      <c r="J24" s="105"/>
      <c r="K24" s="105"/>
      <c r="L24" s="42"/>
      <c r="M24" s="56"/>
      <c r="N24" s="38">
        <f t="shared" si="0"/>
        <v>8</v>
      </c>
      <c r="O24" s="50"/>
      <c r="P24" s="38">
        <f t="shared" si="1"/>
        <v>0</v>
      </c>
      <c r="Q24" s="96"/>
      <c r="R24" s="38">
        <f t="shared" si="2"/>
        <v>0</v>
      </c>
      <c r="S24" s="50"/>
      <c r="T24" s="38">
        <f t="shared" si="3"/>
        <v>0</v>
      </c>
      <c r="U24" s="97">
        <f t="shared" si="4"/>
        <v>0</v>
      </c>
      <c r="V24" s="98">
        <f t="shared" si="5"/>
        <v>4.5</v>
      </c>
      <c r="W24" s="99">
        <f t="shared" si="6"/>
        <v>2.6999999999999997</v>
      </c>
      <c r="X24" s="107"/>
      <c r="Y24" s="101">
        <f t="shared" si="7"/>
        <v>0</v>
      </c>
      <c r="Z24" s="102">
        <f t="shared" si="8"/>
        <v>2.6999999999999997</v>
      </c>
      <c r="AA24" s="108"/>
      <c r="AB24" s="100">
        <f t="shared" si="9"/>
        <v>2.6999999999999997</v>
      </c>
    </row>
    <row r="25" spans="1:28" ht="19.5" customHeight="1" thickBot="1" x14ac:dyDescent="0.3">
      <c r="A25" s="47">
        <v>18</v>
      </c>
      <c r="B25" s="127" t="s">
        <v>108</v>
      </c>
      <c r="C25" s="139">
        <v>10</v>
      </c>
      <c r="D25" s="52"/>
      <c r="E25" s="103"/>
      <c r="F25" s="40"/>
      <c r="G25" s="105"/>
      <c r="H25" s="105"/>
      <c r="I25" s="105"/>
      <c r="J25" s="105"/>
      <c r="K25" s="105"/>
      <c r="L25" s="42"/>
      <c r="M25" s="56"/>
      <c r="N25" s="38">
        <f t="shared" si="0"/>
        <v>8</v>
      </c>
      <c r="O25" s="50"/>
      <c r="P25" s="38">
        <f t="shared" si="1"/>
        <v>0</v>
      </c>
      <c r="Q25" s="106"/>
      <c r="R25" s="38">
        <f t="shared" si="2"/>
        <v>0</v>
      </c>
      <c r="S25" s="50"/>
      <c r="T25" s="38">
        <f t="shared" si="3"/>
        <v>0</v>
      </c>
      <c r="U25" s="97">
        <f t="shared" si="4"/>
        <v>0</v>
      </c>
      <c r="V25" s="98">
        <f t="shared" si="5"/>
        <v>5</v>
      </c>
      <c r="W25" s="99">
        <f t="shared" si="6"/>
        <v>3</v>
      </c>
      <c r="X25" s="107"/>
      <c r="Y25" s="101">
        <f t="shared" si="7"/>
        <v>0</v>
      </c>
      <c r="Z25" s="102">
        <f t="shared" si="8"/>
        <v>3</v>
      </c>
      <c r="AA25" s="108"/>
      <c r="AB25" s="100">
        <f t="shared" si="9"/>
        <v>3</v>
      </c>
    </row>
    <row r="26" spans="1:28" ht="19.5" customHeight="1" thickBot="1" x14ac:dyDescent="0.3">
      <c r="A26" s="47">
        <v>19</v>
      </c>
      <c r="B26" s="127" t="s">
        <v>109</v>
      </c>
      <c r="C26" s="144">
        <v>8.5</v>
      </c>
      <c r="D26" s="52"/>
      <c r="E26" s="103"/>
      <c r="F26" s="40"/>
      <c r="G26" s="105"/>
      <c r="H26" s="105"/>
      <c r="I26" s="105"/>
      <c r="J26" s="105"/>
      <c r="K26" s="105"/>
      <c r="L26" s="42"/>
      <c r="M26" s="56"/>
      <c r="N26" s="38">
        <f t="shared" si="0"/>
        <v>8</v>
      </c>
      <c r="O26" s="50"/>
      <c r="P26" s="38">
        <f t="shared" si="1"/>
        <v>0</v>
      </c>
      <c r="Q26" s="106"/>
      <c r="R26" s="38">
        <f t="shared" si="2"/>
        <v>0</v>
      </c>
      <c r="S26" s="50"/>
      <c r="T26" s="38">
        <f t="shared" si="3"/>
        <v>0</v>
      </c>
      <c r="U26" s="97">
        <f t="shared" si="4"/>
        <v>0</v>
      </c>
      <c r="V26" s="98">
        <f t="shared" si="5"/>
        <v>4.25</v>
      </c>
      <c r="W26" s="99">
        <f t="shared" si="6"/>
        <v>2.5499999999999998</v>
      </c>
      <c r="X26" s="107"/>
      <c r="Y26" s="101">
        <f t="shared" si="7"/>
        <v>0</v>
      </c>
      <c r="Z26" s="102">
        <f t="shared" si="8"/>
        <v>2.5499999999999998</v>
      </c>
      <c r="AA26" s="108"/>
      <c r="AB26" s="100">
        <f t="shared" si="9"/>
        <v>2.5499999999999998</v>
      </c>
    </row>
    <row r="27" spans="1:28" ht="19.5" customHeight="1" thickBot="1" x14ac:dyDescent="0.3">
      <c r="A27" s="47">
        <v>20</v>
      </c>
      <c r="B27" s="127" t="s">
        <v>110</v>
      </c>
      <c r="C27" s="139">
        <v>10</v>
      </c>
      <c r="D27" s="57"/>
      <c r="E27" s="109"/>
      <c r="F27" s="40"/>
      <c r="G27" s="105"/>
      <c r="H27" s="105"/>
      <c r="I27" s="105"/>
      <c r="J27" s="105"/>
      <c r="K27" s="105"/>
      <c r="L27" s="42"/>
      <c r="M27" s="56"/>
      <c r="N27" s="38">
        <f t="shared" si="0"/>
        <v>8</v>
      </c>
      <c r="O27" s="50"/>
      <c r="P27" s="38">
        <f t="shared" si="1"/>
        <v>0</v>
      </c>
      <c r="Q27" s="96"/>
      <c r="R27" s="38">
        <f t="shared" si="2"/>
        <v>0</v>
      </c>
      <c r="S27" s="50"/>
      <c r="T27" s="38">
        <f t="shared" si="3"/>
        <v>0</v>
      </c>
      <c r="U27" s="97">
        <f t="shared" si="4"/>
        <v>0</v>
      </c>
      <c r="V27" s="98">
        <f t="shared" si="5"/>
        <v>5</v>
      </c>
      <c r="W27" s="99">
        <f t="shared" si="6"/>
        <v>3</v>
      </c>
      <c r="X27" s="107"/>
      <c r="Y27" s="101">
        <f t="shared" si="7"/>
        <v>0</v>
      </c>
      <c r="Z27" s="102">
        <f t="shared" si="8"/>
        <v>3</v>
      </c>
      <c r="AA27" s="108"/>
      <c r="AB27" s="100">
        <f t="shared" si="9"/>
        <v>3</v>
      </c>
    </row>
    <row r="28" spans="1:28" ht="19.5" customHeight="1" thickBot="1" x14ac:dyDescent="0.3">
      <c r="A28" s="47">
        <v>21</v>
      </c>
      <c r="B28" s="127" t="s">
        <v>111</v>
      </c>
      <c r="C28" s="144">
        <v>9.5</v>
      </c>
      <c r="D28" s="69"/>
      <c r="E28" s="112"/>
      <c r="F28" s="40"/>
      <c r="G28" s="105"/>
      <c r="H28" s="105"/>
      <c r="I28" s="105"/>
      <c r="J28" s="105"/>
      <c r="K28" s="105"/>
      <c r="L28" s="42"/>
      <c r="M28" s="56"/>
      <c r="N28" s="38">
        <f t="shared" si="0"/>
        <v>8</v>
      </c>
      <c r="O28" s="50"/>
      <c r="P28" s="38">
        <f t="shared" si="1"/>
        <v>0</v>
      </c>
      <c r="Q28" s="106"/>
      <c r="R28" s="38">
        <f t="shared" si="2"/>
        <v>0</v>
      </c>
      <c r="S28" s="50"/>
      <c r="T28" s="38">
        <f t="shared" si="3"/>
        <v>0</v>
      </c>
      <c r="U28" s="97">
        <f t="shared" si="4"/>
        <v>0</v>
      </c>
      <c r="V28" s="98">
        <f t="shared" si="5"/>
        <v>4.75</v>
      </c>
      <c r="W28" s="99">
        <f t="shared" si="6"/>
        <v>2.85</v>
      </c>
      <c r="X28" s="107"/>
      <c r="Y28" s="101">
        <f t="shared" si="7"/>
        <v>0</v>
      </c>
      <c r="Z28" s="102">
        <f t="shared" si="8"/>
        <v>2.85</v>
      </c>
      <c r="AA28" s="108"/>
      <c r="AB28" s="100">
        <f t="shared" si="9"/>
        <v>2.85</v>
      </c>
    </row>
    <row r="29" spans="1:28" ht="19.5" customHeight="1" thickBot="1" x14ac:dyDescent="0.3">
      <c r="A29" s="47">
        <v>22</v>
      </c>
      <c r="B29" s="127" t="s">
        <v>112</v>
      </c>
      <c r="C29" s="139">
        <v>9.5</v>
      </c>
      <c r="D29" s="69"/>
      <c r="E29" s="112"/>
      <c r="F29" s="40"/>
      <c r="G29" s="105"/>
      <c r="H29" s="105"/>
      <c r="I29" s="105"/>
      <c r="J29" s="105"/>
      <c r="K29" s="105"/>
      <c r="L29" s="42"/>
      <c r="M29" s="56"/>
      <c r="N29" s="38">
        <f t="shared" si="0"/>
        <v>8</v>
      </c>
      <c r="O29" s="50"/>
      <c r="P29" s="38">
        <f t="shared" si="1"/>
        <v>0</v>
      </c>
      <c r="Q29" s="96"/>
      <c r="R29" s="38">
        <f t="shared" si="2"/>
        <v>0</v>
      </c>
      <c r="S29" s="50"/>
      <c r="T29" s="38">
        <f t="shared" si="3"/>
        <v>0</v>
      </c>
      <c r="U29" s="97">
        <f t="shared" si="4"/>
        <v>0</v>
      </c>
      <c r="V29" s="98">
        <f t="shared" si="5"/>
        <v>4.75</v>
      </c>
      <c r="W29" s="99">
        <f t="shared" si="6"/>
        <v>2.85</v>
      </c>
      <c r="X29" s="107"/>
      <c r="Y29" s="101">
        <f t="shared" si="7"/>
        <v>0</v>
      </c>
      <c r="Z29" s="102">
        <f t="shared" si="8"/>
        <v>2.85</v>
      </c>
      <c r="AA29" s="108"/>
      <c r="AB29" s="100">
        <f t="shared" si="9"/>
        <v>2.85</v>
      </c>
    </row>
    <row r="30" spans="1:28" ht="19.5" customHeight="1" thickBot="1" x14ac:dyDescent="0.3">
      <c r="A30" s="47">
        <v>23</v>
      </c>
      <c r="B30" s="127" t="s">
        <v>113</v>
      </c>
      <c r="C30" s="144">
        <v>9.6999999999999993</v>
      </c>
      <c r="D30" s="69"/>
      <c r="E30" s="112"/>
      <c r="F30" s="40"/>
      <c r="G30" s="105"/>
      <c r="H30" s="105"/>
      <c r="I30" s="105"/>
      <c r="J30" s="105"/>
      <c r="K30" s="105"/>
      <c r="L30" s="42"/>
      <c r="M30" s="56"/>
      <c r="N30" s="38">
        <f t="shared" si="0"/>
        <v>8</v>
      </c>
      <c r="O30" s="50"/>
      <c r="P30" s="38">
        <f t="shared" si="1"/>
        <v>0</v>
      </c>
      <c r="Q30" s="106"/>
      <c r="R30" s="38">
        <f t="shared" si="2"/>
        <v>0</v>
      </c>
      <c r="S30" s="50"/>
      <c r="T30" s="38">
        <f t="shared" si="3"/>
        <v>0</v>
      </c>
      <c r="U30" s="97">
        <f t="shared" si="4"/>
        <v>0</v>
      </c>
      <c r="V30" s="98">
        <f t="shared" si="5"/>
        <v>4.8499999999999996</v>
      </c>
      <c r="W30" s="99">
        <f t="shared" si="6"/>
        <v>2.9099999999999997</v>
      </c>
      <c r="X30" s="107"/>
      <c r="Y30" s="101">
        <f t="shared" si="7"/>
        <v>0</v>
      </c>
      <c r="Z30" s="102">
        <f t="shared" si="8"/>
        <v>2.9099999999999997</v>
      </c>
      <c r="AA30" s="108"/>
      <c r="AB30" s="100">
        <f t="shared" si="9"/>
        <v>2.9099999999999997</v>
      </c>
    </row>
    <row r="31" spans="1:28" ht="19.5" customHeight="1" thickBot="1" x14ac:dyDescent="0.3">
      <c r="A31" s="47">
        <v>24</v>
      </c>
      <c r="B31" s="140" t="s">
        <v>114</v>
      </c>
      <c r="C31" s="150">
        <v>9.5</v>
      </c>
      <c r="D31" s="69"/>
      <c r="E31" s="112"/>
      <c r="F31" s="40"/>
      <c r="G31" s="105"/>
      <c r="H31" s="105"/>
      <c r="I31" s="105"/>
      <c r="J31" s="105"/>
      <c r="K31" s="105"/>
      <c r="L31" s="42"/>
      <c r="M31" s="56"/>
      <c r="N31" s="38">
        <f t="shared" si="0"/>
        <v>8</v>
      </c>
      <c r="O31" s="50"/>
      <c r="P31" s="38">
        <f t="shared" si="1"/>
        <v>0</v>
      </c>
      <c r="Q31" s="106"/>
      <c r="R31" s="38">
        <f t="shared" si="2"/>
        <v>0</v>
      </c>
      <c r="S31" s="50"/>
      <c r="T31" s="38">
        <f t="shared" si="3"/>
        <v>0</v>
      </c>
      <c r="U31" s="97">
        <f t="shared" si="4"/>
        <v>0</v>
      </c>
      <c r="V31" s="98">
        <f t="shared" si="5"/>
        <v>4.75</v>
      </c>
      <c r="W31" s="99">
        <f t="shared" si="6"/>
        <v>2.85</v>
      </c>
      <c r="X31" s="107"/>
      <c r="Y31" s="101">
        <f t="shared" si="7"/>
        <v>0</v>
      </c>
      <c r="Z31" s="102">
        <f t="shared" si="8"/>
        <v>2.85</v>
      </c>
      <c r="AA31" s="108"/>
      <c r="AB31" s="100">
        <f t="shared" si="9"/>
        <v>2.85</v>
      </c>
    </row>
    <row r="32" spans="1:28" ht="12.75" customHeight="1" x14ac:dyDescent="0.2">
      <c r="A32" s="3"/>
      <c r="B32" s="3"/>
      <c r="C32" s="83"/>
      <c r="D32" s="83"/>
      <c r="E32" s="8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83"/>
      <c r="Y32" s="3"/>
      <c r="Z32" s="3"/>
      <c r="AA32" s="3"/>
      <c r="AB32" s="3"/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86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C5:E5"/>
    <mergeCell ref="B6:B7"/>
    <mergeCell ref="A1:B5"/>
    <mergeCell ref="A6:A7"/>
    <mergeCell ref="C1:E4"/>
    <mergeCell ref="D6:D7"/>
    <mergeCell ref="C6:C7"/>
    <mergeCell ref="E6:E7"/>
    <mergeCell ref="F2:Q2"/>
    <mergeCell ref="F1:Q1"/>
    <mergeCell ref="R1:V4"/>
    <mergeCell ref="F3:Q3"/>
    <mergeCell ref="V5:V7"/>
    <mergeCell ref="U6:U7"/>
    <mergeCell ref="S6:T6"/>
    <mergeCell ref="F5:U5"/>
    <mergeCell ref="F4:Q4"/>
    <mergeCell ref="O6:P6"/>
    <mergeCell ref="Q6:R6"/>
    <mergeCell ref="F6:N6"/>
    <mergeCell ref="X1:X7"/>
    <mergeCell ref="W5:W7"/>
    <mergeCell ref="AA1:AA7"/>
    <mergeCell ref="AB1:AB7"/>
    <mergeCell ref="Z1:Z7"/>
    <mergeCell ref="Y5:Y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Alejandro</cp:lastModifiedBy>
  <dcterms:created xsi:type="dcterms:W3CDTF">2010-08-12T15:22:37Z</dcterms:created>
  <dcterms:modified xsi:type="dcterms:W3CDTF">2020-01-13T20:37:24Z</dcterms:modified>
</cp:coreProperties>
</file>