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503964D9-38FD-4ECB-906C-0632AA22FDB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4" l="1"/>
  <c r="AF20" i="4"/>
  <c r="AF21" i="4"/>
  <c r="AF22" i="4"/>
  <c r="AF23" i="4"/>
  <c r="AF24" i="4"/>
  <c r="AF25" i="4"/>
  <c r="AF26" i="4"/>
  <c r="AF27" i="4"/>
  <c r="AF18" i="4"/>
  <c r="AF10" i="4"/>
  <c r="AF11" i="4"/>
  <c r="AF12" i="4"/>
  <c r="AF13" i="4"/>
  <c r="AF14" i="4"/>
  <c r="AF15" i="4"/>
  <c r="AF16" i="4"/>
  <c r="AF9" i="4"/>
  <c r="S10" i="4" l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9" i="4"/>
  <c r="K10" i="4" l="1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9" i="4"/>
  <c r="M9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C27" i="4"/>
  <c r="N27" i="4"/>
  <c r="AC26" i="4"/>
  <c r="N26" i="4"/>
  <c r="AC25" i="4"/>
  <c r="N25" i="4"/>
  <c r="AC24" i="4"/>
  <c r="N24" i="4"/>
  <c r="AC23" i="4"/>
  <c r="N23" i="4"/>
  <c r="AC22" i="4"/>
  <c r="N22" i="4"/>
  <c r="AC21" i="4"/>
  <c r="N21" i="4"/>
  <c r="X21" i="4" s="1"/>
  <c r="Y21" i="4" s="1"/>
  <c r="AA21" i="4" s="1"/>
  <c r="AC20" i="4"/>
  <c r="N20" i="4"/>
  <c r="AC19" i="4"/>
  <c r="N19" i="4"/>
  <c r="AC18" i="4"/>
  <c r="N18" i="4"/>
  <c r="N17" i="4"/>
  <c r="AC16" i="4"/>
  <c r="N16" i="4"/>
  <c r="AC15" i="4"/>
  <c r="N15" i="4"/>
  <c r="AC14" i="4"/>
  <c r="N14" i="4"/>
  <c r="AC13" i="4"/>
  <c r="N13" i="4"/>
  <c r="X13" i="4" s="1"/>
  <c r="Y13" i="4" s="1"/>
  <c r="AA13" i="4" s="1"/>
  <c r="AC12" i="4"/>
  <c r="N12" i="4"/>
  <c r="AC11" i="4"/>
  <c r="N11" i="4"/>
  <c r="AC10" i="4"/>
  <c r="N10" i="4"/>
  <c r="AC9" i="4"/>
  <c r="N9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X14" i="4" l="1"/>
  <c r="Y14" i="4" s="1"/>
  <c r="AA14" i="4" s="1"/>
  <c r="AG14" i="4" s="1"/>
  <c r="X27" i="4"/>
  <c r="Y27" i="4" s="1"/>
  <c r="AA27" i="4" s="1"/>
  <c r="AD27" i="4" s="1"/>
  <c r="X26" i="4"/>
  <c r="Y26" i="4" s="1"/>
  <c r="AA26" i="4" s="1"/>
  <c r="AD26" i="4" s="1"/>
  <c r="X18" i="4"/>
  <c r="Y18" i="4" s="1"/>
  <c r="AA18" i="4" s="1"/>
  <c r="AG18" i="4" s="1"/>
  <c r="X10" i="4"/>
  <c r="Y10" i="4" s="1"/>
  <c r="AA10" i="4" s="1"/>
  <c r="AG10" i="4" s="1"/>
  <c r="X15" i="4"/>
  <c r="Y15" i="4" s="1"/>
  <c r="AA15" i="4" s="1"/>
  <c r="AG15" i="4" s="1"/>
  <c r="X9" i="4"/>
  <c r="Y9" i="4" s="1"/>
  <c r="AA9" i="4" s="1"/>
  <c r="AG9" i="4" s="1"/>
  <c r="X20" i="4"/>
  <c r="Y20" i="4" s="1"/>
  <c r="AA20" i="4" s="1"/>
  <c r="AG20" i="4" s="1"/>
  <c r="X25" i="4"/>
  <c r="Y25" i="4" s="1"/>
  <c r="AA25" i="4" s="1"/>
  <c r="AG25" i="4" s="1"/>
  <c r="X24" i="4"/>
  <c r="Y24" i="4" s="1"/>
  <c r="AA24" i="4" s="1"/>
  <c r="AD24" i="4" s="1"/>
  <c r="X17" i="4"/>
  <c r="Y17" i="4" s="1"/>
  <c r="X22" i="4"/>
  <c r="Y22" i="4" s="1"/>
  <c r="AA22" i="4" s="1"/>
  <c r="AG22" i="4" s="1"/>
  <c r="P27" i="3"/>
  <c r="V15" i="1"/>
  <c r="X16" i="4"/>
  <c r="Y16" i="4" s="1"/>
  <c r="AA16" i="4" s="1"/>
  <c r="AG16" i="4" s="1"/>
  <c r="X23" i="4"/>
  <c r="Y23" i="4" s="1"/>
  <c r="AA23" i="4" s="1"/>
  <c r="AG23" i="4" s="1"/>
  <c r="V12" i="1"/>
  <c r="V23" i="1"/>
  <c r="X19" i="4"/>
  <c r="Y19" i="4" s="1"/>
  <c r="AA19" i="4" s="1"/>
  <c r="AG19" i="4" s="1"/>
  <c r="V14" i="1"/>
  <c r="V16" i="1"/>
  <c r="X12" i="4"/>
  <c r="Y12" i="4" s="1"/>
  <c r="AA12" i="4" s="1"/>
  <c r="AG12" i="4" s="1"/>
  <c r="V9" i="1"/>
  <c r="V22" i="1"/>
  <c r="V24" i="1"/>
  <c r="X11" i="4"/>
  <c r="Y11" i="4" s="1"/>
  <c r="AA11" i="4" s="1"/>
  <c r="AD11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D18" i="4"/>
  <c r="AG21" i="4"/>
  <c r="AD21" i="4"/>
  <c r="AG13" i="4"/>
  <c r="AD13" i="4"/>
  <c r="AG27" i="4" l="1"/>
  <c r="AD14" i="4"/>
  <c r="AD10" i="4"/>
  <c r="AD15" i="4"/>
  <c r="AD23" i="4"/>
  <c r="AD16" i="4"/>
  <c r="AG24" i="4"/>
  <c r="AG26" i="4"/>
  <c r="AD12" i="4"/>
  <c r="AD20" i="4"/>
  <c r="AD9" i="4"/>
  <c r="AD22" i="4"/>
  <c r="AD25" i="4"/>
  <c r="AG11" i="4"/>
  <c r="AD19" i="4"/>
</calcChain>
</file>

<file path=xl/sharedStrings.xml><?xml version="1.0" encoding="utf-8"?>
<sst xmlns="http://schemas.openxmlformats.org/spreadsheetml/2006/main" count="270" uniqueCount="161">
  <si>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</si>
  <si>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</si>
  <si>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</si>
  <si>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</si>
  <si>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</si>
  <si>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</si>
  <si>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</si>
  <si>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</si>
  <si>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</si>
  <si>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</si>
  <si>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</si>
  <si>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</si>
  <si>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</si>
  <si>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</si>
  <si>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</si>
  <si>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</si>
  <si>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</si>
  <si>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</si>
  <si>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</si>
  <si>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</si>
  <si>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</si>
  <si>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</si>
  <si>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</si>
  <si>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</si>
  <si>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</si>
  <si>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</si>
  <si>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</si>
  <si>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</si>
  <si>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</si>
  <si>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</si>
  <si>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</si>
  <si>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</si>
  <si>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</si>
  <si>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</si>
  <si>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</si>
  <si>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</si>
  <si>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</si>
  <si>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</si>
  <si>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</si>
  <si>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</si>
  <si>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</si>
  <si>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</si>
  <si>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</si>
  <si>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</si>
  <si>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</si>
  <si>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</si>
  <si>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</si>
  <si>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</si>
  <si>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</si>
  <si>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</si>
  <si>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</si>
  <si>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</si>
  <si>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</si>
  <si>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</si>
  <si>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</si>
  <si>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</si>
  <si>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</si>
  <si>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</si>
  <si>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</si>
  <si>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</si>
  <si>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</si>
  <si>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</si>
  <si>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</si>
  <si>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</si>
  <si>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</si>
  <si>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</si>
  <si>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</si>
  <si>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</si>
  <si>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</si>
  <si>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</si>
  <si>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</si>
  <si>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</si>
  <si>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</si>
  <si>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</si>
  <si>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</si>
  <si>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</si>
  <si>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</si>
  <si>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</si>
  <si>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</si>
  <si>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</si>
  <si>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</si>
  <si>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</si>
  <si>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</si>
  <si>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</si>
  <si>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</si>
  <si>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</si>
  <si>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</si>
  <si>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</si>
  <si>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</si>
  <si>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</si>
  <si>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</si>
  <si>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</si>
  <si>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</si>
  <si>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</si>
  <si>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</si>
  <si>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</si>
  <si>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</si>
  <si>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</si>
  <si>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</si>
  <si>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</si>
  <si>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</si>
  <si>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</si>
  <si>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</si>
  <si>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</si>
  <si>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</si>
  <si>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</si>
  <si>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</si>
  <si>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</si>
  <si>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</si>
  <si>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</si>
  <si>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</si>
  <si>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</si>
  <si>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</si>
  <si>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</si>
  <si>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</si>
  <si>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</si>
  <si>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</si>
  <si>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</si>
  <si>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</si>
  <si>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</si>
  <si>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</si>
  <si>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</si>
  <si>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</si>
  <si>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</si>
  <si>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</si>
  <si>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</si>
  <si>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</si>
  <si>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</si>
  <si>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</si>
  <si>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</si>
  <si>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</si>
  <si>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</si>
  <si>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</si>
  <si>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</si>
  <si>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</si>
  <si>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</si>
  <si>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</si>
  <si>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</si>
  <si>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</si>
  <si>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</si>
  <si>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</si>
  <si>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</si>
  <si>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</si>
  <si>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</si>
  <si>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</si>
  <si>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</si>
  <si>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</si>
  <si>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</si>
  <si>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</si>
  <si>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</si>
  <si>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</si>
  <si>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</si>
  <si>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</si>
  <si>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</si>
  <si>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</si>
  <si>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</si>
  <si>
    <t>Promedio Anual de la materia*</t>
  </si>
  <si>
    <t>Calificación 4° Periodo</t>
  </si>
  <si>
    <t>3 de mayo</t>
  </si>
  <si>
    <t>1 de mayo</t>
  </si>
  <si>
    <t>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</si>
</sst>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sz val="9"/>
      <color theme="1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</fills>
  <borders count="1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29" fillId="0" borderId="93" applyNumberFormat="0" applyFill="0" applyAlignment="0" applyProtection="0"/>
    <xf numFmtId="0" fontId="30" fillId="0" borderId="94" applyNumberFormat="0" applyFill="0" applyAlignment="0" applyProtection="0"/>
    <xf numFmtId="0" fontId="31" fillId="0" borderId="95" applyNumberFormat="0" applyFill="0" applyAlignment="0" applyProtection="0"/>
    <xf numFmtId="0" fontId="35" fillId="19" borderId="96" applyNumberFormat="0" applyAlignment="0" applyProtection="0"/>
    <xf numFmtId="0" fontId="36" fillId="20" borderId="97" applyNumberFormat="0" applyAlignment="0" applyProtection="0"/>
    <xf numFmtId="0" fontId="37" fillId="20" borderId="96" applyNumberFormat="0" applyAlignment="0" applyProtection="0"/>
    <xf numFmtId="0" fontId="38" fillId="0" borderId="98" applyNumberFormat="0" applyFill="0" applyAlignment="0" applyProtection="0"/>
    <xf numFmtId="0" fontId="39" fillId="21" borderId="99" applyNumberFormat="0" applyAlignment="0" applyProtection="0"/>
    <xf numFmtId="0" fontId="42" fillId="0" borderId="101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0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0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90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29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3" fillId="7" borderId="3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16" fillId="0" borderId="38" xfId="0" applyFont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1" xfId="0" applyNumberFormat="1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wrapText="1"/>
    </xf>
    <xf numFmtId="0" fontId="15" fillId="0" borderId="34" xfId="0" applyFont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21" fillId="11" borderId="36" xfId="0" applyFont="1" applyFill="1" applyBorder="1" applyAlignment="1">
      <alignment horizontal="center" wrapText="1"/>
    </xf>
    <xf numFmtId="0" fontId="3" fillId="11" borderId="36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6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1" xfId="0" applyFont="1" applyFill="1" applyBorder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15" fillId="0" borderId="70" xfId="0" applyFont="1" applyBorder="1" applyAlignment="1">
      <alignment horizontal="center" wrapText="1"/>
    </xf>
    <xf numFmtId="0" fontId="3" fillId="0" borderId="0" xfId="0" applyFont="1" applyAlignment="1"/>
    <xf numFmtId="0" fontId="3" fillId="13" borderId="59" xfId="0" applyFont="1" applyFill="1" applyBorder="1" applyAlignment="1">
      <alignment horizontal="center" wrapText="1"/>
    </xf>
    <xf numFmtId="0" fontId="3" fillId="13" borderId="71" xfId="0" applyFont="1" applyFill="1" applyBorder="1" applyAlignment="1"/>
    <xf numFmtId="0" fontId="15" fillId="13" borderId="38" xfId="0" applyFont="1" applyFill="1" applyBorder="1" applyAlignment="1">
      <alignment horizontal="center" wrapText="1"/>
    </xf>
    <xf numFmtId="0" fontId="15" fillId="13" borderId="38" xfId="0" applyFont="1" applyFill="1" applyBorder="1" applyAlignment="1">
      <alignment horizontal="center" vertical="center" wrapText="1"/>
    </xf>
    <xf numFmtId="0" fontId="0" fillId="0" borderId="0" xfId="0" applyFont="1" applyAlignment="1"/>
    <xf numFmtId="164" fontId="26" fillId="8" borderId="46" xfId="0" applyNumberFormat="1" applyFont="1" applyFill="1" applyBorder="1" applyAlignment="1">
      <alignment horizontal="center" vertical="center" wrapText="1"/>
    </xf>
    <xf numFmtId="164" fontId="26" fillId="8" borderId="45" xfId="0" applyNumberFormat="1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wrapText="1"/>
    </xf>
    <xf numFmtId="0" fontId="3" fillId="0" borderId="59" xfId="0" applyFont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3" fillId="0" borderId="66" xfId="0" applyFont="1" applyBorder="1" applyAlignment="1">
      <alignment vertical="center"/>
    </xf>
    <xf numFmtId="0" fontId="3" fillId="0" borderId="7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164" fontId="26" fillId="8" borderId="73" xfId="0" applyNumberFormat="1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9" fontId="13" fillId="7" borderId="52" xfId="0" applyNumberFormat="1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wrapText="1"/>
    </xf>
    <xf numFmtId="0" fontId="15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3" fillId="10" borderId="77" xfId="0" applyFont="1" applyFill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9" borderId="79" xfId="0" applyFont="1" applyFill="1" applyBorder="1" applyAlignment="1">
      <alignment horizontal="center"/>
    </xf>
    <xf numFmtId="0" fontId="3" fillId="9" borderId="80" xfId="0" applyFont="1" applyFill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0" fontId="15" fillId="0" borderId="82" xfId="0" applyFont="1" applyBorder="1" applyAlignment="1">
      <alignment horizontal="center" wrapText="1"/>
    </xf>
    <xf numFmtId="0" fontId="3" fillId="9" borderId="83" xfId="0" applyFont="1" applyFill="1" applyBorder="1" applyAlignment="1">
      <alignment horizontal="center"/>
    </xf>
    <xf numFmtId="0" fontId="15" fillId="14" borderId="75" xfId="0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75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38" xfId="0" applyFont="1" applyFill="1" applyBorder="1" applyAlignment="1">
      <alignment horizontal="center" wrapText="1"/>
    </xf>
    <xf numFmtId="0" fontId="3" fillId="15" borderId="82" xfId="0" applyFont="1" applyFill="1" applyBorder="1" applyAlignment="1">
      <alignment horizontal="center" wrapText="1"/>
    </xf>
    <xf numFmtId="0" fontId="27" fillId="8" borderId="31" xfId="0" applyFont="1" applyFill="1" applyBorder="1" applyAlignment="1">
      <alignment horizontal="center" vertical="center" wrapText="1"/>
    </xf>
    <xf numFmtId="0" fontId="3" fillId="10" borderId="84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42" fillId="48" borderId="105" xfId="10" applyFont="1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9" borderId="103" xfId="10" applyFill="1" applyBorder="1" applyAlignment="1">
      <alignment horizontal="center" wrapText="1"/>
    </xf>
    <xf numFmtId="0" fontId="2" fillId="47" borderId="102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0" fillId="0" borderId="36" xfId="0" applyFont="1" applyFill="1" applyBorder="1" applyAlignment="1">
      <alignment horizontal="center" vertical="center"/>
    </xf>
    <xf numFmtId="0" fontId="3" fillId="50" borderId="77" xfId="0" applyFont="1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3" fillId="51" borderId="38" xfId="0" applyFont="1" applyFill="1" applyBorder="1" applyAlignment="1">
      <alignment horizontal="center" wrapText="1"/>
    </xf>
    <xf numFmtId="0" fontId="3" fillId="52" borderId="38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2" xfId="0" applyFont="1" applyFill="1" applyBorder="1" applyAlignment="1">
      <alignment horizontal="center" wrapText="1"/>
    </xf>
    <xf numFmtId="0" fontId="3" fillId="10" borderId="58" xfId="0" applyFont="1" applyFill="1" applyBorder="1" applyAlignment="1">
      <alignment horizontal="center" wrapText="1"/>
    </xf>
    <xf numFmtId="0" fontId="3" fillId="0" borderId="87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2" xfId="0" applyFont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0" fillId="0" borderId="5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wrapText="1"/>
    </xf>
    <xf numFmtId="0" fontId="3" fillId="14" borderId="37" xfId="0" applyFont="1" applyFill="1" applyBorder="1" applyAlignment="1">
      <alignment horizont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42" fillId="0" borderId="109" xfId="0" applyFont="1" applyBorder="1" applyAlignment="1">
      <alignment vertic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0" fillId="47" borderId="87" xfId="0" applyFill="1" applyBorder="1" applyAlignment="1">
      <alignment horizontal="center" wrapText="1"/>
    </xf>
    <xf numFmtId="0" fontId="0" fillId="49" borderId="89" xfId="0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3" fillId="14" borderId="89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left" vertical="center"/>
    </xf>
    <xf numFmtId="0" fontId="3" fillId="53" borderId="107" xfId="0" applyFont="1" applyFill="1" applyBorder="1" applyAlignment="1">
      <alignment horizontal="center" wrapText="1"/>
    </xf>
    <xf numFmtId="0" fontId="3" fillId="53" borderId="108" xfId="0" applyFont="1" applyFill="1" applyBorder="1" applyAlignment="1">
      <alignment horizontal="center" wrapText="1"/>
    </xf>
    <xf numFmtId="0" fontId="3" fillId="54" borderId="107" xfId="0" applyFont="1" applyFill="1" applyBorder="1" applyAlignment="1">
      <alignment horizontal="center" wrapText="1"/>
    </xf>
    <xf numFmtId="0" fontId="3" fillId="14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3" xfId="0" applyFont="1" applyFill="1" applyBorder="1" applyAlignment="1">
      <alignment horizontal="center" wrapText="1"/>
    </xf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10" borderId="63" xfId="0" applyFont="1" applyFill="1" applyBorder="1" applyAlignment="1">
      <alignment horizontal="center" wrapText="1"/>
    </xf>
    <xf numFmtId="0" fontId="3" fillId="10" borderId="71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14" fillId="8" borderId="124" xfId="0" applyFont="1" applyFill="1" applyBorder="1" applyAlignment="1">
      <alignment horizontal="center" vertic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3" fillId="14" borderId="114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15" fillId="14" borderId="3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89" xfId="0" applyFont="1" applyFill="1" applyBorder="1" applyAlignment="1">
      <alignment horizontal="center" wrapText="1"/>
    </xf>
    <xf numFmtId="0" fontId="3" fillId="50" borderId="59" xfId="0" applyFont="1" applyFill="1" applyBorder="1" applyAlignment="1">
      <alignment horizontal="center" wrapText="1"/>
    </xf>
    <xf numFmtId="0" fontId="3" fillId="51" borderId="89" xfId="0" applyFont="1" applyFill="1" applyBorder="1" applyAlignment="1">
      <alignment horizontal="center" wrapText="1"/>
    </xf>
    <xf numFmtId="0" fontId="15" fillId="57" borderId="35" xfId="0" applyFont="1" applyFill="1" applyBorder="1" applyAlignment="1">
      <alignment horizontal="center" vertical="center" wrapText="1"/>
    </xf>
    <xf numFmtId="2" fontId="15" fillId="0" borderId="34" xfId="0" applyNumberFormat="1" applyFont="1" applyBorder="1" applyAlignment="1">
      <alignment horizontal="center" vertical="center" wrapText="1"/>
    </xf>
    <xf numFmtId="0" fontId="3" fillId="58" borderId="59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7" xfId="0" applyFill="1" applyBorder="1" applyAlignment="1">
      <alignment horizontal="center" wrapText="1"/>
    </xf>
    <xf numFmtId="0" fontId="0" fillId="49" borderId="117" xfId="0" applyFill="1" applyBorder="1" applyAlignment="1">
      <alignment horizontal="center" wrapText="1"/>
    </xf>
    <xf numFmtId="0" fontId="0" fillId="47" borderId="128" xfId="0" applyFill="1" applyBorder="1" applyAlignment="1">
      <alignment horizontal="center" wrapText="1"/>
    </xf>
    <xf numFmtId="0" fontId="1" fillId="47" borderId="88" xfId="43" applyFill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47" borderId="90" xfId="43" applyFill="1" applyBorder="1" applyAlignment="1">
      <alignment horizontal="center" wrapText="1"/>
    </xf>
    <xf numFmtId="0" fontId="0" fillId="47" borderId="120" xfId="0" applyFill="1" applyBorder="1" applyAlignment="1">
      <alignment horizontal="center" wrapText="1"/>
    </xf>
    <xf numFmtId="0" fontId="1" fillId="47" borderId="92" xfId="43" applyFill="1" applyBorder="1" applyAlignment="1">
      <alignment horizontal="center" wrapText="1"/>
    </xf>
    <xf numFmtId="0" fontId="3" fillId="10" borderId="41" xfId="0" applyFont="1" applyFill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29" xfId="0" applyFont="1" applyBorder="1" applyAlignment="1">
      <alignment horizontal="center" wrapText="1"/>
    </xf>
    <xf numFmtId="0" fontId="46" fillId="59" borderId="130" xfId="0" applyFont="1" applyFill="1" applyBorder="1" applyAlignment="1">
      <alignment wrapText="1"/>
    </xf>
    <xf numFmtId="0" fontId="46" fillId="0" borderId="131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3" fillId="64" borderId="11" xfId="0" applyFont="1" applyFill="1" applyBorder="1" applyAlignment="1">
      <alignment horizontal="center"/>
    </xf>
    <xf numFmtId="0" fontId="3" fillId="65" borderId="127" xfId="0" applyFont="1" applyFill="1" applyBorder="1" applyAlignment="1">
      <alignment horizontal="center"/>
    </xf>
    <xf numFmtId="0" fontId="44" fillId="66" borderId="127" xfId="0" applyFont="1" applyFill="1" applyBorder="1" applyAlignment="1">
      <alignment horizontal="center" vertical="center"/>
    </xf>
    <xf numFmtId="0" fontId="3" fillId="13" borderId="117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120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3" fillId="67" borderId="59" xfId="0" applyFont="1" applyFill="1" applyBorder="1" applyAlignment="1">
      <alignment horizontal="center"/>
    </xf>
    <xf numFmtId="0" fontId="3" fillId="67" borderId="59" xfId="0" applyFont="1" applyFill="1" applyBorder="1" applyAlignment="1"/>
    <xf numFmtId="0" fontId="3" fillId="65" borderId="59" xfId="0" applyFont="1" applyFill="1" applyBorder="1" applyAlignment="1">
      <alignment horizontal="center"/>
    </xf>
    <xf numFmtId="0" fontId="3" fillId="68" borderId="87" xfId="0" applyFont="1" applyFill="1" applyBorder="1" applyAlignment="1">
      <alignment horizontal="center"/>
    </xf>
    <xf numFmtId="0" fontId="3" fillId="68" borderId="88" xfId="0" applyFont="1" applyFill="1" applyBorder="1" applyAlignment="1">
      <alignment horizontal="center"/>
    </xf>
    <xf numFmtId="0" fontId="3" fillId="68" borderId="89" xfId="0" applyFont="1" applyFill="1" applyBorder="1" applyAlignment="1">
      <alignment horizontal="center"/>
    </xf>
    <xf numFmtId="0" fontId="3" fillId="68" borderId="90" xfId="0" applyFont="1" applyFill="1" applyBorder="1" applyAlignment="1">
      <alignment horizontal="center"/>
    </xf>
    <xf numFmtId="0" fontId="3" fillId="68" borderId="91" xfId="0" applyFont="1" applyFill="1" applyBorder="1" applyAlignment="1">
      <alignment horizontal="center"/>
    </xf>
    <xf numFmtId="0" fontId="3" fillId="68" borderId="92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center"/>
    </xf>
    <xf numFmtId="0" fontId="3" fillId="69" borderId="87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13" borderId="63" xfId="0" applyFont="1" applyFill="1" applyBorder="1" applyAlignment="1">
      <alignment horizont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3" fillId="13" borderId="121" xfId="0" applyFont="1" applyFill="1" applyBorder="1" applyAlignment="1">
      <alignment horizontal="center" wrapText="1"/>
    </xf>
    <xf numFmtId="0" fontId="3" fillId="13" borderId="122" xfId="0" applyFont="1" applyFill="1" applyBorder="1" applyAlignment="1">
      <alignment horizontal="center" wrapText="1"/>
    </xf>
    <xf numFmtId="0" fontId="3" fillId="13" borderId="123" xfId="0" applyFont="1" applyFill="1" applyBorder="1" applyAlignment="1">
      <alignment horizontal="center" wrapText="1"/>
    </xf>
    <xf numFmtId="0" fontId="14" fillId="8" borderId="1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119" xfId="0" applyFont="1" applyFill="1" applyBorder="1" applyAlignment="1">
      <alignment horizontal="center" vertical="center" wrapText="1"/>
    </xf>
    <xf numFmtId="0" fontId="14" fillId="8" borderId="141" xfId="0" applyFont="1" applyFill="1" applyBorder="1" applyAlignment="1">
      <alignment horizontal="center" vertical="center" wrapText="1"/>
    </xf>
    <xf numFmtId="0" fontId="48" fillId="8" borderId="111" xfId="0" applyFont="1" applyFill="1" applyBorder="1" applyAlignment="1">
      <alignment horizontal="center" vertical="center" wrapText="1"/>
    </xf>
    <xf numFmtId="0" fontId="48" fillId="8" borderId="104" xfId="0" applyFont="1" applyFill="1" applyBorder="1" applyAlignment="1">
      <alignment horizontal="center" vertical="center" wrapText="1"/>
    </xf>
    <xf numFmtId="0" fontId="48" fillId="8" borderId="115" xfId="0" applyFont="1" applyFill="1" applyBorder="1" applyAlignment="1">
      <alignment horizontal="center" vertical="center" wrapText="1"/>
    </xf>
    <xf numFmtId="0" fontId="48" fillId="8" borderId="142" xfId="0" applyFont="1" applyFill="1" applyBorder="1" applyAlignment="1">
      <alignment horizontal="center" vertical="center" wrapText="1"/>
    </xf>
    <xf numFmtId="0" fontId="3" fillId="13" borderId="144" xfId="0" applyFont="1" applyFill="1" applyBorder="1" applyAlignment="1"/>
    <xf numFmtId="0" fontId="3" fillId="13" borderId="145" xfId="0" applyFont="1" applyFill="1" applyBorder="1" applyAlignment="1">
      <alignment horizontal="center"/>
    </xf>
    <xf numFmtId="0" fontId="3" fillId="50" borderId="33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/>
    </xf>
    <xf numFmtId="0" fontId="4" fillId="0" borderId="23" xfId="0" applyFont="1" applyBorder="1"/>
    <xf numFmtId="0" fontId="4" fillId="0" borderId="46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0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3" xfId="0" applyFont="1" applyFill="1" applyBorder="1" applyAlignment="1"/>
    <xf numFmtId="0" fontId="4" fillId="0" borderId="44" xfId="0" applyFont="1" applyBorder="1"/>
    <xf numFmtId="0" fontId="4" fillId="0" borderId="47" xfId="0" applyFont="1" applyBorder="1"/>
    <xf numFmtId="0" fontId="4" fillId="0" borderId="9" xfId="0" applyFont="1" applyBorder="1"/>
    <xf numFmtId="0" fontId="4" fillId="0" borderId="51" xfId="0" applyFont="1" applyBorder="1"/>
    <xf numFmtId="0" fontId="4" fillId="0" borderId="18" xfId="0" applyFont="1" applyBorder="1"/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1" fillId="5" borderId="4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5" xfId="0" applyFont="1" applyBorder="1"/>
    <xf numFmtId="0" fontId="4" fillId="0" borderId="49" xfId="0" applyFont="1" applyBorder="1"/>
    <xf numFmtId="0" fontId="3" fillId="2" borderId="1" xfId="0" applyFont="1" applyFill="1" applyBorder="1" applyAlignment="1">
      <alignment horizontal="center"/>
    </xf>
    <xf numFmtId="0" fontId="11" fillId="5" borderId="118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10" fillId="7" borderId="45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8" fillId="5" borderId="52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4" fillId="55" borderId="73" xfId="0" applyFont="1" applyFill="1" applyBorder="1" applyAlignment="1">
      <alignment horizontal="center" vertical="center" wrapText="1"/>
    </xf>
    <xf numFmtId="0" fontId="44" fillId="55" borderId="105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0" fontId="47" fillId="54" borderId="73" xfId="0" applyFont="1" applyFill="1" applyBorder="1" applyAlignment="1">
      <alignment horizontal="center" vertical="center" textRotation="90" wrapText="1"/>
    </xf>
    <xf numFmtId="0" fontId="47" fillId="54" borderId="132" xfId="0" applyFont="1" applyFill="1" applyBorder="1" applyAlignment="1">
      <alignment horizontal="center" vertical="center" textRotation="90" wrapText="1"/>
    </xf>
    <xf numFmtId="0" fontId="47" fillId="54" borderId="105" xfId="0" applyFont="1" applyFill="1" applyBorder="1" applyAlignment="1">
      <alignment horizontal="center" vertical="center" textRotation="90" wrapText="1"/>
    </xf>
    <xf numFmtId="0" fontId="24" fillId="60" borderId="11" xfId="0" applyFont="1" applyFill="1" applyBorder="1" applyAlignment="1">
      <alignment horizontal="center" vertical="center" textRotation="90" wrapText="1"/>
    </xf>
    <xf numFmtId="0" fontId="24" fillId="60" borderId="21" xfId="0" applyFont="1" applyFill="1" applyBorder="1" applyAlignment="1">
      <alignment horizontal="center" vertical="center" textRotation="90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105" xfId="0" applyFont="1" applyFill="1" applyBorder="1" applyAlignment="1">
      <alignment horizontal="center" vertical="center" wrapText="1"/>
    </xf>
    <xf numFmtId="9" fontId="13" fillId="7" borderId="118" xfId="0" applyNumberFormat="1" applyFont="1" applyFill="1" applyBorder="1" applyAlignment="1">
      <alignment horizontal="center" vertical="center" wrapText="1"/>
    </xf>
    <xf numFmtId="9" fontId="13" fillId="7" borderId="136" xfId="0" applyNumberFormat="1" applyFont="1" applyFill="1" applyBorder="1" applyAlignment="1">
      <alignment horizontal="center" vertical="center" wrapText="1"/>
    </xf>
    <xf numFmtId="9" fontId="13" fillId="7" borderId="135" xfId="0" applyNumberFormat="1" applyFont="1" applyFill="1" applyBorder="1" applyAlignment="1">
      <alignment horizontal="center" vertical="center" wrapText="1"/>
    </xf>
    <xf numFmtId="9" fontId="13" fillId="7" borderId="143" xfId="0" applyNumberFormat="1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7" borderId="132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19" fillId="6" borderId="45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34" xfId="0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132" xfId="0" applyFont="1" applyFill="1" applyBorder="1" applyAlignment="1">
      <alignment horizontal="center" vertical="center"/>
    </xf>
    <xf numFmtId="0" fontId="19" fillId="6" borderId="105" xfId="0" applyFont="1" applyFill="1" applyBorder="1" applyAlignment="1">
      <alignment horizontal="center" vertical="center"/>
    </xf>
    <xf numFmtId="0" fontId="19" fillId="6" borderId="135" xfId="0" applyFont="1" applyFill="1" applyBorder="1" applyAlignment="1">
      <alignment horizontal="center" vertical="center"/>
    </xf>
    <xf numFmtId="0" fontId="19" fillId="6" borderId="133" xfId="0" applyFont="1" applyFill="1" applyBorder="1" applyAlignment="1">
      <alignment horizontal="center" vertical="center"/>
    </xf>
    <xf numFmtId="0" fontId="19" fillId="6" borderId="136" xfId="0" applyFont="1" applyFill="1" applyBorder="1" applyAlignment="1">
      <alignment horizontal="center" vertical="center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8" xfId="0" applyNumberFormat="1" applyFont="1" applyFill="1" applyBorder="1" applyAlignment="1">
      <alignment horizontal="center" vertical="center" wrapText="1"/>
    </xf>
    <xf numFmtId="164" fontId="12" fillId="8" borderId="137" xfId="0" applyNumberFormat="1" applyFont="1" applyFill="1" applyBorder="1" applyAlignment="1">
      <alignment horizontal="center" vertical="center" wrapText="1"/>
    </xf>
    <xf numFmtId="164" fontId="12" fillId="8" borderId="138" xfId="0" applyNumberFormat="1" applyFont="1" applyFill="1" applyBorder="1" applyAlignment="1">
      <alignment horizontal="center" vertical="center" wrapText="1"/>
    </xf>
    <xf numFmtId="0" fontId="14" fillId="8" borderId="139" xfId="0" applyFont="1" applyFill="1" applyBorder="1" applyAlignment="1">
      <alignment horizontal="center" vertical="center" wrapText="1"/>
    </xf>
    <xf numFmtId="0" fontId="14" fillId="8" borderId="140" xfId="0" applyFont="1" applyFill="1" applyBorder="1" applyAlignment="1">
      <alignment horizontal="center" vertical="center" wrapText="1"/>
    </xf>
    <xf numFmtId="9" fontId="13" fillId="7" borderId="139" xfId="0" applyNumberFormat="1" applyFont="1" applyFill="1" applyBorder="1" applyAlignment="1">
      <alignment horizontal="center" vertical="center" wrapText="1"/>
    </xf>
    <xf numFmtId="9" fontId="13" fillId="7" borderId="140" xfId="0" applyNumberFormat="1" applyFont="1" applyFill="1" applyBorder="1" applyAlignment="1">
      <alignment horizontal="center" vertical="center" wrapText="1"/>
    </xf>
    <xf numFmtId="0" fontId="23" fillId="63" borderId="118" xfId="0" applyFont="1" applyFill="1" applyBorder="1" applyAlignment="1">
      <alignment horizontal="center" vertical="center" textRotation="90" wrapText="1"/>
    </xf>
    <xf numFmtId="0" fontId="23" fillId="63" borderId="133" xfId="0" applyFont="1" applyFill="1" applyBorder="1" applyAlignment="1">
      <alignment horizontal="center" vertical="center" textRotation="90" wrapText="1"/>
    </xf>
    <xf numFmtId="0" fontId="23" fillId="63" borderId="136" xfId="0" applyFont="1" applyFill="1" applyBorder="1" applyAlignment="1">
      <alignment horizontal="center" vertical="center" textRotation="90" wrapText="1"/>
    </xf>
    <xf numFmtId="0" fontId="24" fillId="63" borderId="73" xfId="0" applyFont="1" applyFill="1" applyBorder="1" applyAlignment="1">
      <alignment horizontal="center" vertical="center" textRotation="90" wrapText="1"/>
    </xf>
    <xf numFmtId="0" fontId="24" fillId="63" borderId="132" xfId="0" applyFont="1" applyFill="1" applyBorder="1" applyAlignment="1">
      <alignment horizontal="center" vertical="center" textRotation="90" wrapText="1"/>
    </xf>
    <xf numFmtId="0" fontId="24" fillId="63" borderId="105" xfId="0" applyFont="1" applyFill="1" applyBorder="1" applyAlignment="1">
      <alignment horizontal="center" vertical="center" textRotation="90" wrapText="1"/>
    </xf>
    <xf numFmtId="0" fontId="18" fillId="62" borderId="73" xfId="0" applyFont="1" applyFill="1" applyBorder="1" applyAlignment="1">
      <alignment horizontal="center" vertical="center" wrapText="1"/>
    </xf>
    <xf numFmtId="0" fontId="18" fillId="62" borderId="132" xfId="0" applyFont="1" applyFill="1" applyBorder="1" applyAlignment="1">
      <alignment horizontal="center" vertical="center" wrapText="1"/>
    </xf>
    <xf numFmtId="0" fontId="18" fillId="62" borderId="105" xfId="0" applyFont="1" applyFill="1" applyBorder="1" applyAlignment="1">
      <alignment horizontal="center" vertical="center" wrapText="1"/>
    </xf>
    <xf numFmtId="164" fontId="12" fillId="8" borderId="46" xfId="0" applyNumberFormat="1" applyFont="1" applyFill="1" applyBorder="1" applyAlignment="1">
      <alignment horizontal="center" vertical="center" wrapText="1"/>
    </xf>
    <xf numFmtId="164" fontId="12" fillId="8" borderId="50" xfId="0" applyNumberFormat="1" applyFont="1" applyFill="1" applyBorder="1" applyAlignment="1">
      <alignment horizontal="center" vertic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23" fillId="61" borderId="73" xfId="0" applyFont="1" applyFill="1" applyBorder="1" applyAlignment="1">
      <alignment horizontal="center" vertical="center" textRotation="90" wrapText="1"/>
    </xf>
    <xf numFmtId="0" fontId="23" fillId="61" borderId="132" xfId="0" applyFont="1" applyFill="1" applyBorder="1" applyAlignment="1">
      <alignment horizontal="center" vertical="center" textRotation="90" wrapText="1"/>
    </xf>
    <xf numFmtId="0" fontId="23" fillId="61" borderId="105" xfId="0" applyFont="1" applyFill="1" applyBorder="1" applyAlignment="1">
      <alignment horizontal="center" vertical="center" textRotation="90" wrapText="1"/>
    </xf>
    <xf numFmtId="0" fontId="11" fillId="5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4" xfId="0" applyFont="1" applyFill="1" applyBorder="1" applyAlignment="1">
      <alignment horizontal="center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67"/>
      <c r="B1" s="253"/>
      <c r="C1" s="253"/>
      <c r="D1" s="268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3"/>
      <c r="S1" s="252"/>
      <c r="T1" s="253"/>
      <c r="U1" s="253"/>
      <c r="V1" s="254"/>
    </row>
    <row r="2" spans="1:23" ht="15" customHeight="1" x14ac:dyDescent="0.25">
      <c r="A2" s="269"/>
      <c r="B2" s="256"/>
      <c r="C2" s="256"/>
      <c r="D2" s="270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6"/>
      <c r="S2" s="255"/>
      <c r="T2" s="256"/>
      <c r="U2" s="256"/>
      <c r="V2" s="257"/>
    </row>
    <row r="3" spans="1:23" ht="18" customHeight="1" x14ac:dyDescent="0.25">
      <c r="A3" s="269"/>
      <c r="B3" s="256"/>
      <c r="C3" s="256"/>
      <c r="D3" s="270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6"/>
      <c r="S3" s="255"/>
      <c r="T3" s="256"/>
      <c r="U3" s="256"/>
      <c r="V3" s="257"/>
    </row>
    <row r="4" spans="1:23" ht="15.75" customHeight="1" x14ac:dyDescent="0.25">
      <c r="A4" s="269"/>
      <c r="B4" s="256"/>
      <c r="C4" s="256"/>
      <c r="D4" s="270"/>
      <c r="E4" s="287" t="s">
        <v>45</v>
      </c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6"/>
      <c r="S4" s="258"/>
      <c r="T4" s="259"/>
      <c r="U4" s="259"/>
      <c r="V4" s="260"/>
    </row>
    <row r="5" spans="1:23" ht="24" customHeight="1" x14ac:dyDescent="0.2">
      <c r="A5" s="271"/>
      <c r="B5" s="259"/>
      <c r="C5" s="259"/>
      <c r="D5" s="272"/>
      <c r="E5" s="264" t="s">
        <v>47</v>
      </c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6"/>
    </row>
    <row r="6" spans="1:23" ht="13.5" customHeight="1" x14ac:dyDescent="0.2">
      <c r="A6" s="273" t="s">
        <v>7</v>
      </c>
      <c r="B6" s="276" t="s">
        <v>8</v>
      </c>
      <c r="C6" s="276" t="s">
        <v>49</v>
      </c>
      <c r="D6" s="274" t="s">
        <v>9</v>
      </c>
      <c r="E6" s="289" t="s">
        <v>11</v>
      </c>
      <c r="F6" s="265"/>
      <c r="G6" s="265"/>
      <c r="H6" s="265"/>
      <c r="I6" s="265"/>
      <c r="J6" s="265"/>
      <c r="K6" s="265"/>
      <c r="L6" s="265"/>
      <c r="M6" s="265"/>
      <c r="N6" s="279"/>
      <c r="O6" s="281" t="s">
        <v>50</v>
      </c>
      <c r="P6" s="282"/>
      <c r="Q6" s="283"/>
      <c r="R6" s="281" t="s">
        <v>51</v>
      </c>
      <c r="S6" s="283"/>
      <c r="T6" s="278" t="s">
        <v>13</v>
      </c>
      <c r="U6" s="279"/>
      <c r="V6" s="280" t="s">
        <v>14</v>
      </c>
    </row>
    <row r="7" spans="1:23" ht="24.75" customHeight="1" x14ac:dyDescent="0.2">
      <c r="A7" s="269"/>
      <c r="B7" s="277"/>
      <c r="C7" s="275"/>
      <c r="D7" s="275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0" t="s">
        <v>24</v>
      </c>
      <c r="O7" s="8" t="s">
        <v>54</v>
      </c>
      <c r="P7" s="8" t="s">
        <v>55</v>
      </c>
      <c r="Q7" s="31">
        <v>0.2</v>
      </c>
      <c r="R7" s="8" t="s">
        <v>56</v>
      </c>
      <c r="S7" s="31">
        <v>0.4</v>
      </c>
      <c r="T7" s="8" t="s">
        <v>57</v>
      </c>
      <c r="U7" s="32">
        <v>0.4</v>
      </c>
      <c r="V7" s="275"/>
    </row>
    <row r="8" spans="1:23" ht="13.5" customHeight="1" x14ac:dyDescent="0.2">
      <c r="A8" s="33">
        <v>1</v>
      </c>
      <c r="B8" s="11">
        <v>2</v>
      </c>
      <c r="C8" s="11" t="s">
        <v>59</v>
      </c>
      <c r="D8" s="12" t="s">
        <v>26</v>
      </c>
      <c r="E8" s="34">
        <v>1</v>
      </c>
      <c r="F8" s="13">
        <v>1</v>
      </c>
      <c r="G8" s="35">
        <v>1</v>
      </c>
      <c r="H8" s="13">
        <v>1</v>
      </c>
      <c r="I8" s="13">
        <v>1</v>
      </c>
      <c r="J8" s="37">
        <v>1</v>
      </c>
      <c r="K8" s="39">
        <v>1</v>
      </c>
      <c r="L8" s="39">
        <v>1</v>
      </c>
      <c r="M8" s="39">
        <v>1</v>
      </c>
      <c r="N8" s="36">
        <f t="shared" ref="N8:N26" si="0">9-(SUM(E8:M8))</f>
        <v>0</v>
      </c>
      <c r="O8" s="40">
        <v>10</v>
      </c>
      <c r="P8" s="41">
        <v>9</v>
      </c>
      <c r="Q8" s="42">
        <f t="shared" ref="Q8:Q26" si="1">(AVERAGE(O8,P8))*0.2</f>
        <v>1.9000000000000001</v>
      </c>
      <c r="R8" s="40">
        <v>10</v>
      </c>
      <c r="S8" s="45">
        <f t="shared" ref="S8:S26" si="2">R8*0.4</f>
        <v>4</v>
      </c>
      <c r="T8" s="46">
        <v>9</v>
      </c>
      <c r="U8" s="36">
        <f t="shared" ref="U8:U26" si="3">T8*0.4</f>
        <v>3.6</v>
      </c>
      <c r="V8" s="38">
        <f t="shared" ref="V8:V26" si="4">SUM(Q8,S8,U8)</f>
        <v>9.5</v>
      </c>
    </row>
    <row r="9" spans="1:23" ht="13.5" customHeight="1" x14ac:dyDescent="0.2">
      <c r="A9" s="44">
        <v>2</v>
      </c>
      <c r="B9" s="14">
        <v>3</v>
      </c>
      <c r="C9" s="14" t="s">
        <v>60</v>
      </c>
      <c r="D9" s="15" t="s">
        <v>27</v>
      </c>
      <c r="E9" s="47">
        <v>1</v>
      </c>
      <c r="F9" s="17">
        <v>1</v>
      </c>
      <c r="G9" s="49">
        <v>1</v>
      </c>
      <c r="H9" s="18">
        <v>1</v>
      </c>
      <c r="I9" s="18">
        <v>1</v>
      </c>
      <c r="J9" s="50">
        <v>1</v>
      </c>
      <c r="K9" s="39">
        <v>1</v>
      </c>
      <c r="L9" s="39">
        <v>1</v>
      </c>
      <c r="M9" s="39">
        <v>1</v>
      </c>
      <c r="N9" s="36">
        <f t="shared" si="0"/>
        <v>0</v>
      </c>
      <c r="O9" s="51">
        <v>10</v>
      </c>
      <c r="P9" s="52">
        <v>9</v>
      </c>
      <c r="Q9" s="42">
        <f t="shared" si="1"/>
        <v>1.9000000000000001</v>
      </c>
      <c r="R9" s="51">
        <v>10</v>
      </c>
      <c r="S9" s="45">
        <f t="shared" si="2"/>
        <v>4</v>
      </c>
      <c r="T9" s="51">
        <v>10</v>
      </c>
      <c r="U9" s="36">
        <f t="shared" si="3"/>
        <v>4</v>
      </c>
      <c r="V9" s="38">
        <f t="shared" si="4"/>
        <v>9.9</v>
      </c>
    </row>
    <row r="10" spans="1:23" ht="13.5" customHeight="1" x14ac:dyDescent="0.2">
      <c r="A10" s="44">
        <v>3</v>
      </c>
      <c r="B10" s="14">
        <v>4</v>
      </c>
      <c r="C10" s="14" t="s">
        <v>61</v>
      </c>
      <c r="D10" s="20" t="s">
        <v>28</v>
      </c>
      <c r="E10" s="47">
        <v>1</v>
      </c>
      <c r="F10" s="17">
        <v>1</v>
      </c>
      <c r="G10" s="49">
        <v>1</v>
      </c>
      <c r="H10" s="18">
        <v>1</v>
      </c>
      <c r="I10" s="18">
        <v>1</v>
      </c>
      <c r="J10" s="50">
        <v>1</v>
      </c>
      <c r="K10" s="39">
        <v>1</v>
      </c>
      <c r="L10" s="39">
        <v>1</v>
      </c>
      <c r="M10" s="39">
        <v>1</v>
      </c>
      <c r="N10" s="36">
        <f t="shared" si="0"/>
        <v>0</v>
      </c>
      <c r="O10" s="51">
        <v>10</v>
      </c>
      <c r="P10" s="52">
        <v>9</v>
      </c>
      <c r="Q10" s="42">
        <f t="shared" si="1"/>
        <v>1.9000000000000001</v>
      </c>
      <c r="R10" s="53">
        <v>10</v>
      </c>
      <c r="S10" s="45">
        <f t="shared" si="2"/>
        <v>4</v>
      </c>
      <c r="T10" s="51">
        <v>10</v>
      </c>
      <c r="U10" s="36">
        <f t="shared" si="3"/>
        <v>4</v>
      </c>
      <c r="V10" s="38">
        <f t="shared" si="4"/>
        <v>9.9</v>
      </c>
    </row>
    <row r="11" spans="1:23" ht="13.5" customHeight="1" x14ac:dyDescent="0.2">
      <c r="A11" s="44">
        <v>4</v>
      </c>
      <c r="B11" s="14">
        <v>3</v>
      </c>
      <c r="C11" s="14" t="s">
        <v>62</v>
      </c>
      <c r="D11" s="20" t="s">
        <v>29</v>
      </c>
      <c r="E11" s="47">
        <v>1</v>
      </c>
      <c r="F11" s="17">
        <v>1</v>
      </c>
      <c r="G11" s="49">
        <v>1</v>
      </c>
      <c r="H11" s="18">
        <v>1</v>
      </c>
      <c r="I11" s="18">
        <v>1</v>
      </c>
      <c r="J11" s="50">
        <v>1</v>
      </c>
      <c r="K11" s="39">
        <v>1</v>
      </c>
      <c r="L11" s="39">
        <v>1</v>
      </c>
      <c r="M11" s="39">
        <v>1</v>
      </c>
      <c r="N11" s="36">
        <f t="shared" si="0"/>
        <v>0</v>
      </c>
      <c r="O11" s="51">
        <v>10</v>
      </c>
      <c r="P11" s="52">
        <v>10</v>
      </c>
      <c r="Q11" s="42">
        <f t="shared" si="1"/>
        <v>2</v>
      </c>
      <c r="R11" s="51">
        <v>10</v>
      </c>
      <c r="S11" s="45">
        <f t="shared" si="2"/>
        <v>4</v>
      </c>
      <c r="T11" s="54">
        <v>9</v>
      </c>
      <c r="U11" s="36">
        <f t="shared" si="3"/>
        <v>3.6</v>
      </c>
      <c r="V11" s="38">
        <f t="shared" si="4"/>
        <v>9.6</v>
      </c>
    </row>
    <row r="12" spans="1:23" ht="13.5" customHeight="1" x14ac:dyDescent="0.2">
      <c r="A12" s="44">
        <v>5</v>
      </c>
      <c r="B12" s="14">
        <v>1</v>
      </c>
      <c r="C12" s="14" t="s">
        <v>63</v>
      </c>
      <c r="D12" s="15" t="s">
        <v>30</v>
      </c>
      <c r="E12" s="47">
        <v>1</v>
      </c>
      <c r="F12" s="17">
        <v>1</v>
      </c>
      <c r="G12" s="49">
        <v>1</v>
      </c>
      <c r="H12" s="18">
        <v>1</v>
      </c>
      <c r="I12" s="18">
        <v>1</v>
      </c>
      <c r="J12" s="50">
        <v>0</v>
      </c>
      <c r="K12" s="39">
        <v>1</v>
      </c>
      <c r="L12" s="39">
        <v>1</v>
      </c>
      <c r="M12" s="39">
        <v>1</v>
      </c>
      <c r="N12" s="36">
        <f t="shared" si="0"/>
        <v>1</v>
      </c>
      <c r="O12" s="51">
        <v>10</v>
      </c>
      <c r="P12" s="52">
        <v>10</v>
      </c>
      <c r="Q12" s="42">
        <f t="shared" si="1"/>
        <v>2</v>
      </c>
      <c r="R12" s="51">
        <v>9</v>
      </c>
      <c r="S12" s="45">
        <f t="shared" si="2"/>
        <v>3.6</v>
      </c>
      <c r="T12" s="51">
        <v>10</v>
      </c>
      <c r="U12" s="36">
        <f t="shared" si="3"/>
        <v>4</v>
      </c>
      <c r="V12" s="38">
        <f t="shared" si="4"/>
        <v>9.6</v>
      </c>
      <c r="W12" s="55">
        <v>10</v>
      </c>
    </row>
    <row r="13" spans="1:23" ht="13.5" customHeight="1" x14ac:dyDescent="0.2">
      <c r="A13" s="44">
        <v>6</v>
      </c>
      <c r="B13" s="21">
        <v>2</v>
      </c>
      <c r="C13" s="21" t="s">
        <v>64</v>
      </c>
      <c r="D13" s="22" t="s">
        <v>31</v>
      </c>
      <c r="E13" s="47">
        <v>1</v>
      </c>
      <c r="F13" s="17">
        <v>1</v>
      </c>
      <c r="G13" s="49">
        <v>1</v>
      </c>
      <c r="H13" s="18">
        <v>1</v>
      </c>
      <c r="I13" s="18">
        <v>1</v>
      </c>
      <c r="J13" s="50">
        <v>1</v>
      </c>
      <c r="K13" s="39">
        <v>1</v>
      </c>
      <c r="L13" s="39">
        <v>1</v>
      </c>
      <c r="M13" s="39">
        <v>1</v>
      </c>
      <c r="N13" s="36">
        <f t="shared" si="0"/>
        <v>0</v>
      </c>
      <c r="O13" s="51">
        <v>10</v>
      </c>
      <c r="P13" s="52">
        <v>10</v>
      </c>
      <c r="Q13" s="42">
        <f t="shared" si="1"/>
        <v>2</v>
      </c>
      <c r="R13" s="51">
        <v>10</v>
      </c>
      <c r="S13" s="45">
        <f t="shared" si="2"/>
        <v>4</v>
      </c>
      <c r="T13" s="40">
        <v>9.5</v>
      </c>
      <c r="U13" s="36">
        <f t="shared" si="3"/>
        <v>3.8000000000000003</v>
      </c>
      <c r="V13" s="38">
        <f t="shared" si="4"/>
        <v>9.8000000000000007</v>
      </c>
    </row>
    <row r="14" spans="1:23" ht="13.5" customHeight="1" x14ac:dyDescent="0.2">
      <c r="A14" s="44">
        <v>7</v>
      </c>
      <c r="B14" s="14">
        <v>1</v>
      </c>
      <c r="C14" s="14" t="s">
        <v>65</v>
      </c>
      <c r="D14" s="20" t="s">
        <v>32</v>
      </c>
      <c r="E14" s="47">
        <v>1</v>
      </c>
      <c r="F14" s="17">
        <v>1</v>
      </c>
      <c r="G14" s="49">
        <v>1</v>
      </c>
      <c r="H14" s="18">
        <v>1</v>
      </c>
      <c r="I14" s="18">
        <v>1</v>
      </c>
      <c r="J14" s="50">
        <v>1</v>
      </c>
      <c r="K14" s="39">
        <v>1</v>
      </c>
      <c r="L14" s="39">
        <v>1</v>
      </c>
      <c r="M14" s="39">
        <v>1</v>
      </c>
      <c r="N14" s="36">
        <f t="shared" si="0"/>
        <v>0</v>
      </c>
      <c r="O14" s="56">
        <v>10</v>
      </c>
      <c r="P14" s="52">
        <v>10</v>
      </c>
      <c r="Q14" s="42">
        <f t="shared" si="1"/>
        <v>2</v>
      </c>
      <c r="R14" s="53">
        <v>10</v>
      </c>
      <c r="S14" s="45">
        <f t="shared" si="2"/>
        <v>4</v>
      </c>
      <c r="T14" s="51">
        <v>10</v>
      </c>
      <c r="U14" s="36">
        <f t="shared" si="3"/>
        <v>4</v>
      </c>
      <c r="V14" s="38">
        <f t="shared" si="4"/>
        <v>10</v>
      </c>
      <c r="W14" s="55">
        <v>10</v>
      </c>
    </row>
    <row r="15" spans="1:23" ht="13.5" customHeight="1" x14ac:dyDescent="0.2">
      <c r="A15" s="44">
        <v>8</v>
      </c>
      <c r="B15" s="23">
        <v>4</v>
      </c>
      <c r="C15" s="23" t="s">
        <v>66</v>
      </c>
      <c r="D15" s="24" t="s">
        <v>33</v>
      </c>
      <c r="E15" s="47">
        <v>1</v>
      </c>
      <c r="F15" s="17">
        <v>1</v>
      </c>
      <c r="G15" s="49">
        <v>1</v>
      </c>
      <c r="H15" s="18">
        <v>1</v>
      </c>
      <c r="I15" s="18">
        <v>1</v>
      </c>
      <c r="J15" s="50">
        <v>0</v>
      </c>
      <c r="K15" s="39">
        <v>1</v>
      </c>
      <c r="L15" s="39">
        <v>1</v>
      </c>
      <c r="M15" s="39">
        <v>1</v>
      </c>
      <c r="N15" s="36">
        <f t="shared" si="0"/>
        <v>1</v>
      </c>
      <c r="O15" s="51">
        <v>10</v>
      </c>
      <c r="P15" s="52">
        <v>10</v>
      </c>
      <c r="Q15" s="42">
        <f t="shared" si="1"/>
        <v>2</v>
      </c>
      <c r="R15" s="51">
        <v>10</v>
      </c>
      <c r="S15" s="45">
        <f t="shared" si="2"/>
        <v>4</v>
      </c>
      <c r="T15" s="57">
        <v>9</v>
      </c>
      <c r="U15" s="36">
        <f t="shared" si="3"/>
        <v>3.6</v>
      </c>
      <c r="V15" s="38">
        <f t="shared" si="4"/>
        <v>9.6</v>
      </c>
    </row>
    <row r="16" spans="1:23" ht="13.5" customHeight="1" x14ac:dyDescent="0.2">
      <c r="A16" s="44">
        <v>9</v>
      </c>
      <c r="B16" s="14">
        <v>3</v>
      </c>
      <c r="C16" s="14" t="s">
        <v>67</v>
      </c>
      <c r="D16" s="15" t="s">
        <v>34</v>
      </c>
      <c r="E16" s="47">
        <v>1</v>
      </c>
      <c r="F16" s="17">
        <v>1</v>
      </c>
      <c r="G16" s="49">
        <v>1</v>
      </c>
      <c r="H16" s="18">
        <v>1</v>
      </c>
      <c r="I16" s="18">
        <v>1</v>
      </c>
      <c r="J16" s="50">
        <v>1</v>
      </c>
      <c r="K16" s="39">
        <v>1</v>
      </c>
      <c r="L16" s="39">
        <v>1</v>
      </c>
      <c r="M16" s="39">
        <v>1</v>
      </c>
      <c r="N16" s="36">
        <f t="shared" si="0"/>
        <v>0</v>
      </c>
      <c r="O16" s="56">
        <v>10</v>
      </c>
      <c r="P16" s="52">
        <v>10</v>
      </c>
      <c r="Q16" s="42">
        <f t="shared" si="1"/>
        <v>2</v>
      </c>
      <c r="R16" s="53">
        <v>10</v>
      </c>
      <c r="S16" s="45">
        <f t="shared" si="2"/>
        <v>4</v>
      </c>
      <c r="T16" s="51">
        <v>10</v>
      </c>
      <c r="U16" s="36">
        <f t="shared" si="3"/>
        <v>4</v>
      </c>
      <c r="V16" s="38">
        <f t="shared" si="4"/>
        <v>10</v>
      </c>
    </row>
    <row r="17" spans="1:23" ht="13.5" customHeight="1" x14ac:dyDescent="0.2">
      <c r="A17" s="44">
        <v>10</v>
      </c>
      <c r="B17" s="14">
        <v>2</v>
      </c>
      <c r="C17" s="14" t="s">
        <v>68</v>
      </c>
      <c r="D17" s="15" t="s">
        <v>35</v>
      </c>
      <c r="E17" s="47">
        <v>1</v>
      </c>
      <c r="F17" s="17">
        <v>1</v>
      </c>
      <c r="G17" s="58">
        <v>1</v>
      </c>
      <c r="H17" s="18">
        <v>1</v>
      </c>
      <c r="I17" s="18">
        <v>1</v>
      </c>
      <c r="J17" s="50">
        <v>1</v>
      </c>
      <c r="K17" s="39">
        <v>1</v>
      </c>
      <c r="L17" s="39">
        <v>1</v>
      </c>
      <c r="M17" s="39">
        <v>1</v>
      </c>
      <c r="N17" s="36">
        <f t="shared" si="0"/>
        <v>0</v>
      </c>
      <c r="O17" s="51">
        <v>10</v>
      </c>
      <c r="P17" s="52">
        <v>10</v>
      </c>
      <c r="Q17" s="42">
        <f t="shared" si="1"/>
        <v>2</v>
      </c>
      <c r="R17" s="51">
        <v>9</v>
      </c>
      <c r="S17" s="45">
        <f t="shared" si="2"/>
        <v>3.6</v>
      </c>
      <c r="T17" s="57">
        <v>10</v>
      </c>
      <c r="U17" s="36">
        <f t="shared" si="3"/>
        <v>4</v>
      </c>
      <c r="V17" s="38">
        <f t="shared" si="4"/>
        <v>9.6</v>
      </c>
    </row>
    <row r="18" spans="1:23" ht="13.5" customHeight="1" x14ac:dyDescent="0.2">
      <c r="A18" s="44">
        <v>11</v>
      </c>
      <c r="B18" s="23">
        <v>1</v>
      </c>
      <c r="C18" s="23" t="s">
        <v>69</v>
      </c>
      <c r="D18" s="24" t="s">
        <v>36</v>
      </c>
      <c r="E18" s="47">
        <v>1</v>
      </c>
      <c r="F18" s="17">
        <v>1</v>
      </c>
      <c r="G18" s="49">
        <v>1</v>
      </c>
      <c r="H18" s="18">
        <v>1</v>
      </c>
      <c r="I18" s="18">
        <v>1</v>
      </c>
      <c r="J18" s="50">
        <v>1</v>
      </c>
      <c r="K18" s="39">
        <v>1</v>
      </c>
      <c r="L18" s="39">
        <v>1</v>
      </c>
      <c r="M18" s="39">
        <v>1</v>
      </c>
      <c r="N18" s="36">
        <f t="shared" si="0"/>
        <v>0</v>
      </c>
      <c r="O18" s="56">
        <v>10</v>
      </c>
      <c r="P18" s="52">
        <v>10</v>
      </c>
      <c r="Q18" s="42">
        <f t="shared" si="1"/>
        <v>2</v>
      </c>
      <c r="R18" s="53">
        <v>10</v>
      </c>
      <c r="S18" s="45">
        <f t="shared" si="2"/>
        <v>4</v>
      </c>
      <c r="T18" s="60">
        <v>10</v>
      </c>
      <c r="U18" s="36">
        <f t="shared" si="3"/>
        <v>4</v>
      </c>
      <c r="V18" s="38">
        <f t="shared" si="4"/>
        <v>10</v>
      </c>
    </row>
    <row r="19" spans="1:23" ht="13.5" customHeight="1" x14ac:dyDescent="0.2">
      <c r="A19" s="44">
        <v>12</v>
      </c>
      <c r="B19" s="23">
        <v>4</v>
      </c>
      <c r="C19" s="23" t="s">
        <v>70</v>
      </c>
      <c r="D19" s="24" t="s">
        <v>37</v>
      </c>
      <c r="E19" s="47">
        <v>1</v>
      </c>
      <c r="F19" s="17">
        <v>1</v>
      </c>
      <c r="G19" s="49">
        <v>1</v>
      </c>
      <c r="H19" s="18">
        <v>1</v>
      </c>
      <c r="I19" s="18">
        <v>1</v>
      </c>
      <c r="J19" s="50">
        <v>1</v>
      </c>
      <c r="K19" s="39">
        <v>1</v>
      </c>
      <c r="L19" s="39">
        <v>1</v>
      </c>
      <c r="M19" s="39">
        <v>1</v>
      </c>
      <c r="N19" s="36">
        <f t="shared" si="0"/>
        <v>0</v>
      </c>
      <c r="O19" s="51">
        <v>10</v>
      </c>
      <c r="P19" s="52">
        <v>10</v>
      </c>
      <c r="Q19" s="42">
        <f t="shared" si="1"/>
        <v>2</v>
      </c>
      <c r="R19" s="51">
        <v>10</v>
      </c>
      <c r="S19" s="45">
        <f t="shared" si="2"/>
        <v>4</v>
      </c>
      <c r="T19" s="61">
        <v>9</v>
      </c>
      <c r="U19" s="36">
        <f t="shared" si="3"/>
        <v>3.6</v>
      </c>
      <c r="V19" s="38">
        <f t="shared" si="4"/>
        <v>9.6</v>
      </c>
    </row>
    <row r="20" spans="1:23" ht="13.5" customHeight="1" x14ac:dyDescent="0.2">
      <c r="A20" s="44">
        <v>13</v>
      </c>
      <c r="B20" s="14">
        <v>3</v>
      </c>
      <c r="C20" s="14" t="s">
        <v>71</v>
      </c>
      <c r="D20" s="15" t="s">
        <v>38</v>
      </c>
      <c r="E20" s="47">
        <v>1</v>
      </c>
      <c r="F20" s="17">
        <v>1</v>
      </c>
      <c r="G20" s="49">
        <v>1</v>
      </c>
      <c r="H20" s="18">
        <v>1</v>
      </c>
      <c r="I20" s="18">
        <v>1</v>
      </c>
      <c r="J20" s="50">
        <v>0</v>
      </c>
      <c r="K20" s="39">
        <v>1</v>
      </c>
      <c r="L20" s="39">
        <v>1</v>
      </c>
      <c r="M20" s="39">
        <v>1</v>
      </c>
      <c r="N20" s="36">
        <f t="shared" si="0"/>
        <v>1</v>
      </c>
      <c r="O20" s="54">
        <v>5</v>
      </c>
      <c r="P20" s="52">
        <v>10</v>
      </c>
      <c r="Q20" s="42">
        <f t="shared" si="1"/>
        <v>1.5</v>
      </c>
      <c r="R20" s="51">
        <v>10</v>
      </c>
      <c r="S20" s="45">
        <f t="shared" si="2"/>
        <v>4</v>
      </c>
      <c r="T20" s="54">
        <v>9.5</v>
      </c>
      <c r="U20" s="36">
        <f t="shared" si="3"/>
        <v>3.8000000000000003</v>
      </c>
      <c r="V20" s="38">
        <f t="shared" si="4"/>
        <v>9.3000000000000007</v>
      </c>
    </row>
    <row r="21" spans="1:23" ht="13.5" customHeight="1" x14ac:dyDescent="0.2">
      <c r="A21" s="44">
        <v>14</v>
      </c>
      <c r="B21" s="14">
        <v>2</v>
      </c>
      <c r="C21" s="14" t="s">
        <v>72</v>
      </c>
      <c r="D21" s="15" t="s">
        <v>39</v>
      </c>
      <c r="E21" s="47">
        <v>1</v>
      </c>
      <c r="F21" s="17">
        <v>1</v>
      </c>
      <c r="G21" s="49">
        <v>1</v>
      </c>
      <c r="H21" s="18">
        <v>1</v>
      </c>
      <c r="I21" s="18">
        <v>1</v>
      </c>
      <c r="J21" s="50">
        <v>1</v>
      </c>
      <c r="K21" s="39">
        <v>1</v>
      </c>
      <c r="L21" s="39">
        <v>1</v>
      </c>
      <c r="M21" s="39">
        <v>1</v>
      </c>
      <c r="N21" s="36">
        <f t="shared" si="0"/>
        <v>0</v>
      </c>
      <c r="O21" s="51">
        <v>10</v>
      </c>
      <c r="P21" s="52">
        <v>9</v>
      </c>
      <c r="Q21" s="42">
        <f t="shared" si="1"/>
        <v>1.9000000000000001</v>
      </c>
      <c r="R21" s="51">
        <v>10</v>
      </c>
      <c r="S21" s="45">
        <f t="shared" si="2"/>
        <v>4</v>
      </c>
      <c r="T21" s="51">
        <v>9</v>
      </c>
      <c r="U21" s="36">
        <f t="shared" si="3"/>
        <v>3.6</v>
      </c>
      <c r="V21" s="38">
        <f t="shared" si="4"/>
        <v>9.5</v>
      </c>
    </row>
    <row r="22" spans="1:23" ht="13.5" customHeight="1" x14ac:dyDescent="0.2">
      <c r="A22" s="44">
        <v>15</v>
      </c>
      <c r="B22" s="23">
        <v>4</v>
      </c>
      <c r="C22" s="23" t="s">
        <v>73</v>
      </c>
      <c r="D22" s="24" t="s">
        <v>40</v>
      </c>
      <c r="E22" s="47">
        <v>1</v>
      </c>
      <c r="F22" s="17">
        <v>1</v>
      </c>
      <c r="G22" s="49">
        <v>1</v>
      </c>
      <c r="H22" s="18">
        <v>1</v>
      </c>
      <c r="I22" s="18">
        <v>1</v>
      </c>
      <c r="J22" s="50">
        <v>1</v>
      </c>
      <c r="K22" s="39">
        <v>1</v>
      </c>
      <c r="L22" s="39">
        <v>1</v>
      </c>
      <c r="M22" s="39">
        <v>1</v>
      </c>
      <c r="N22" s="36">
        <f t="shared" si="0"/>
        <v>0</v>
      </c>
      <c r="O22" s="51">
        <v>10</v>
      </c>
      <c r="P22" s="52">
        <v>9</v>
      </c>
      <c r="Q22" s="42">
        <f t="shared" si="1"/>
        <v>1.9000000000000001</v>
      </c>
      <c r="R22" s="53">
        <v>9.5</v>
      </c>
      <c r="S22" s="45">
        <f t="shared" si="2"/>
        <v>3.8000000000000003</v>
      </c>
      <c r="T22" s="51">
        <v>8</v>
      </c>
      <c r="U22" s="36">
        <f t="shared" si="3"/>
        <v>3.2</v>
      </c>
      <c r="V22" s="38">
        <f t="shared" si="4"/>
        <v>8.9</v>
      </c>
      <c r="W22" s="55">
        <v>9</v>
      </c>
    </row>
    <row r="23" spans="1:23" ht="13.5" customHeight="1" x14ac:dyDescent="0.2">
      <c r="A23" s="44">
        <v>16</v>
      </c>
      <c r="B23" s="23">
        <v>2</v>
      </c>
      <c r="C23" s="23" t="s">
        <v>74</v>
      </c>
      <c r="D23" s="24" t="s">
        <v>41</v>
      </c>
      <c r="E23" s="47">
        <v>1</v>
      </c>
      <c r="F23" s="17">
        <v>1</v>
      </c>
      <c r="G23" s="49">
        <v>1</v>
      </c>
      <c r="H23" s="18">
        <v>1</v>
      </c>
      <c r="I23" s="18">
        <v>1</v>
      </c>
      <c r="J23" s="50">
        <v>1</v>
      </c>
      <c r="K23" s="39">
        <v>1</v>
      </c>
      <c r="L23" s="39">
        <v>1</v>
      </c>
      <c r="M23" s="39">
        <v>1</v>
      </c>
      <c r="N23" s="36">
        <f t="shared" si="0"/>
        <v>0</v>
      </c>
      <c r="O23" s="51">
        <v>10</v>
      </c>
      <c r="P23" s="52">
        <v>9</v>
      </c>
      <c r="Q23" s="42">
        <f t="shared" si="1"/>
        <v>1.9000000000000001</v>
      </c>
      <c r="R23" s="51">
        <v>10</v>
      </c>
      <c r="S23" s="45">
        <f t="shared" si="2"/>
        <v>4</v>
      </c>
      <c r="T23" s="54">
        <v>9</v>
      </c>
      <c r="U23" s="36">
        <f t="shared" si="3"/>
        <v>3.6</v>
      </c>
      <c r="V23" s="38">
        <f t="shared" si="4"/>
        <v>9.5</v>
      </c>
    </row>
    <row r="24" spans="1:23" ht="13.5" customHeight="1" x14ac:dyDescent="0.2">
      <c r="A24" s="44">
        <v>17</v>
      </c>
      <c r="B24" s="14">
        <v>2</v>
      </c>
      <c r="C24" s="14" t="s">
        <v>75</v>
      </c>
      <c r="D24" s="15" t="s">
        <v>42</v>
      </c>
      <c r="E24" s="47">
        <v>1</v>
      </c>
      <c r="F24" s="17">
        <v>1</v>
      </c>
      <c r="G24" s="49">
        <v>1</v>
      </c>
      <c r="H24" s="18">
        <v>1</v>
      </c>
      <c r="I24" s="18">
        <v>1</v>
      </c>
      <c r="J24" s="50">
        <v>0</v>
      </c>
      <c r="K24" s="39">
        <v>1</v>
      </c>
      <c r="L24" s="39">
        <v>1</v>
      </c>
      <c r="M24" s="39">
        <v>1</v>
      </c>
      <c r="N24" s="36">
        <f t="shared" si="0"/>
        <v>1</v>
      </c>
      <c r="O24" s="51">
        <v>10</v>
      </c>
      <c r="P24" s="52">
        <v>10</v>
      </c>
      <c r="Q24" s="42">
        <f t="shared" si="1"/>
        <v>2</v>
      </c>
      <c r="R24" s="51">
        <v>10</v>
      </c>
      <c r="S24" s="45">
        <f t="shared" si="2"/>
        <v>4</v>
      </c>
      <c r="T24" s="54">
        <v>9.5</v>
      </c>
      <c r="U24" s="36">
        <f t="shared" si="3"/>
        <v>3.8000000000000003</v>
      </c>
      <c r="V24" s="38">
        <f t="shared" si="4"/>
        <v>9.8000000000000007</v>
      </c>
      <c r="W24" s="55" t="s">
        <v>76</v>
      </c>
    </row>
    <row r="25" spans="1:23" ht="13.5" customHeight="1" x14ac:dyDescent="0.2">
      <c r="A25" s="44">
        <v>18</v>
      </c>
      <c r="B25" s="21">
        <v>2</v>
      </c>
      <c r="C25" s="21" t="s">
        <v>77</v>
      </c>
      <c r="D25" s="22" t="s">
        <v>43</v>
      </c>
      <c r="E25" s="47">
        <v>1</v>
      </c>
      <c r="F25" s="17">
        <v>1</v>
      </c>
      <c r="G25" s="49">
        <v>1</v>
      </c>
      <c r="H25" s="18">
        <v>1</v>
      </c>
      <c r="I25" s="18">
        <v>1</v>
      </c>
      <c r="J25" s="50">
        <v>1</v>
      </c>
      <c r="K25" s="39">
        <v>1</v>
      </c>
      <c r="L25" s="39">
        <v>1</v>
      </c>
      <c r="M25" s="39">
        <v>1</v>
      </c>
      <c r="N25" s="36">
        <f t="shared" si="0"/>
        <v>0</v>
      </c>
      <c r="O25" s="51">
        <v>10</v>
      </c>
      <c r="P25" s="52">
        <v>10</v>
      </c>
      <c r="Q25" s="42">
        <f t="shared" si="1"/>
        <v>2</v>
      </c>
      <c r="R25" s="51">
        <v>10</v>
      </c>
      <c r="S25" s="45">
        <f t="shared" si="2"/>
        <v>4</v>
      </c>
      <c r="T25" s="51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62">
        <v>19</v>
      </c>
      <c r="B26" s="26">
        <v>1</v>
      </c>
      <c r="C26" s="26" t="s">
        <v>78</v>
      </c>
      <c r="D26" s="27" t="s">
        <v>44</v>
      </c>
      <c r="E26" s="63">
        <v>1</v>
      </c>
      <c r="F26" s="64">
        <v>1</v>
      </c>
      <c r="G26" s="65">
        <v>1</v>
      </c>
      <c r="H26" s="66">
        <v>1</v>
      </c>
      <c r="I26" s="18">
        <v>1</v>
      </c>
      <c r="J26" s="50">
        <v>1</v>
      </c>
      <c r="K26" s="39">
        <v>1</v>
      </c>
      <c r="L26" s="39">
        <v>1</v>
      </c>
      <c r="M26" s="39">
        <v>1</v>
      </c>
      <c r="N26" s="36">
        <f t="shared" si="0"/>
        <v>0</v>
      </c>
      <c r="O26" s="51">
        <v>10</v>
      </c>
      <c r="P26" s="52">
        <v>10</v>
      </c>
      <c r="Q26" s="42">
        <f t="shared" si="1"/>
        <v>2</v>
      </c>
      <c r="R26" s="51">
        <v>10</v>
      </c>
      <c r="S26" s="45">
        <f t="shared" si="2"/>
        <v>4</v>
      </c>
      <c r="T26" s="51">
        <v>10</v>
      </c>
      <c r="U26" s="36">
        <f t="shared" si="3"/>
        <v>4</v>
      </c>
      <c r="V26" s="38">
        <f t="shared" si="4"/>
        <v>10</v>
      </c>
    </row>
    <row r="27" spans="1:23" ht="12.75" customHeight="1" x14ac:dyDescent="0.2">
      <c r="A27" s="2"/>
      <c r="B27" s="2"/>
      <c r="C27" s="2"/>
      <c r="D27" s="2"/>
      <c r="E27" s="67"/>
      <c r="F27" s="68"/>
      <c r="G27" s="67"/>
      <c r="H27" s="6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69"/>
      <c r="F28" s="69"/>
      <c r="G28" s="69"/>
      <c r="H28" s="6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69"/>
      <c r="F29" s="69"/>
      <c r="G29" s="69"/>
      <c r="H29" s="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"/>
      <c r="V29" s="2"/>
    </row>
    <row r="30" spans="1:23" ht="12.75" customHeight="1" x14ac:dyDescent="0.2">
      <c r="A30" s="2"/>
      <c r="B30" s="2"/>
      <c r="C30" s="2"/>
      <c r="D30" s="2"/>
      <c r="E30" s="69"/>
      <c r="F30" s="69"/>
      <c r="G30" s="69"/>
      <c r="H30" s="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4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90"/>
      <c r="B1" s="291"/>
      <c r="C1" s="292"/>
      <c r="D1" s="1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99"/>
      <c r="P1" s="262"/>
      <c r="Q1" s="291"/>
      <c r="R1" s="291"/>
      <c r="S1" s="291"/>
      <c r="T1" s="292"/>
      <c r="U1" s="2"/>
      <c r="V1" s="2"/>
      <c r="W1" s="2"/>
    </row>
    <row r="2" spans="1:23" ht="15" customHeight="1" x14ac:dyDescent="0.25">
      <c r="A2" s="255"/>
      <c r="B2" s="256"/>
      <c r="C2" s="270"/>
      <c r="D2" s="3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56"/>
      <c r="R2" s="256"/>
      <c r="S2" s="256"/>
      <c r="T2" s="270"/>
      <c r="U2" s="2"/>
      <c r="V2" s="2"/>
      <c r="W2" s="2"/>
    </row>
    <row r="3" spans="1:23" ht="18" customHeight="1" x14ac:dyDescent="0.25">
      <c r="A3" s="255"/>
      <c r="B3" s="256"/>
      <c r="C3" s="270"/>
      <c r="D3" s="3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56"/>
      <c r="R3" s="256"/>
      <c r="S3" s="256"/>
      <c r="T3" s="270"/>
      <c r="U3" s="2"/>
      <c r="V3" s="2"/>
      <c r="W3" s="2"/>
    </row>
    <row r="4" spans="1:23" ht="15.75" customHeight="1" thickBot="1" x14ac:dyDescent="0.3">
      <c r="A4" s="255"/>
      <c r="B4" s="256"/>
      <c r="C4" s="270"/>
      <c r="D4" s="3"/>
      <c r="E4" s="287" t="s">
        <v>3</v>
      </c>
      <c r="F4" s="265"/>
      <c r="G4" s="265"/>
      <c r="H4" s="265"/>
      <c r="I4" s="265"/>
      <c r="J4" s="265"/>
      <c r="K4" s="265"/>
      <c r="L4" s="265"/>
      <c r="M4" s="265"/>
      <c r="N4" s="265"/>
      <c r="O4" s="279"/>
      <c r="P4" s="265"/>
      <c r="Q4" s="259"/>
      <c r="R4" s="259"/>
      <c r="S4" s="259"/>
      <c r="T4" s="272"/>
      <c r="U4" s="2"/>
      <c r="V4" s="2"/>
      <c r="W4" s="2"/>
    </row>
    <row r="5" spans="1:23" ht="38.25" customHeight="1" thickBot="1" x14ac:dyDescent="0.25">
      <c r="A5" s="258"/>
      <c r="B5" s="259"/>
      <c r="C5" s="272"/>
      <c r="D5" s="4" t="s">
        <v>4</v>
      </c>
      <c r="E5" s="296" t="s">
        <v>5</v>
      </c>
      <c r="F5" s="265"/>
      <c r="G5" s="265"/>
      <c r="H5" s="265"/>
      <c r="I5" s="265"/>
      <c r="J5" s="265"/>
      <c r="K5" s="265"/>
      <c r="L5" s="265"/>
      <c r="M5" s="265"/>
      <c r="N5" s="265"/>
      <c r="O5" s="279"/>
      <c r="P5" s="265"/>
      <c r="Q5" s="265"/>
      <c r="R5" s="265"/>
      <c r="S5" s="279"/>
      <c r="T5" s="293" t="s">
        <v>6</v>
      </c>
      <c r="U5" s="2"/>
      <c r="V5" s="2"/>
      <c r="W5" s="2"/>
    </row>
    <row r="6" spans="1:23" ht="26.25" customHeight="1" thickBot="1" x14ac:dyDescent="0.25">
      <c r="A6" s="297" t="s">
        <v>7</v>
      </c>
      <c r="B6" s="276" t="s">
        <v>8</v>
      </c>
      <c r="C6" s="274" t="s">
        <v>9</v>
      </c>
      <c r="D6" s="298" t="s">
        <v>10</v>
      </c>
      <c r="E6" s="289" t="s">
        <v>11</v>
      </c>
      <c r="F6" s="265"/>
      <c r="G6" s="265"/>
      <c r="H6" s="265"/>
      <c r="I6" s="265"/>
      <c r="J6" s="265"/>
      <c r="K6" s="285"/>
      <c r="L6" s="265"/>
      <c r="M6" s="279"/>
      <c r="N6" s="281" t="s">
        <v>12</v>
      </c>
      <c r="O6" s="295"/>
      <c r="P6" s="283"/>
      <c r="Q6" s="278" t="s">
        <v>13</v>
      </c>
      <c r="R6" s="279"/>
      <c r="S6" s="280" t="s">
        <v>14</v>
      </c>
      <c r="T6" s="277"/>
      <c r="U6" s="2"/>
      <c r="V6" s="2"/>
      <c r="W6" s="2"/>
    </row>
    <row r="7" spans="1:23" ht="29.25" customHeight="1" thickBot="1" x14ac:dyDescent="0.25">
      <c r="A7" s="259"/>
      <c r="B7" s="275"/>
      <c r="C7" s="275"/>
      <c r="D7" s="294"/>
      <c r="E7" s="75" t="s">
        <v>84</v>
      </c>
      <c r="F7" s="75" t="s">
        <v>85</v>
      </c>
      <c r="G7" s="75" t="s">
        <v>86</v>
      </c>
      <c r="H7" s="75" t="s">
        <v>87</v>
      </c>
      <c r="I7" s="75" t="s">
        <v>88</v>
      </c>
      <c r="J7" s="76" t="s">
        <v>89</v>
      </c>
      <c r="K7" s="84" t="s">
        <v>90</v>
      </c>
      <c r="L7" s="75" t="s">
        <v>91</v>
      </c>
      <c r="M7" s="85" t="s">
        <v>24</v>
      </c>
      <c r="N7" s="105" t="s">
        <v>92</v>
      </c>
      <c r="O7" s="8" t="s">
        <v>93</v>
      </c>
      <c r="P7" s="9"/>
      <c r="Q7" s="8" t="s">
        <v>25</v>
      </c>
      <c r="R7" s="86">
        <v>0.6</v>
      </c>
      <c r="S7" s="294"/>
      <c r="T7" s="294"/>
      <c r="U7" s="10"/>
      <c r="V7" s="10"/>
      <c r="W7" s="10"/>
    </row>
    <row r="8" spans="1:23" ht="19.5" customHeight="1" thickBot="1" x14ac:dyDescent="0.3">
      <c r="A8" s="11">
        <v>1</v>
      </c>
      <c r="B8" s="11">
        <v>2</v>
      </c>
      <c r="C8" s="78" t="s">
        <v>26</v>
      </c>
      <c r="D8" s="118">
        <v>9.5</v>
      </c>
      <c r="E8" s="87">
        <v>1</v>
      </c>
      <c r="F8" s="49">
        <v>1</v>
      </c>
      <c r="G8" s="88">
        <v>1</v>
      </c>
      <c r="H8" s="88">
        <v>1</v>
      </c>
      <c r="I8" s="98">
        <v>0</v>
      </c>
      <c r="J8" s="100">
        <v>1</v>
      </c>
      <c r="K8" s="101">
        <v>1</v>
      </c>
      <c r="L8" s="89">
        <v>1</v>
      </c>
      <c r="M8" s="106">
        <f>8-SUM(E8:L8)</f>
        <v>1</v>
      </c>
      <c r="N8" s="110">
        <v>10</v>
      </c>
      <c r="O8" s="126">
        <v>9.5</v>
      </c>
      <c r="P8" s="109">
        <f>SUM((N8*0.25),(O8*0.15))</f>
        <v>3.9249999999999998</v>
      </c>
      <c r="Q8" s="91">
        <v>9</v>
      </c>
      <c r="R8" s="92">
        <f>Q8*0.6</f>
        <v>5.3999999999999995</v>
      </c>
      <c r="S8" s="90">
        <v>9.3000000000000007</v>
      </c>
      <c r="T8" s="93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4">
        <v>2</v>
      </c>
      <c r="B9" s="14">
        <v>3</v>
      </c>
      <c r="C9" s="79" t="s">
        <v>27</v>
      </c>
      <c r="D9" s="117">
        <v>9.9</v>
      </c>
      <c r="E9" s="16">
        <v>1</v>
      </c>
      <c r="F9" s="49">
        <v>1</v>
      </c>
      <c r="G9" s="49">
        <v>1</v>
      </c>
      <c r="H9" s="88">
        <v>1</v>
      </c>
      <c r="I9" s="18">
        <v>1</v>
      </c>
      <c r="J9" s="102">
        <v>1</v>
      </c>
      <c r="K9" s="103">
        <v>1</v>
      </c>
      <c r="L9" s="89">
        <v>1</v>
      </c>
      <c r="M9" s="107">
        <f t="shared" ref="M9:M26" si="1">8-SUM(E9:L9)</f>
        <v>0</v>
      </c>
      <c r="N9" s="111">
        <v>9</v>
      </c>
      <c r="O9" s="125">
        <v>10</v>
      </c>
      <c r="P9" s="109">
        <f t="shared" ref="P9:P26" si="2">SUM((N9*0.25),(O9*0.15))</f>
        <v>3.75</v>
      </c>
      <c r="Q9" s="123">
        <v>9</v>
      </c>
      <c r="R9" s="92">
        <f t="shared" ref="R9:R25" si="3">Q9*0.6</f>
        <v>5.3999999999999995</v>
      </c>
      <c r="S9" s="90">
        <v>9</v>
      </c>
      <c r="T9" s="94">
        <f t="shared" si="0"/>
        <v>9.4499999999999993</v>
      </c>
      <c r="U9" s="2"/>
      <c r="V9" s="2"/>
      <c r="W9" s="2"/>
    </row>
    <row r="10" spans="1:23" ht="19.5" customHeight="1" thickBot="1" x14ac:dyDescent="0.3">
      <c r="A10" s="14">
        <v>3</v>
      </c>
      <c r="B10" s="14">
        <v>4</v>
      </c>
      <c r="C10" s="80" t="s">
        <v>28</v>
      </c>
      <c r="D10" s="116">
        <v>9.9</v>
      </c>
      <c r="E10" s="16">
        <v>1</v>
      </c>
      <c r="F10" s="77">
        <v>0</v>
      </c>
      <c r="G10" s="49">
        <v>1</v>
      </c>
      <c r="H10" s="88">
        <v>1</v>
      </c>
      <c r="I10" s="99">
        <v>0</v>
      </c>
      <c r="J10" s="102">
        <v>1</v>
      </c>
      <c r="K10" s="103">
        <v>1</v>
      </c>
      <c r="L10" s="89">
        <v>1</v>
      </c>
      <c r="M10" s="107">
        <f t="shared" si="1"/>
        <v>2</v>
      </c>
      <c r="N10" s="111">
        <v>9</v>
      </c>
      <c r="O10" s="125">
        <v>9.5</v>
      </c>
      <c r="P10" s="109">
        <f t="shared" si="2"/>
        <v>3.6749999999999998</v>
      </c>
      <c r="Q10" s="19">
        <v>9</v>
      </c>
      <c r="R10" s="92">
        <f t="shared" si="3"/>
        <v>5.3999999999999995</v>
      </c>
      <c r="S10" s="90">
        <v>9</v>
      </c>
      <c r="T10" s="94">
        <f t="shared" si="0"/>
        <v>9.4499999999999993</v>
      </c>
      <c r="U10" s="2"/>
      <c r="V10" s="2"/>
      <c r="W10" s="2"/>
    </row>
    <row r="11" spans="1:23" ht="19.5" customHeight="1" thickBot="1" x14ac:dyDescent="0.3">
      <c r="A11" s="14">
        <v>4</v>
      </c>
      <c r="B11" s="14">
        <v>3</v>
      </c>
      <c r="C11" s="80" t="s">
        <v>29</v>
      </c>
      <c r="D11" s="117">
        <v>9.6</v>
      </c>
      <c r="E11" s="16">
        <v>1</v>
      </c>
      <c r="F11" s="49">
        <v>1</v>
      </c>
      <c r="G11" s="49">
        <v>1</v>
      </c>
      <c r="H11" s="88">
        <v>1</v>
      </c>
      <c r="I11" s="18">
        <v>1</v>
      </c>
      <c r="J11" s="102">
        <v>1</v>
      </c>
      <c r="K11" s="103">
        <v>1</v>
      </c>
      <c r="L11" s="89">
        <v>1</v>
      </c>
      <c r="M11" s="107">
        <f t="shared" si="1"/>
        <v>0</v>
      </c>
      <c r="N11" s="111">
        <v>8</v>
      </c>
      <c r="O11" s="112">
        <v>10</v>
      </c>
      <c r="P11" s="109">
        <f t="shared" si="2"/>
        <v>3.5</v>
      </c>
      <c r="Q11" s="124">
        <v>8</v>
      </c>
      <c r="R11" s="92">
        <f t="shared" si="3"/>
        <v>4.8</v>
      </c>
      <c r="S11" s="90">
        <v>8.5</v>
      </c>
      <c r="T11" s="94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4">
        <v>5</v>
      </c>
      <c r="B12" s="14">
        <v>1</v>
      </c>
      <c r="C12" s="79" t="s">
        <v>30</v>
      </c>
      <c r="D12" s="116">
        <v>10</v>
      </c>
      <c r="E12" s="16">
        <v>1</v>
      </c>
      <c r="F12" s="49">
        <v>1</v>
      </c>
      <c r="G12" s="49">
        <v>1</v>
      </c>
      <c r="H12" s="88">
        <v>1</v>
      </c>
      <c r="I12" s="18">
        <v>1</v>
      </c>
      <c r="J12" s="102">
        <v>1</v>
      </c>
      <c r="K12" s="103">
        <v>1</v>
      </c>
      <c r="L12" s="89">
        <v>1</v>
      </c>
      <c r="M12" s="107">
        <f t="shared" si="1"/>
        <v>0</v>
      </c>
      <c r="N12" s="111">
        <v>10</v>
      </c>
      <c r="O12" s="112">
        <v>8.5</v>
      </c>
      <c r="P12" s="109">
        <f t="shared" si="2"/>
        <v>3.7749999999999999</v>
      </c>
      <c r="Q12" s="124">
        <v>10</v>
      </c>
      <c r="R12" s="92">
        <f t="shared" si="3"/>
        <v>6</v>
      </c>
      <c r="S12" s="121">
        <v>10</v>
      </c>
      <c r="T12" s="94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4">
        <v>6</v>
      </c>
      <c r="B13" s="21">
        <v>2</v>
      </c>
      <c r="C13" s="81" t="s">
        <v>31</v>
      </c>
      <c r="D13" s="117">
        <v>9.8000000000000007</v>
      </c>
      <c r="E13" s="16">
        <v>1</v>
      </c>
      <c r="F13" s="49">
        <v>1</v>
      </c>
      <c r="G13" s="49">
        <v>1</v>
      </c>
      <c r="H13" s="88">
        <v>1</v>
      </c>
      <c r="I13" s="18">
        <v>1</v>
      </c>
      <c r="J13" s="102">
        <v>1</v>
      </c>
      <c r="K13" s="103">
        <v>1</v>
      </c>
      <c r="L13" s="89">
        <v>1</v>
      </c>
      <c r="M13" s="107">
        <f t="shared" si="1"/>
        <v>0</v>
      </c>
      <c r="N13" s="111">
        <v>10</v>
      </c>
      <c r="O13" s="112">
        <v>8.5</v>
      </c>
      <c r="P13" s="109">
        <f t="shared" si="2"/>
        <v>3.7749999999999999</v>
      </c>
      <c r="Q13" s="19">
        <v>8.5</v>
      </c>
      <c r="R13" s="92">
        <f t="shared" si="3"/>
        <v>5.0999999999999996</v>
      </c>
      <c r="S13" s="90">
        <v>9</v>
      </c>
      <c r="T13" s="94">
        <f t="shared" si="0"/>
        <v>9.4</v>
      </c>
      <c r="U13" s="2"/>
      <c r="V13" s="2"/>
      <c r="W13" s="2"/>
    </row>
    <row r="14" spans="1:23" ht="19.5" customHeight="1" thickBot="1" x14ac:dyDescent="0.3">
      <c r="A14" s="14">
        <v>7</v>
      </c>
      <c r="B14" s="14">
        <v>1</v>
      </c>
      <c r="C14" s="80" t="s">
        <v>32</v>
      </c>
      <c r="D14" s="116">
        <v>10</v>
      </c>
      <c r="E14" s="16">
        <v>1</v>
      </c>
      <c r="F14" s="49">
        <v>1</v>
      </c>
      <c r="G14" s="77">
        <v>0</v>
      </c>
      <c r="H14" s="88">
        <v>1</v>
      </c>
      <c r="I14" s="18">
        <v>1</v>
      </c>
      <c r="J14" s="102">
        <v>1</v>
      </c>
      <c r="K14" s="103">
        <v>1</v>
      </c>
      <c r="L14" s="89">
        <v>1</v>
      </c>
      <c r="M14" s="107">
        <f t="shared" si="1"/>
        <v>1</v>
      </c>
      <c r="N14" s="111">
        <v>10</v>
      </c>
      <c r="O14" s="112">
        <v>9</v>
      </c>
      <c r="P14" s="109">
        <f t="shared" si="2"/>
        <v>3.8499999999999996</v>
      </c>
      <c r="Q14" s="124">
        <v>10</v>
      </c>
      <c r="R14" s="92">
        <f t="shared" si="3"/>
        <v>6</v>
      </c>
      <c r="S14" s="121">
        <v>10</v>
      </c>
      <c r="T14" s="94">
        <f t="shared" si="0"/>
        <v>10</v>
      </c>
      <c r="U14" s="2"/>
      <c r="V14" s="2"/>
      <c r="W14" s="2"/>
    </row>
    <row r="15" spans="1:23" ht="19.5" customHeight="1" thickBot="1" x14ac:dyDescent="0.3">
      <c r="A15" s="14">
        <v>8</v>
      </c>
      <c r="B15" s="23">
        <v>4</v>
      </c>
      <c r="C15" s="82" t="s">
        <v>33</v>
      </c>
      <c r="D15" s="117">
        <v>9.6</v>
      </c>
      <c r="E15" s="16">
        <v>1</v>
      </c>
      <c r="F15" s="49">
        <v>1</v>
      </c>
      <c r="G15" s="49">
        <v>1</v>
      </c>
      <c r="H15" s="88">
        <v>1</v>
      </c>
      <c r="I15" s="18">
        <v>1</v>
      </c>
      <c r="J15" s="102">
        <v>1</v>
      </c>
      <c r="K15" s="103">
        <v>1</v>
      </c>
      <c r="L15" s="89">
        <v>1</v>
      </c>
      <c r="M15" s="107">
        <f t="shared" si="1"/>
        <v>0</v>
      </c>
      <c r="N15" s="111">
        <v>8</v>
      </c>
      <c r="O15" s="112">
        <v>10</v>
      </c>
      <c r="P15" s="109">
        <f t="shared" si="2"/>
        <v>3.5</v>
      </c>
      <c r="Q15" s="123">
        <v>10</v>
      </c>
      <c r="R15" s="92">
        <f t="shared" si="3"/>
        <v>6</v>
      </c>
      <c r="S15" s="90">
        <v>9.6999999999999993</v>
      </c>
      <c r="T15" s="94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4">
        <v>9</v>
      </c>
      <c r="B16" s="14">
        <v>3</v>
      </c>
      <c r="C16" s="79" t="s">
        <v>34</v>
      </c>
      <c r="D16" s="116">
        <v>10</v>
      </c>
      <c r="E16" s="16">
        <v>1</v>
      </c>
      <c r="F16" s="49">
        <v>1</v>
      </c>
      <c r="G16" s="49">
        <v>1</v>
      </c>
      <c r="H16" s="88">
        <v>1</v>
      </c>
      <c r="I16" s="18">
        <v>1</v>
      </c>
      <c r="J16" s="102">
        <v>1</v>
      </c>
      <c r="K16" s="103">
        <v>1</v>
      </c>
      <c r="L16" s="89">
        <v>1</v>
      </c>
      <c r="M16" s="107">
        <f t="shared" si="1"/>
        <v>0</v>
      </c>
      <c r="N16" s="111">
        <v>10</v>
      </c>
      <c r="O16" s="112">
        <v>8.5</v>
      </c>
      <c r="P16" s="109">
        <f t="shared" si="2"/>
        <v>3.7749999999999999</v>
      </c>
      <c r="Q16" s="19">
        <v>9.5</v>
      </c>
      <c r="R16" s="92">
        <f t="shared" si="3"/>
        <v>5.7</v>
      </c>
      <c r="S16" s="90">
        <v>9.6</v>
      </c>
      <c r="T16" s="94">
        <f t="shared" si="0"/>
        <v>9.8000000000000007</v>
      </c>
      <c r="U16" s="2"/>
      <c r="V16" s="2"/>
      <c r="W16" s="2"/>
    </row>
    <row r="17" spans="1:23" ht="19.5" customHeight="1" thickBot="1" x14ac:dyDescent="0.3">
      <c r="A17" s="14">
        <v>10</v>
      </c>
      <c r="B17" s="14">
        <v>2</v>
      </c>
      <c r="C17" s="79" t="s">
        <v>35</v>
      </c>
      <c r="D17" s="117">
        <v>9.6</v>
      </c>
      <c r="E17" s="16">
        <v>1</v>
      </c>
      <c r="F17" s="49">
        <v>1</v>
      </c>
      <c r="G17" s="58">
        <v>1</v>
      </c>
      <c r="H17" s="88">
        <v>1</v>
      </c>
      <c r="I17" s="18">
        <v>1</v>
      </c>
      <c r="J17" s="102">
        <v>1</v>
      </c>
      <c r="K17" s="103">
        <v>1</v>
      </c>
      <c r="L17" s="89">
        <v>1</v>
      </c>
      <c r="M17" s="107">
        <f t="shared" si="1"/>
        <v>0</v>
      </c>
      <c r="N17" s="111">
        <v>9</v>
      </c>
      <c r="O17" s="125">
        <v>9.5</v>
      </c>
      <c r="P17" s="109">
        <f t="shared" si="2"/>
        <v>3.6749999999999998</v>
      </c>
      <c r="Q17" s="123">
        <v>9</v>
      </c>
      <c r="R17" s="92">
        <f t="shared" si="3"/>
        <v>5.3999999999999995</v>
      </c>
      <c r="S17" s="90">
        <v>9.1999999999999993</v>
      </c>
      <c r="T17" s="94">
        <f t="shared" si="0"/>
        <v>9.3999999999999986</v>
      </c>
      <c r="U17" s="2"/>
      <c r="V17" s="2"/>
      <c r="W17" s="2"/>
    </row>
    <row r="18" spans="1:23" ht="19.5" customHeight="1" thickBot="1" x14ac:dyDescent="0.3">
      <c r="A18" s="120">
        <v>11</v>
      </c>
      <c r="B18" s="23">
        <v>1</v>
      </c>
      <c r="C18" s="82" t="s">
        <v>36</v>
      </c>
      <c r="D18" s="116">
        <v>10</v>
      </c>
      <c r="E18" s="16">
        <v>1</v>
      </c>
      <c r="F18" s="49">
        <v>1</v>
      </c>
      <c r="G18" s="49">
        <v>1</v>
      </c>
      <c r="H18" s="88">
        <v>1</v>
      </c>
      <c r="I18" s="49">
        <v>1</v>
      </c>
      <c r="J18" s="102">
        <v>1</v>
      </c>
      <c r="K18" s="103">
        <v>1</v>
      </c>
      <c r="L18" s="89">
        <v>1</v>
      </c>
      <c r="M18" s="107">
        <f t="shared" si="1"/>
        <v>0</v>
      </c>
      <c r="N18" s="111">
        <v>10</v>
      </c>
      <c r="O18" s="125">
        <v>10</v>
      </c>
      <c r="P18" s="109">
        <f t="shared" si="2"/>
        <v>4</v>
      </c>
      <c r="Q18" s="124">
        <v>10</v>
      </c>
      <c r="R18" s="92">
        <f t="shared" si="3"/>
        <v>6</v>
      </c>
      <c r="S18" s="121">
        <f t="shared" ref="S18:S25" si="4">SUM(P18,R18)</f>
        <v>10</v>
      </c>
      <c r="T18" s="94">
        <f t="shared" si="0"/>
        <v>10</v>
      </c>
      <c r="U18" s="2"/>
      <c r="V18" s="2"/>
      <c r="W18" s="2"/>
    </row>
    <row r="19" spans="1:23" ht="19.5" customHeight="1" thickBot="1" x14ac:dyDescent="0.3">
      <c r="A19" s="14">
        <v>12</v>
      </c>
      <c r="B19" s="23">
        <v>4</v>
      </c>
      <c r="C19" s="82" t="s">
        <v>37</v>
      </c>
      <c r="D19" s="117">
        <v>9.6</v>
      </c>
      <c r="E19" s="16">
        <v>1</v>
      </c>
      <c r="F19" s="49">
        <v>1</v>
      </c>
      <c r="G19" s="49">
        <v>1</v>
      </c>
      <c r="H19" s="88">
        <v>1</v>
      </c>
      <c r="I19" s="49">
        <v>1</v>
      </c>
      <c r="J19" s="102">
        <v>1</v>
      </c>
      <c r="K19" s="103">
        <v>1</v>
      </c>
      <c r="L19" s="89">
        <v>1</v>
      </c>
      <c r="M19" s="107">
        <f t="shared" si="1"/>
        <v>0</v>
      </c>
      <c r="N19" s="111">
        <v>9</v>
      </c>
      <c r="O19" s="125">
        <v>9.5</v>
      </c>
      <c r="P19" s="109">
        <f t="shared" si="2"/>
        <v>3.6749999999999998</v>
      </c>
      <c r="Q19" s="123">
        <v>10</v>
      </c>
      <c r="R19" s="92">
        <f t="shared" si="3"/>
        <v>6</v>
      </c>
      <c r="S19" s="121">
        <v>10</v>
      </c>
      <c r="T19" s="94">
        <f t="shared" si="0"/>
        <v>9.8000000000000007</v>
      </c>
      <c r="U19" s="2"/>
      <c r="V19" s="2"/>
      <c r="W19" s="2"/>
    </row>
    <row r="20" spans="1:23" ht="19.5" customHeight="1" thickBot="1" x14ac:dyDescent="0.3">
      <c r="A20" s="14">
        <v>13</v>
      </c>
      <c r="B20" s="14">
        <v>3</v>
      </c>
      <c r="C20" s="159" t="s">
        <v>38</v>
      </c>
      <c r="D20" s="116">
        <v>9.3000000000000007</v>
      </c>
      <c r="E20" s="16">
        <v>1</v>
      </c>
      <c r="F20" s="49">
        <v>1</v>
      </c>
      <c r="G20" s="49">
        <v>1</v>
      </c>
      <c r="H20" s="88">
        <v>1</v>
      </c>
      <c r="I20" s="49">
        <v>1</v>
      </c>
      <c r="J20" s="102">
        <v>1</v>
      </c>
      <c r="K20" s="103">
        <v>1</v>
      </c>
      <c r="L20" s="89">
        <v>1</v>
      </c>
      <c r="M20" s="107">
        <f t="shared" si="1"/>
        <v>0</v>
      </c>
      <c r="N20" s="111">
        <v>9</v>
      </c>
      <c r="O20" s="112">
        <v>8.5</v>
      </c>
      <c r="P20" s="109">
        <f t="shared" si="2"/>
        <v>3.5249999999999999</v>
      </c>
      <c r="Q20" s="123">
        <v>9.5</v>
      </c>
      <c r="R20" s="92">
        <f t="shared" si="3"/>
        <v>5.7</v>
      </c>
      <c r="S20" s="90">
        <v>9.4</v>
      </c>
      <c r="T20" s="94">
        <f t="shared" si="0"/>
        <v>9.3500000000000014</v>
      </c>
      <c r="U20" s="2"/>
      <c r="V20" s="2"/>
      <c r="W20" s="2"/>
    </row>
    <row r="21" spans="1:23" ht="19.5" customHeight="1" thickBot="1" x14ac:dyDescent="0.3">
      <c r="A21" s="14">
        <v>14</v>
      </c>
      <c r="B21" s="14">
        <v>2</v>
      </c>
      <c r="C21" s="79" t="s">
        <v>39</v>
      </c>
      <c r="D21" s="117">
        <v>9.5</v>
      </c>
      <c r="E21" s="16">
        <v>1</v>
      </c>
      <c r="F21" s="49">
        <v>1</v>
      </c>
      <c r="G21" s="49">
        <v>1</v>
      </c>
      <c r="H21" s="88">
        <v>1</v>
      </c>
      <c r="I21" s="49">
        <v>1</v>
      </c>
      <c r="J21" s="102">
        <v>1</v>
      </c>
      <c r="K21" s="103">
        <v>1</v>
      </c>
      <c r="L21" s="89">
        <v>1</v>
      </c>
      <c r="M21" s="107">
        <f t="shared" si="1"/>
        <v>0</v>
      </c>
      <c r="N21" s="111">
        <v>10</v>
      </c>
      <c r="O21" s="112">
        <v>10</v>
      </c>
      <c r="P21" s="109">
        <f t="shared" si="2"/>
        <v>4</v>
      </c>
      <c r="Q21" s="19">
        <v>9</v>
      </c>
      <c r="R21" s="92">
        <f t="shared" si="3"/>
        <v>5.3999999999999995</v>
      </c>
      <c r="S21" s="90">
        <f t="shared" si="4"/>
        <v>9.3999999999999986</v>
      </c>
      <c r="T21" s="94">
        <f t="shared" si="0"/>
        <v>9.4499999999999993</v>
      </c>
      <c r="U21" s="2"/>
      <c r="V21" s="2"/>
      <c r="W21" s="2"/>
    </row>
    <row r="22" spans="1:23" ht="19.5" customHeight="1" thickBot="1" x14ac:dyDescent="0.3">
      <c r="A22" s="14">
        <v>15</v>
      </c>
      <c r="B22" s="23">
        <v>4</v>
      </c>
      <c r="C22" s="82" t="s">
        <v>40</v>
      </c>
      <c r="D22" s="116">
        <v>9</v>
      </c>
      <c r="E22" s="16">
        <v>1</v>
      </c>
      <c r="F22" s="49">
        <v>1</v>
      </c>
      <c r="G22" s="77">
        <v>0</v>
      </c>
      <c r="H22" s="88">
        <v>1</v>
      </c>
      <c r="I22" s="49">
        <v>1</v>
      </c>
      <c r="J22" s="102">
        <v>1</v>
      </c>
      <c r="K22" s="103">
        <v>1</v>
      </c>
      <c r="L22" s="89">
        <v>1</v>
      </c>
      <c r="M22" s="107">
        <f t="shared" si="1"/>
        <v>1</v>
      </c>
      <c r="N22" s="127">
        <v>8</v>
      </c>
      <c r="O22" s="122">
        <v>5</v>
      </c>
      <c r="P22" s="109">
        <f t="shared" si="2"/>
        <v>2.75</v>
      </c>
      <c r="Q22" s="128">
        <v>5</v>
      </c>
      <c r="R22" s="92">
        <f t="shared" si="3"/>
        <v>3</v>
      </c>
      <c r="S22" s="90">
        <v>6</v>
      </c>
      <c r="T22" s="94">
        <f t="shared" si="0"/>
        <v>7.5</v>
      </c>
      <c r="U22" s="2"/>
      <c r="V22" s="2"/>
      <c r="W22" s="2"/>
    </row>
    <row r="23" spans="1:23" ht="19.5" customHeight="1" thickBot="1" x14ac:dyDescent="0.3">
      <c r="A23" s="14">
        <v>16</v>
      </c>
      <c r="B23" s="23">
        <v>2</v>
      </c>
      <c r="C23" s="82" t="s">
        <v>41</v>
      </c>
      <c r="D23" s="117">
        <v>9.5</v>
      </c>
      <c r="E23" s="16">
        <v>1</v>
      </c>
      <c r="F23" s="49">
        <v>1</v>
      </c>
      <c r="G23" s="49">
        <v>1</v>
      </c>
      <c r="H23" s="88">
        <v>1</v>
      </c>
      <c r="I23" s="49">
        <v>1</v>
      </c>
      <c r="J23" s="102">
        <v>1</v>
      </c>
      <c r="K23" s="103">
        <v>1</v>
      </c>
      <c r="L23" s="89">
        <v>1</v>
      </c>
      <c r="M23" s="107">
        <f t="shared" si="1"/>
        <v>0</v>
      </c>
      <c r="N23" s="111">
        <v>9</v>
      </c>
      <c r="O23" s="112">
        <v>8.5</v>
      </c>
      <c r="P23" s="109">
        <f t="shared" si="2"/>
        <v>3.5249999999999999</v>
      </c>
      <c r="Q23" s="123">
        <v>10</v>
      </c>
      <c r="R23" s="92">
        <f t="shared" si="3"/>
        <v>6</v>
      </c>
      <c r="S23" s="121">
        <v>9.8000000000000007</v>
      </c>
      <c r="T23" s="94">
        <f t="shared" si="0"/>
        <v>9.65</v>
      </c>
      <c r="U23" s="2"/>
      <c r="V23" s="2"/>
      <c r="W23" s="2"/>
    </row>
    <row r="24" spans="1:23" ht="19.5" customHeight="1" thickBot="1" x14ac:dyDescent="0.3">
      <c r="A24" s="14">
        <v>17</v>
      </c>
      <c r="B24" s="14">
        <v>2</v>
      </c>
      <c r="C24" s="79" t="s">
        <v>42</v>
      </c>
      <c r="D24" s="116">
        <v>10</v>
      </c>
      <c r="E24" s="16">
        <v>1</v>
      </c>
      <c r="F24" s="49">
        <v>1</v>
      </c>
      <c r="G24" s="49">
        <v>1</v>
      </c>
      <c r="H24" s="88">
        <v>1</v>
      </c>
      <c r="I24" s="49">
        <v>1</v>
      </c>
      <c r="J24" s="102">
        <v>1</v>
      </c>
      <c r="K24" s="103">
        <v>1</v>
      </c>
      <c r="L24" s="89">
        <v>1</v>
      </c>
      <c r="M24" s="107">
        <f t="shared" si="1"/>
        <v>0</v>
      </c>
      <c r="N24" s="111">
        <v>8</v>
      </c>
      <c r="O24" s="125">
        <v>9.5</v>
      </c>
      <c r="P24" s="109">
        <f t="shared" si="2"/>
        <v>3.4249999999999998</v>
      </c>
      <c r="Q24" s="19">
        <v>8.5</v>
      </c>
      <c r="R24" s="92">
        <f t="shared" si="3"/>
        <v>5.0999999999999996</v>
      </c>
      <c r="S24" s="90">
        <v>8.5</v>
      </c>
      <c r="T24" s="94">
        <f t="shared" si="0"/>
        <v>9.25</v>
      </c>
      <c r="U24" s="2"/>
      <c r="V24" s="2"/>
      <c r="W24" s="2"/>
    </row>
    <row r="25" spans="1:23" ht="19.5" customHeight="1" thickBot="1" x14ac:dyDescent="0.3">
      <c r="A25" s="14">
        <v>18</v>
      </c>
      <c r="B25" s="21">
        <v>2</v>
      </c>
      <c r="C25" s="81" t="s">
        <v>43</v>
      </c>
      <c r="D25" s="117">
        <v>10</v>
      </c>
      <c r="E25" s="16">
        <v>1</v>
      </c>
      <c r="F25" s="49">
        <v>1</v>
      </c>
      <c r="G25" s="49">
        <v>1</v>
      </c>
      <c r="H25" s="88">
        <v>1</v>
      </c>
      <c r="I25" s="49">
        <v>1</v>
      </c>
      <c r="J25" s="102">
        <v>1</v>
      </c>
      <c r="K25" s="103">
        <v>1</v>
      </c>
      <c r="L25" s="89">
        <v>1</v>
      </c>
      <c r="M25" s="107">
        <f t="shared" si="1"/>
        <v>0</v>
      </c>
      <c r="N25" s="111">
        <v>10</v>
      </c>
      <c r="O25" s="112">
        <v>10</v>
      </c>
      <c r="P25" s="109">
        <f t="shared" si="2"/>
        <v>4</v>
      </c>
      <c r="Q25" s="19">
        <v>10</v>
      </c>
      <c r="R25" s="92">
        <f t="shared" si="3"/>
        <v>6</v>
      </c>
      <c r="S25" s="90">
        <f t="shared" si="4"/>
        <v>10</v>
      </c>
      <c r="T25" s="94">
        <f t="shared" si="0"/>
        <v>10</v>
      </c>
      <c r="U25" s="2"/>
      <c r="V25" s="2"/>
      <c r="W25" s="2"/>
    </row>
    <row r="26" spans="1:23" ht="19.5" customHeight="1" thickBot="1" x14ac:dyDescent="0.3">
      <c r="A26" s="14">
        <v>19</v>
      </c>
      <c r="B26" s="26">
        <v>1</v>
      </c>
      <c r="C26" s="83" t="s">
        <v>44</v>
      </c>
      <c r="D26" s="119">
        <v>10</v>
      </c>
      <c r="E26" s="95">
        <v>1</v>
      </c>
      <c r="F26" s="96">
        <v>1</v>
      </c>
      <c r="G26" s="96">
        <v>1</v>
      </c>
      <c r="H26" s="88">
        <v>1</v>
      </c>
      <c r="I26" s="96">
        <v>1</v>
      </c>
      <c r="J26" s="104">
        <v>1</v>
      </c>
      <c r="K26" s="104">
        <v>1</v>
      </c>
      <c r="L26" s="89">
        <v>1</v>
      </c>
      <c r="M26" s="108">
        <f t="shared" si="1"/>
        <v>0</v>
      </c>
      <c r="N26" s="113">
        <v>8</v>
      </c>
      <c r="O26" s="114">
        <v>0</v>
      </c>
      <c r="P26" s="109">
        <f t="shared" si="2"/>
        <v>2</v>
      </c>
      <c r="Q26" s="130">
        <v>10</v>
      </c>
      <c r="R26" s="92">
        <f>Q26*0.6</f>
        <v>6</v>
      </c>
      <c r="S26" s="121">
        <v>10</v>
      </c>
      <c r="T26" s="97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5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9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87" hidden="1" customWidth="1"/>
    <col min="15" max="15" width="8" hidden="1" customWidth="1"/>
    <col min="16" max="16" width="7.7109375" customWidth="1"/>
    <col min="17" max="17" width="12.42578125" style="129" hidden="1" customWidth="1"/>
    <col min="18" max="18" width="14.28515625" style="166" hidden="1" customWidth="1"/>
    <col min="19" max="19" width="14.28515625" style="129" hidden="1" customWidth="1"/>
    <col min="20" max="20" width="7.7109375" style="129" hidden="1" customWidth="1"/>
    <col min="21" max="21" width="17.28515625" style="129" hidden="1" customWidth="1"/>
    <col min="22" max="22" width="7.7109375" style="129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4" hidden="1" customWidth="1"/>
    <col min="27" max="27" width="11.42578125" style="167" hidden="1" customWidth="1"/>
    <col min="28" max="28" width="11.42578125" hidden="1" customWidth="1"/>
    <col min="29" max="29" width="11.42578125" customWidth="1"/>
    <col min="30" max="30" width="11.42578125" style="166" customWidth="1"/>
    <col min="31" max="31" width="12.7109375" customWidth="1"/>
    <col min="32" max="36" width="10" customWidth="1"/>
  </cols>
  <sheetData>
    <row r="1" spans="1:36" ht="19.5" customHeight="1" x14ac:dyDescent="0.25">
      <c r="A1" s="290"/>
      <c r="B1" s="291"/>
      <c r="C1" s="292"/>
      <c r="D1" s="301"/>
      <c r="E1" s="292"/>
      <c r="F1" s="261" t="s">
        <v>0</v>
      </c>
      <c r="G1" s="262"/>
      <c r="H1" s="262"/>
      <c r="I1" s="262"/>
      <c r="J1" s="262"/>
      <c r="K1" s="262"/>
      <c r="L1" s="262"/>
      <c r="M1" s="262"/>
      <c r="N1" s="299"/>
      <c r="O1" s="262"/>
      <c r="P1" s="262"/>
      <c r="Q1" s="299"/>
      <c r="R1" s="299"/>
      <c r="S1" s="299"/>
      <c r="T1" s="299"/>
      <c r="U1" s="299"/>
      <c r="V1" s="299"/>
      <c r="W1" s="263"/>
      <c r="X1" s="301"/>
      <c r="Y1" s="291"/>
      <c r="Z1" s="285"/>
      <c r="AA1" s="285"/>
      <c r="AB1" s="291"/>
      <c r="AC1" s="291"/>
      <c r="AD1" s="285"/>
      <c r="AE1" s="292"/>
      <c r="AF1" s="2"/>
      <c r="AG1" s="2"/>
      <c r="AH1" s="2"/>
      <c r="AI1" s="2"/>
      <c r="AJ1" s="2"/>
    </row>
    <row r="2" spans="1:36" ht="15" customHeight="1" x14ac:dyDescent="0.25">
      <c r="A2" s="255"/>
      <c r="B2" s="256"/>
      <c r="C2" s="270"/>
      <c r="D2" s="255"/>
      <c r="E2" s="270"/>
      <c r="F2" s="284" t="s">
        <v>1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6"/>
      <c r="X2" s="255"/>
      <c r="Y2" s="256"/>
      <c r="Z2" s="256"/>
      <c r="AA2" s="256"/>
      <c r="AB2" s="256"/>
      <c r="AC2" s="256"/>
      <c r="AD2" s="256"/>
      <c r="AE2" s="270"/>
      <c r="AF2" s="2"/>
      <c r="AG2" s="2"/>
      <c r="AH2" s="2"/>
      <c r="AI2" s="2"/>
      <c r="AJ2" s="2"/>
    </row>
    <row r="3" spans="1:36" ht="18" customHeight="1" x14ac:dyDescent="0.25">
      <c r="A3" s="255"/>
      <c r="B3" s="256"/>
      <c r="C3" s="270"/>
      <c r="D3" s="255"/>
      <c r="E3" s="270"/>
      <c r="F3" s="288" t="s">
        <v>2</v>
      </c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6"/>
      <c r="X3" s="255"/>
      <c r="Y3" s="256"/>
      <c r="Z3" s="256"/>
      <c r="AA3" s="256"/>
      <c r="AB3" s="256"/>
      <c r="AC3" s="256"/>
      <c r="AD3" s="256"/>
      <c r="AE3" s="270"/>
      <c r="AF3" s="2"/>
      <c r="AG3" s="2"/>
      <c r="AH3" s="2"/>
      <c r="AI3" s="2"/>
      <c r="AJ3" s="2"/>
    </row>
    <row r="4" spans="1:36" ht="15.75" customHeight="1" thickBot="1" x14ac:dyDescent="0.3">
      <c r="A4" s="255"/>
      <c r="B4" s="256"/>
      <c r="C4" s="270"/>
      <c r="D4" s="258"/>
      <c r="E4" s="272"/>
      <c r="F4" s="287" t="s">
        <v>3</v>
      </c>
      <c r="G4" s="265"/>
      <c r="H4" s="265"/>
      <c r="I4" s="265"/>
      <c r="J4" s="265"/>
      <c r="K4" s="265"/>
      <c r="L4" s="265"/>
      <c r="M4" s="265"/>
      <c r="N4" s="279"/>
      <c r="O4" s="265"/>
      <c r="P4" s="265"/>
      <c r="Q4" s="279"/>
      <c r="R4" s="279"/>
      <c r="S4" s="279"/>
      <c r="T4" s="279"/>
      <c r="U4" s="279"/>
      <c r="V4" s="279"/>
      <c r="W4" s="266"/>
      <c r="X4" s="258"/>
      <c r="Y4" s="259"/>
      <c r="Z4" s="279"/>
      <c r="AA4" s="279"/>
      <c r="AB4" s="259"/>
      <c r="AC4" s="259"/>
      <c r="AD4" s="279"/>
      <c r="AE4" s="272"/>
      <c r="AF4" s="2"/>
      <c r="AG4" s="2"/>
      <c r="AH4" s="2"/>
      <c r="AI4" s="2"/>
      <c r="AJ4" s="2"/>
    </row>
    <row r="5" spans="1:36" ht="39.75" customHeight="1" thickBot="1" x14ac:dyDescent="0.25">
      <c r="A5" s="258"/>
      <c r="B5" s="259"/>
      <c r="C5" s="272"/>
      <c r="D5" s="315" t="s">
        <v>4</v>
      </c>
      <c r="E5" s="300"/>
      <c r="F5" s="309" t="s">
        <v>46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1"/>
      <c r="AE5" s="305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97" t="s">
        <v>7</v>
      </c>
      <c r="B6" s="314" t="s">
        <v>8</v>
      </c>
      <c r="C6" s="274" t="s">
        <v>9</v>
      </c>
      <c r="D6" s="317" t="s">
        <v>10</v>
      </c>
      <c r="E6" s="316" t="s">
        <v>52</v>
      </c>
      <c r="F6" s="289" t="s">
        <v>11</v>
      </c>
      <c r="G6" s="265"/>
      <c r="H6" s="265"/>
      <c r="I6" s="265"/>
      <c r="J6" s="265"/>
      <c r="K6" s="265"/>
      <c r="L6" s="265"/>
      <c r="M6" s="265"/>
      <c r="N6" s="279"/>
      <c r="O6" s="265"/>
      <c r="P6" s="279"/>
      <c r="Q6" s="281" t="s">
        <v>12</v>
      </c>
      <c r="R6" s="295"/>
      <c r="S6" s="295"/>
      <c r="T6" s="283"/>
      <c r="U6" s="281" t="s">
        <v>119</v>
      </c>
      <c r="V6" s="283"/>
      <c r="W6" s="281" t="s">
        <v>53</v>
      </c>
      <c r="X6" s="300"/>
      <c r="Y6" s="302" t="s">
        <v>13</v>
      </c>
      <c r="Z6" s="303"/>
      <c r="AA6" s="303"/>
      <c r="AB6" s="304"/>
      <c r="AC6" s="307" t="s">
        <v>14</v>
      </c>
      <c r="AD6" s="312" t="s">
        <v>129</v>
      </c>
      <c r="AE6" s="306"/>
      <c r="AF6" s="2"/>
      <c r="AG6" s="2"/>
      <c r="AH6" s="2"/>
      <c r="AI6" s="2"/>
      <c r="AJ6" s="2"/>
    </row>
    <row r="7" spans="1:36" ht="24.75" customHeight="1" thickBot="1" x14ac:dyDescent="0.25">
      <c r="A7" s="259"/>
      <c r="B7" s="260"/>
      <c r="C7" s="294"/>
      <c r="D7" s="269"/>
      <c r="E7" s="294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0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6">
        <v>0.25</v>
      </c>
      <c r="Y7" s="179" t="s">
        <v>58</v>
      </c>
      <c r="Z7" s="180" t="s">
        <v>127</v>
      </c>
      <c r="AA7" s="181" t="s">
        <v>130</v>
      </c>
      <c r="AB7" s="173">
        <v>0.3</v>
      </c>
      <c r="AC7" s="308"/>
      <c r="AD7" s="313"/>
      <c r="AE7" s="306"/>
      <c r="AF7" s="10"/>
      <c r="AG7" s="10"/>
      <c r="AH7" s="10"/>
      <c r="AI7" s="10"/>
      <c r="AJ7" s="10"/>
    </row>
    <row r="8" spans="1:36" ht="19.5" customHeight="1" thickBot="1" x14ac:dyDescent="0.25">
      <c r="A8" s="33">
        <v>1</v>
      </c>
      <c r="B8" s="140">
        <v>2</v>
      </c>
      <c r="C8" s="150" t="s">
        <v>99</v>
      </c>
      <c r="D8" s="153">
        <v>9.5</v>
      </c>
      <c r="E8" s="146">
        <v>9.3000000000000007</v>
      </c>
      <c r="F8" s="144">
        <v>1</v>
      </c>
      <c r="G8" s="192" t="s">
        <v>98</v>
      </c>
      <c r="H8" s="13">
        <v>1</v>
      </c>
      <c r="I8" s="13">
        <v>1</v>
      </c>
      <c r="J8" s="186">
        <v>0</v>
      </c>
      <c r="K8" s="183">
        <v>0</v>
      </c>
      <c r="L8" s="191">
        <v>1</v>
      </c>
      <c r="M8" s="191">
        <v>1</v>
      </c>
      <c r="N8" s="191">
        <v>1</v>
      </c>
      <c r="O8" s="191">
        <v>1</v>
      </c>
      <c r="P8" s="42">
        <v>1</v>
      </c>
      <c r="Q8" s="132">
        <v>10</v>
      </c>
      <c r="R8" s="168">
        <v>10</v>
      </c>
      <c r="S8" s="134">
        <v>10</v>
      </c>
      <c r="T8" s="136">
        <f>SUM((Q8*0.05),(R8*0.05),(S8*0.1))</f>
        <v>2</v>
      </c>
      <c r="U8" s="137">
        <v>10</v>
      </c>
      <c r="V8" s="131">
        <f>U8*0.25</f>
        <v>2.5</v>
      </c>
      <c r="W8" s="137">
        <v>10</v>
      </c>
      <c r="X8" s="172">
        <f>W8*0.25</f>
        <v>2.5</v>
      </c>
      <c r="Y8" s="176">
        <v>9.5</v>
      </c>
      <c r="Z8" s="177">
        <v>10</v>
      </c>
      <c r="AA8" s="178"/>
      <c r="AB8" s="131">
        <f>SUM((Y8*0.2),(Z8*0.1))</f>
        <v>2.9000000000000004</v>
      </c>
      <c r="AC8" s="42">
        <v>10</v>
      </c>
      <c r="AD8" s="171">
        <v>10</v>
      </c>
      <c r="AE8" s="43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4">
        <v>2</v>
      </c>
      <c r="B9" s="141">
        <v>3</v>
      </c>
      <c r="C9" s="151" t="s">
        <v>100</v>
      </c>
      <c r="D9" s="154">
        <v>9.9</v>
      </c>
      <c r="E9" s="147">
        <v>9</v>
      </c>
      <c r="F9" s="16">
        <v>1</v>
      </c>
      <c r="G9" s="17">
        <v>1</v>
      </c>
      <c r="H9" s="17">
        <v>1</v>
      </c>
      <c r="I9" s="18">
        <v>1</v>
      </c>
      <c r="J9" s="18">
        <v>1</v>
      </c>
      <c r="K9" s="48">
        <v>1</v>
      </c>
      <c r="L9" s="191">
        <v>1</v>
      </c>
      <c r="M9" s="191">
        <v>1</v>
      </c>
      <c r="N9" s="191">
        <v>1</v>
      </c>
      <c r="O9" s="191">
        <v>1</v>
      </c>
      <c r="P9" s="42">
        <f t="shared" ref="P9:P26" si="1">10-SUM(F9:O9)</f>
        <v>0</v>
      </c>
      <c r="Q9" s="127">
        <v>9</v>
      </c>
      <c r="R9" s="169">
        <v>10</v>
      </c>
      <c r="S9" s="135">
        <v>10</v>
      </c>
      <c r="T9" s="136">
        <f t="shared" ref="T9:T26" si="2">SUM((Q9*0.05),(R9*0.05),(S9*0.1))</f>
        <v>1.95</v>
      </c>
      <c r="U9" s="138">
        <v>5</v>
      </c>
      <c r="V9" s="131">
        <f t="shared" ref="V9:V26" si="3">U9*0.25</f>
        <v>1.25</v>
      </c>
      <c r="W9" s="138">
        <v>9</v>
      </c>
      <c r="X9" s="172">
        <f t="shared" ref="X9:X26" si="4">W9*0.25</f>
        <v>2.25</v>
      </c>
      <c r="Y9" s="111">
        <v>0</v>
      </c>
      <c r="Z9" s="174"/>
      <c r="AA9" s="112">
        <v>10</v>
      </c>
      <c r="AB9" s="131">
        <f t="shared" ref="AB9:AB26" si="5">SUM((Y9*0.2),(Z9*0.1))</f>
        <v>0</v>
      </c>
      <c r="AC9" s="193">
        <v>6</v>
      </c>
      <c r="AD9" s="42">
        <v>8</v>
      </c>
      <c r="AE9" s="43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4">
        <v>3</v>
      </c>
      <c r="B10" s="141">
        <v>4</v>
      </c>
      <c r="C10" s="151" t="s">
        <v>101</v>
      </c>
      <c r="D10" s="155">
        <v>9.9</v>
      </c>
      <c r="E10" s="148">
        <v>9</v>
      </c>
      <c r="F10" s="16">
        <v>1</v>
      </c>
      <c r="G10" s="77">
        <v>0</v>
      </c>
      <c r="H10" s="17">
        <v>1</v>
      </c>
      <c r="I10" s="18">
        <v>1</v>
      </c>
      <c r="J10" s="18">
        <v>1</v>
      </c>
      <c r="K10" s="48">
        <v>1</v>
      </c>
      <c r="L10" s="191">
        <v>1</v>
      </c>
      <c r="M10" s="191">
        <v>1</v>
      </c>
      <c r="N10" s="191">
        <v>1</v>
      </c>
      <c r="O10" s="191">
        <v>1</v>
      </c>
      <c r="P10" s="42">
        <f t="shared" si="1"/>
        <v>1</v>
      </c>
      <c r="Q10" s="127">
        <v>8</v>
      </c>
      <c r="R10" s="182"/>
      <c r="S10" s="135">
        <v>10</v>
      </c>
      <c r="T10" s="136">
        <f t="shared" si="2"/>
        <v>1.4</v>
      </c>
      <c r="U10" s="138">
        <v>10</v>
      </c>
      <c r="V10" s="131">
        <f t="shared" si="3"/>
        <v>2.5</v>
      </c>
      <c r="W10" s="138"/>
      <c r="X10" s="172">
        <f t="shared" si="4"/>
        <v>0</v>
      </c>
      <c r="Y10" s="111">
        <v>9</v>
      </c>
      <c r="Z10" s="174"/>
      <c r="AA10" s="112">
        <v>10</v>
      </c>
      <c r="AB10" s="131">
        <f t="shared" si="5"/>
        <v>1.8</v>
      </c>
      <c r="AC10" s="193">
        <v>10</v>
      </c>
      <c r="AD10" s="42"/>
      <c r="AE10" s="43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4">
        <v>4</v>
      </c>
      <c r="B11" s="141">
        <v>3</v>
      </c>
      <c r="C11" s="151" t="s">
        <v>102</v>
      </c>
      <c r="D11" s="154">
        <v>9.6</v>
      </c>
      <c r="E11" s="147">
        <v>8.5</v>
      </c>
      <c r="F11" s="16">
        <v>1</v>
      </c>
      <c r="G11" s="17">
        <v>1</v>
      </c>
      <c r="H11" s="17">
        <v>1</v>
      </c>
      <c r="I11" s="18">
        <v>1</v>
      </c>
      <c r="J11" s="18">
        <v>1</v>
      </c>
      <c r="K11" s="48">
        <v>1</v>
      </c>
      <c r="L11" s="191">
        <v>1</v>
      </c>
      <c r="M11" s="191">
        <v>1</v>
      </c>
      <c r="N11" s="191">
        <v>1</v>
      </c>
      <c r="O11" s="191">
        <v>1</v>
      </c>
      <c r="P11" s="42">
        <f t="shared" si="1"/>
        <v>0</v>
      </c>
      <c r="Q11" s="127">
        <v>9</v>
      </c>
      <c r="R11" s="169">
        <v>10</v>
      </c>
      <c r="S11" s="135">
        <v>10</v>
      </c>
      <c r="T11" s="136">
        <f t="shared" si="2"/>
        <v>1.95</v>
      </c>
      <c r="U11" s="138">
        <v>10</v>
      </c>
      <c r="V11" s="131">
        <f t="shared" si="3"/>
        <v>2.5</v>
      </c>
      <c r="W11" s="138">
        <v>7</v>
      </c>
      <c r="X11" s="172">
        <f t="shared" si="4"/>
        <v>1.75</v>
      </c>
      <c r="Y11" s="111">
        <v>8</v>
      </c>
      <c r="Z11" s="174"/>
      <c r="AA11" s="112">
        <v>10</v>
      </c>
      <c r="AB11" s="131">
        <f t="shared" si="5"/>
        <v>1.6</v>
      </c>
      <c r="AC11" s="193">
        <v>10</v>
      </c>
      <c r="AD11" s="42">
        <v>9</v>
      </c>
      <c r="AE11" s="43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4">
        <v>5</v>
      </c>
      <c r="B12" s="141">
        <v>1</v>
      </c>
      <c r="C12" s="151" t="s">
        <v>103</v>
      </c>
      <c r="D12" s="155">
        <v>10</v>
      </c>
      <c r="E12" s="148">
        <v>10</v>
      </c>
      <c r="F12" s="16">
        <v>1</v>
      </c>
      <c r="G12" s="77">
        <v>0</v>
      </c>
      <c r="H12" s="17">
        <v>1</v>
      </c>
      <c r="I12" s="99">
        <v>0</v>
      </c>
      <c r="J12" s="18">
        <v>1</v>
      </c>
      <c r="K12" s="184">
        <v>0</v>
      </c>
      <c r="L12" s="191">
        <v>1</v>
      </c>
      <c r="M12" s="191">
        <v>1</v>
      </c>
      <c r="N12" s="191">
        <v>1</v>
      </c>
      <c r="O12" s="191">
        <v>1</v>
      </c>
      <c r="P12" s="42">
        <v>1</v>
      </c>
      <c r="Q12" s="127">
        <v>8</v>
      </c>
      <c r="R12" s="182"/>
      <c r="S12" s="162">
        <v>10</v>
      </c>
      <c r="T12" s="136">
        <f t="shared" si="2"/>
        <v>1.4</v>
      </c>
      <c r="U12" s="138">
        <v>10</v>
      </c>
      <c r="V12" s="131">
        <f t="shared" si="3"/>
        <v>2.5</v>
      </c>
      <c r="W12" s="138">
        <v>8</v>
      </c>
      <c r="X12" s="172">
        <f t="shared" si="4"/>
        <v>2</v>
      </c>
      <c r="Y12" s="113">
        <v>10</v>
      </c>
      <c r="Z12" s="175">
        <v>10</v>
      </c>
      <c r="AA12" s="112">
        <v>10</v>
      </c>
      <c r="AB12" s="131">
        <f t="shared" si="5"/>
        <v>3</v>
      </c>
      <c r="AC12" s="42">
        <v>10</v>
      </c>
      <c r="AD12" s="42"/>
      <c r="AE12" s="43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4">
        <v>6</v>
      </c>
      <c r="B13" s="142">
        <v>2</v>
      </c>
      <c r="C13" s="151" t="s">
        <v>104</v>
      </c>
      <c r="D13" s="154">
        <v>9.8000000000000007</v>
      </c>
      <c r="E13" s="147">
        <v>9</v>
      </c>
      <c r="F13" s="16">
        <v>1</v>
      </c>
      <c r="G13" s="17">
        <v>1</v>
      </c>
      <c r="H13" s="17">
        <v>1</v>
      </c>
      <c r="I13" s="99">
        <v>0</v>
      </c>
      <c r="J13" s="18">
        <v>1</v>
      </c>
      <c r="K13" s="184">
        <v>0</v>
      </c>
      <c r="L13" s="191">
        <v>1</v>
      </c>
      <c r="M13" s="191">
        <v>1</v>
      </c>
      <c r="N13" s="191">
        <v>1</v>
      </c>
      <c r="O13" s="191">
        <v>1</v>
      </c>
      <c r="P13" s="42">
        <v>1</v>
      </c>
      <c r="Q13" s="127">
        <v>10</v>
      </c>
      <c r="R13" s="169">
        <v>10</v>
      </c>
      <c r="S13" s="162">
        <v>10</v>
      </c>
      <c r="T13" s="136">
        <f t="shared" si="2"/>
        <v>2</v>
      </c>
      <c r="U13" s="138">
        <v>10</v>
      </c>
      <c r="V13" s="131">
        <f t="shared" si="3"/>
        <v>2.5</v>
      </c>
      <c r="W13" s="138">
        <v>9</v>
      </c>
      <c r="X13" s="172">
        <f t="shared" si="4"/>
        <v>2.25</v>
      </c>
      <c r="Y13" s="111">
        <v>10</v>
      </c>
      <c r="Z13" s="174">
        <v>10</v>
      </c>
      <c r="AA13" s="112"/>
      <c r="AB13" s="131">
        <f t="shared" si="5"/>
        <v>3</v>
      </c>
      <c r="AC13" s="42">
        <f t="shared" ref="AC13:AC25" si="6">SUM(T13, V13, X13, AB13)</f>
        <v>9.75</v>
      </c>
      <c r="AD13" s="42">
        <v>10</v>
      </c>
      <c r="AE13" s="43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4">
        <v>7</v>
      </c>
      <c r="B14" s="141">
        <v>1</v>
      </c>
      <c r="C14" s="151" t="s">
        <v>105</v>
      </c>
      <c r="D14" s="155">
        <v>10</v>
      </c>
      <c r="E14" s="148">
        <v>10</v>
      </c>
      <c r="F14" s="145">
        <v>0</v>
      </c>
      <c r="G14" s="17">
        <v>1</v>
      </c>
      <c r="H14" s="17">
        <v>1</v>
      </c>
      <c r="I14" s="18">
        <v>1</v>
      </c>
      <c r="J14" s="18">
        <v>1</v>
      </c>
      <c r="K14" s="48">
        <v>1</v>
      </c>
      <c r="L14" s="191">
        <v>1</v>
      </c>
      <c r="M14" s="191">
        <v>1</v>
      </c>
      <c r="N14" s="191">
        <v>1</v>
      </c>
      <c r="O14" s="191">
        <v>1</v>
      </c>
      <c r="P14" s="42">
        <f t="shared" si="1"/>
        <v>1</v>
      </c>
      <c r="Q14" s="127">
        <v>10</v>
      </c>
      <c r="R14" s="169">
        <v>9</v>
      </c>
      <c r="S14" s="163">
        <v>0</v>
      </c>
      <c r="T14" s="136">
        <f t="shared" si="2"/>
        <v>0.95</v>
      </c>
      <c r="U14" s="138">
        <v>10</v>
      </c>
      <c r="V14" s="131">
        <f t="shared" si="3"/>
        <v>2.5</v>
      </c>
      <c r="W14" s="138"/>
      <c r="X14" s="172">
        <f t="shared" si="4"/>
        <v>0</v>
      </c>
      <c r="Y14" s="113">
        <v>10</v>
      </c>
      <c r="Z14" s="175">
        <v>10</v>
      </c>
      <c r="AA14" s="112">
        <v>10</v>
      </c>
      <c r="AB14" s="131">
        <f t="shared" si="5"/>
        <v>3</v>
      </c>
      <c r="AC14" s="189">
        <v>10</v>
      </c>
      <c r="AD14" s="42">
        <v>10</v>
      </c>
      <c r="AE14" s="43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4">
        <v>8</v>
      </c>
      <c r="B15" s="143">
        <v>4</v>
      </c>
      <c r="C15" s="151" t="s">
        <v>106</v>
      </c>
      <c r="D15" s="154">
        <v>9.6</v>
      </c>
      <c r="E15" s="147">
        <v>9.6999999999999993</v>
      </c>
      <c r="F15" s="16">
        <v>1</v>
      </c>
      <c r="G15" s="17">
        <v>1</v>
      </c>
      <c r="H15" s="17">
        <v>1</v>
      </c>
      <c r="I15" s="18">
        <v>1</v>
      </c>
      <c r="J15" s="18">
        <v>1</v>
      </c>
      <c r="K15" s="184">
        <v>0</v>
      </c>
      <c r="L15" s="191">
        <v>1</v>
      </c>
      <c r="M15" s="191">
        <v>1</v>
      </c>
      <c r="N15" s="191">
        <v>1</v>
      </c>
      <c r="O15" s="191">
        <v>1</v>
      </c>
      <c r="P15" s="42">
        <v>0</v>
      </c>
      <c r="Q15" s="127">
        <v>10</v>
      </c>
      <c r="R15" s="169">
        <v>8</v>
      </c>
      <c r="S15" s="135">
        <v>10</v>
      </c>
      <c r="T15" s="136">
        <f t="shared" si="2"/>
        <v>1.9</v>
      </c>
      <c r="U15" s="138">
        <v>5</v>
      </c>
      <c r="V15" s="131">
        <f t="shared" si="3"/>
        <v>1.25</v>
      </c>
      <c r="W15" s="138">
        <v>5</v>
      </c>
      <c r="X15" s="172">
        <f t="shared" si="4"/>
        <v>1.25</v>
      </c>
      <c r="Y15" s="111">
        <v>10</v>
      </c>
      <c r="Z15" s="174"/>
      <c r="AA15" s="112">
        <v>10</v>
      </c>
      <c r="AB15" s="131">
        <f t="shared" si="5"/>
        <v>2</v>
      </c>
      <c r="AC15" s="42">
        <f t="shared" si="6"/>
        <v>6.4</v>
      </c>
      <c r="AD15" s="42">
        <v>10</v>
      </c>
      <c r="AE15" s="43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4">
        <v>9</v>
      </c>
      <c r="B16" s="141">
        <v>3</v>
      </c>
      <c r="C16" s="151" t="s">
        <v>107</v>
      </c>
      <c r="D16" s="155">
        <v>10</v>
      </c>
      <c r="E16" s="148">
        <v>9.6999999999999993</v>
      </c>
      <c r="F16" s="16">
        <v>1</v>
      </c>
      <c r="G16" s="17">
        <v>1</v>
      </c>
      <c r="H16" s="77">
        <v>0</v>
      </c>
      <c r="I16" s="18">
        <v>1</v>
      </c>
      <c r="J16" s="18">
        <v>1</v>
      </c>
      <c r="K16" s="184">
        <v>0</v>
      </c>
      <c r="L16" s="191">
        <v>1</v>
      </c>
      <c r="M16" s="191">
        <v>1</v>
      </c>
      <c r="N16" s="191">
        <v>1</v>
      </c>
      <c r="O16" s="191">
        <v>1</v>
      </c>
      <c r="P16" s="42">
        <v>1</v>
      </c>
      <c r="Q16" s="157">
        <v>10</v>
      </c>
      <c r="R16" s="169">
        <v>10</v>
      </c>
      <c r="S16" s="135">
        <v>10</v>
      </c>
      <c r="T16" s="136">
        <f t="shared" si="2"/>
        <v>2</v>
      </c>
      <c r="U16" s="138">
        <v>10</v>
      </c>
      <c r="V16" s="131">
        <f t="shared" si="3"/>
        <v>2.5</v>
      </c>
      <c r="W16" s="165">
        <v>10</v>
      </c>
      <c r="X16" s="172">
        <f t="shared" si="4"/>
        <v>2.5</v>
      </c>
      <c r="Y16" s="188">
        <v>9.5</v>
      </c>
      <c r="Z16" s="174">
        <v>10</v>
      </c>
      <c r="AA16" s="112">
        <v>10</v>
      </c>
      <c r="AB16" s="131">
        <f t="shared" si="5"/>
        <v>2.9000000000000004</v>
      </c>
      <c r="AC16" s="42">
        <f t="shared" si="6"/>
        <v>9.9</v>
      </c>
      <c r="AD16" s="42">
        <v>10</v>
      </c>
      <c r="AE16" s="43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4">
        <v>10</v>
      </c>
      <c r="B17" s="141">
        <v>2</v>
      </c>
      <c r="C17" s="151" t="s">
        <v>108</v>
      </c>
      <c r="D17" s="154">
        <v>9.6</v>
      </c>
      <c r="E17" s="147">
        <v>9.1999999999999993</v>
      </c>
      <c r="F17" s="16">
        <v>1</v>
      </c>
      <c r="G17" s="17">
        <v>1</v>
      </c>
      <c r="H17" s="25">
        <v>1</v>
      </c>
      <c r="I17" s="18">
        <v>1</v>
      </c>
      <c r="J17" s="18">
        <v>1</v>
      </c>
      <c r="K17" s="184">
        <v>0</v>
      </c>
      <c r="L17" s="191">
        <v>1</v>
      </c>
      <c r="M17" s="191">
        <v>1</v>
      </c>
      <c r="N17" s="191">
        <v>1</v>
      </c>
      <c r="O17" s="191">
        <v>1</v>
      </c>
      <c r="P17" s="42">
        <v>0</v>
      </c>
      <c r="Q17" s="127">
        <v>10</v>
      </c>
      <c r="R17" s="182"/>
      <c r="S17" s="135">
        <v>10</v>
      </c>
      <c r="T17" s="136">
        <f t="shared" si="2"/>
        <v>1.5</v>
      </c>
      <c r="U17" s="138">
        <v>10</v>
      </c>
      <c r="V17" s="131">
        <f t="shared" si="3"/>
        <v>2.5</v>
      </c>
      <c r="W17" s="138"/>
      <c r="X17" s="172">
        <f t="shared" si="4"/>
        <v>0</v>
      </c>
      <c r="Y17" s="111"/>
      <c r="Z17" s="174"/>
      <c r="AA17" s="112"/>
      <c r="AB17" s="131">
        <f t="shared" si="5"/>
        <v>0</v>
      </c>
      <c r="AC17" s="193">
        <v>6</v>
      </c>
      <c r="AD17" s="42"/>
      <c r="AE17" s="43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58">
        <v>11</v>
      </c>
      <c r="B18" s="143">
        <v>1</v>
      </c>
      <c r="C18" s="151" t="s">
        <v>109</v>
      </c>
      <c r="D18" s="155">
        <v>10</v>
      </c>
      <c r="E18" s="148">
        <v>10</v>
      </c>
      <c r="F18" s="16">
        <v>1</v>
      </c>
      <c r="G18" s="17">
        <v>1</v>
      </c>
      <c r="H18" s="17">
        <v>1</v>
      </c>
      <c r="I18" s="17">
        <v>1</v>
      </c>
      <c r="J18" s="17">
        <v>1</v>
      </c>
      <c r="K18" s="185">
        <v>0</v>
      </c>
      <c r="L18" s="191">
        <v>1</v>
      </c>
      <c r="M18" s="191">
        <v>1</v>
      </c>
      <c r="N18" s="191">
        <v>1</v>
      </c>
      <c r="O18" s="191">
        <v>1</v>
      </c>
      <c r="P18" s="42">
        <v>0</v>
      </c>
      <c r="Q18" s="127">
        <v>10</v>
      </c>
      <c r="R18" s="169">
        <v>10</v>
      </c>
      <c r="S18" s="162">
        <v>10</v>
      </c>
      <c r="T18" s="136">
        <f t="shared" si="2"/>
        <v>2</v>
      </c>
      <c r="U18" s="138"/>
      <c r="V18" s="131">
        <f t="shared" si="3"/>
        <v>0</v>
      </c>
      <c r="W18" s="138">
        <v>10</v>
      </c>
      <c r="X18" s="172">
        <f t="shared" si="4"/>
        <v>2.5</v>
      </c>
      <c r="Y18" s="113">
        <v>10</v>
      </c>
      <c r="Z18" s="175">
        <v>10</v>
      </c>
      <c r="AA18" s="112">
        <v>10</v>
      </c>
      <c r="AB18" s="131">
        <f t="shared" si="5"/>
        <v>3</v>
      </c>
      <c r="AC18" s="42">
        <f t="shared" si="6"/>
        <v>7.5</v>
      </c>
      <c r="AD18" s="42">
        <v>10</v>
      </c>
      <c r="AE18" s="43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4">
        <v>12</v>
      </c>
      <c r="B19" s="143">
        <v>4</v>
      </c>
      <c r="C19" s="151" t="s">
        <v>110</v>
      </c>
      <c r="D19" s="154">
        <v>9.6</v>
      </c>
      <c r="E19" s="147">
        <v>10</v>
      </c>
      <c r="F19" s="16">
        <v>1</v>
      </c>
      <c r="G19" s="17">
        <v>1</v>
      </c>
      <c r="H19" s="17">
        <v>1</v>
      </c>
      <c r="I19" s="17">
        <v>1</v>
      </c>
      <c r="J19" s="17">
        <v>1</v>
      </c>
      <c r="K19" s="185">
        <v>0</v>
      </c>
      <c r="L19" s="191">
        <v>1</v>
      </c>
      <c r="M19" s="191">
        <v>1</v>
      </c>
      <c r="N19" s="191">
        <v>1</v>
      </c>
      <c r="O19" s="191">
        <v>1</v>
      </c>
      <c r="P19" s="42">
        <v>0</v>
      </c>
      <c r="Q19" s="127">
        <v>10</v>
      </c>
      <c r="R19" s="169">
        <v>9</v>
      </c>
      <c r="S19" s="135">
        <v>10</v>
      </c>
      <c r="T19" s="136">
        <f t="shared" si="2"/>
        <v>1.95</v>
      </c>
      <c r="U19" s="138">
        <v>5</v>
      </c>
      <c r="V19" s="131">
        <f t="shared" si="3"/>
        <v>1.25</v>
      </c>
      <c r="W19" s="138">
        <v>10</v>
      </c>
      <c r="X19" s="172">
        <f t="shared" si="4"/>
        <v>2.5</v>
      </c>
      <c r="Y19" s="111">
        <v>10</v>
      </c>
      <c r="Z19" s="174"/>
      <c r="AA19" s="112">
        <v>10</v>
      </c>
      <c r="AB19" s="131">
        <f t="shared" si="5"/>
        <v>2</v>
      </c>
      <c r="AC19" s="42">
        <v>8</v>
      </c>
      <c r="AD19" s="42"/>
      <c r="AE19" s="43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4">
        <v>13</v>
      </c>
      <c r="B20" s="141">
        <v>3</v>
      </c>
      <c r="C20" s="151" t="s">
        <v>111</v>
      </c>
      <c r="D20" s="155">
        <v>9.3000000000000007</v>
      </c>
      <c r="E20" s="148">
        <v>9.4</v>
      </c>
      <c r="F20" s="16">
        <v>1</v>
      </c>
      <c r="G20" s="17">
        <v>1</v>
      </c>
      <c r="H20" s="17">
        <v>1</v>
      </c>
      <c r="I20" s="17">
        <v>1</v>
      </c>
      <c r="J20" s="17">
        <v>1</v>
      </c>
      <c r="K20" s="59">
        <v>1</v>
      </c>
      <c r="L20" s="191">
        <v>1</v>
      </c>
      <c r="M20" s="191">
        <v>1</v>
      </c>
      <c r="N20" s="191">
        <v>1</v>
      </c>
      <c r="O20" s="191">
        <v>1</v>
      </c>
      <c r="P20" s="42">
        <f t="shared" si="1"/>
        <v>0</v>
      </c>
      <c r="Q20" s="127">
        <v>10</v>
      </c>
      <c r="R20" s="182">
        <v>10</v>
      </c>
      <c r="S20" s="135">
        <v>10</v>
      </c>
      <c r="T20" s="136">
        <f t="shared" si="2"/>
        <v>2</v>
      </c>
      <c r="U20" s="138">
        <v>10</v>
      </c>
      <c r="V20" s="131">
        <f t="shared" si="3"/>
        <v>2.5</v>
      </c>
      <c r="W20" s="138">
        <v>8</v>
      </c>
      <c r="X20" s="172">
        <f t="shared" si="4"/>
        <v>2</v>
      </c>
      <c r="Y20" s="111">
        <v>10</v>
      </c>
      <c r="Z20" s="174">
        <v>10</v>
      </c>
      <c r="AA20" s="112">
        <v>10</v>
      </c>
      <c r="AB20" s="131">
        <f t="shared" si="5"/>
        <v>3</v>
      </c>
      <c r="AC20" s="193">
        <v>10</v>
      </c>
      <c r="AD20" s="42"/>
      <c r="AE20" s="43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4">
        <v>14</v>
      </c>
      <c r="B21" s="141">
        <v>2</v>
      </c>
      <c r="C21" s="151" t="s">
        <v>112</v>
      </c>
      <c r="D21" s="154">
        <v>9.5</v>
      </c>
      <c r="E21" s="147">
        <v>9.4</v>
      </c>
      <c r="F21" s="16">
        <v>1</v>
      </c>
      <c r="G21" s="17">
        <v>1</v>
      </c>
      <c r="H21" s="17">
        <v>1</v>
      </c>
      <c r="I21" s="17">
        <v>1</v>
      </c>
      <c r="J21" s="17">
        <v>1</v>
      </c>
      <c r="K21" s="185">
        <v>0</v>
      </c>
      <c r="L21" s="191">
        <v>1</v>
      </c>
      <c r="M21" s="191">
        <v>1</v>
      </c>
      <c r="N21" s="191">
        <v>1</v>
      </c>
      <c r="O21" s="191">
        <v>1</v>
      </c>
      <c r="P21" s="42">
        <v>0</v>
      </c>
      <c r="Q21" s="127">
        <v>10</v>
      </c>
      <c r="R21" s="169">
        <v>10</v>
      </c>
      <c r="S21" s="135">
        <v>10</v>
      </c>
      <c r="T21" s="136">
        <f t="shared" si="2"/>
        <v>2</v>
      </c>
      <c r="U21" s="138">
        <v>10</v>
      </c>
      <c r="V21" s="131">
        <f t="shared" si="3"/>
        <v>2.5</v>
      </c>
      <c r="W21" s="138">
        <v>10</v>
      </c>
      <c r="X21" s="172">
        <f t="shared" si="4"/>
        <v>2.5</v>
      </c>
      <c r="Y21" s="111">
        <v>9</v>
      </c>
      <c r="Z21" s="174">
        <v>10</v>
      </c>
      <c r="AA21" s="112">
        <v>10</v>
      </c>
      <c r="AB21" s="131">
        <f t="shared" si="5"/>
        <v>2.8</v>
      </c>
      <c r="AC21" s="42">
        <f t="shared" si="6"/>
        <v>9.8000000000000007</v>
      </c>
      <c r="AD21" s="42">
        <v>10</v>
      </c>
      <c r="AE21" s="43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4">
        <v>15</v>
      </c>
      <c r="B22" s="143">
        <v>4</v>
      </c>
      <c r="C22" s="151" t="s">
        <v>113</v>
      </c>
      <c r="D22" s="155">
        <v>9</v>
      </c>
      <c r="E22" s="148">
        <v>6</v>
      </c>
      <c r="F22" s="16">
        <v>1</v>
      </c>
      <c r="G22" s="17">
        <v>1</v>
      </c>
      <c r="H22" s="17">
        <v>1</v>
      </c>
      <c r="I22" s="17">
        <v>1</v>
      </c>
      <c r="J22" s="17">
        <v>1</v>
      </c>
      <c r="K22" s="185">
        <v>0</v>
      </c>
      <c r="L22" s="191">
        <v>1</v>
      </c>
      <c r="M22" s="191">
        <v>1</v>
      </c>
      <c r="N22" s="191">
        <v>1</v>
      </c>
      <c r="O22" s="191">
        <v>1</v>
      </c>
      <c r="P22" s="42">
        <v>0</v>
      </c>
      <c r="Q22" s="127">
        <v>6</v>
      </c>
      <c r="R22" s="169">
        <v>10</v>
      </c>
      <c r="S22" s="135">
        <v>10</v>
      </c>
      <c r="T22" s="136">
        <f t="shared" si="2"/>
        <v>1.8</v>
      </c>
      <c r="U22" s="138">
        <v>4</v>
      </c>
      <c r="V22" s="131">
        <f t="shared" si="3"/>
        <v>1</v>
      </c>
      <c r="W22" s="138">
        <v>10</v>
      </c>
      <c r="X22" s="172">
        <f t="shared" si="4"/>
        <v>2.5</v>
      </c>
      <c r="Y22" s="111"/>
      <c r="Z22" s="174"/>
      <c r="AA22" s="112"/>
      <c r="AB22" s="131">
        <f t="shared" si="5"/>
        <v>0</v>
      </c>
      <c r="AC22" s="193">
        <v>8</v>
      </c>
      <c r="AD22" s="42">
        <v>9</v>
      </c>
      <c r="AE22" s="43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4">
        <v>16</v>
      </c>
      <c r="B23" s="143">
        <v>2</v>
      </c>
      <c r="C23" s="151" t="s">
        <v>114</v>
      </c>
      <c r="D23" s="154">
        <v>9.5</v>
      </c>
      <c r="E23" s="147">
        <v>9.8000000000000007</v>
      </c>
      <c r="F23" s="145">
        <v>0</v>
      </c>
      <c r="G23" s="17">
        <v>1</v>
      </c>
      <c r="H23" s="77">
        <v>0</v>
      </c>
      <c r="I23" s="17">
        <v>1</v>
      </c>
      <c r="J23" s="17">
        <v>1</v>
      </c>
      <c r="K23" s="59">
        <v>1</v>
      </c>
      <c r="L23" s="191">
        <v>1</v>
      </c>
      <c r="M23" s="191">
        <v>1</v>
      </c>
      <c r="N23" s="191">
        <v>1</v>
      </c>
      <c r="O23" s="191">
        <v>1</v>
      </c>
      <c r="P23" s="42">
        <v>1</v>
      </c>
      <c r="Q23" s="190">
        <v>10</v>
      </c>
      <c r="R23" s="169">
        <v>9</v>
      </c>
      <c r="S23" s="160">
        <v>10</v>
      </c>
      <c r="T23" s="136">
        <f t="shared" si="2"/>
        <v>1.95</v>
      </c>
      <c r="U23" s="138">
        <v>10</v>
      </c>
      <c r="V23" s="131">
        <f t="shared" si="3"/>
        <v>2.5</v>
      </c>
      <c r="W23" s="138">
        <v>10</v>
      </c>
      <c r="X23" s="172">
        <f t="shared" si="4"/>
        <v>2.5</v>
      </c>
      <c r="Y23" s="111">
        <v>10</v>
      </c>
      <c r="Z23" s="174">
        <v>5</v>
      </c>
      <c r="AA23" s="112">
        <v>10</v>
      </c>
      <c r="AB23" s="131">
        <f t="shared" si="5"/>
        <v>2.5</v>
      </c>
      <c r="AC23" s="42">
        <f t="shared" si="6"/>
        <v>9.4499999999999993</v>
      </c>
      <c r="AD23" s="42">
        <v>10</v>
      </c>
      <c r="AE23" s="43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4">
        <v>17</v>
      </c>
      <c r="B24" s="141">
        <v>2</v>
      </c>
      <c r="C24" s="151" t="s">
        <v>115</v>
      </c>
      <c r="D24" s="155">
        <v>10</v>
      </c>
      <c r="E24" s="148">
        <v>8.5</v>
      </c>
      <c r="F24" s="16">
        <v>1</v>
      </c>
      <c r="G24" s="17">
        <v>1</v>
      </c>
      <c r="H24" s="17">
        <v>1</v>
      </c>
      <c r="I24" s="17">
        <v>1</v>
      </c>
      <c r="J24" s="17">
        <v>1</v>
      </c>
      <c r="K24" s="59">
        <v>1</v>
      </c>
      <c r="L24" s="191">
        <v>1</v>
      </c>
      <c r="M24" s="191">
        <v>1</v>
      </c>
      <c r="N24" s="191">
        <v>1</v>
      </c>
      <c r="O24" s="191">
        <v>1</v>
      </c>
      <c r="P24" s="42">
        <f t="shared" si="1"/>
        <v>0</v>
      </c>
      <c r="Q24" s="127">
        <v>9</v>
      </c>
      <c r="R24" s="169">
        <v>10</v>
      </c>
      <c r="S24" s="135">
        <v>10</v>
      </c>
      <c r="T24" s="136">
        <f t="shared" si="2"/>
        <v>1.95</v>
      </c>
      <c r="U24" s="138">
        <v>10</v>
      </c>
      <c r="V24" s="131">
        <f t="shared" si="3"/>
        <v>2.5</v>
      </c>
      <c r="W24" s="138"/>
      <c r="X24" s="172">
        <f t="shared" si="4"/>
        <v>0</v>
      </c>
      <c r="Y24" s="111">
        <v>9.5</v>
      </c>
      <c r="Z24" s="174">
        <v>10</v>
      </c>
      <c r="AA24" s="112">
        <v>10</v>
      </c>
      <c r="AB24" s="131">
        <f t="shared" si="5"/>
        <v>2.9000000000000004</v>
      </c>
      <c r="AC24" s="42">
        <f t="shared" si="6"/>
        <v>7.3500000000000005</v>
      </c>
      <c r="AD24" s="42">
        <v>10</v>
      </c>
      <c r="AE24" s="43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4">
        <v>18</v>
      </c>
      <c r="B25" s="142">
        <v>2</v>
      </c>
      <c r="C25" s="151" t="s">
        <v>116</v>
      </c>
      <c r="D25" s="154">
        <v>10</v>
      </c>
      <c r="E25" s="147">
        <v>10</v>
      </c>
      <c r="F25" s="16">
        <v>1</v>
      </c>
      <c r="G25" s="17">
        <v>1</v>
      </c>
      <c r="H25" s="17">
        <v>1</v>
      </c>
      <c r="I25" s="17">
        <v>1</v>
      </c>
      <c r="J25" s="17">
        <v>1</v>
      </c>
      <c r="K25" s="59">
        <v>1</v>
      </c>
      <c r="L25" s="191">
        <v>1</v>
      </c>
      <c r="M25" s="191">
        <v>1</v>
      </c>
      <c r="N25" s="191">
        <v>1</v>
      </c>
      <c r="O25" s="191">
        <v>1</v>
      </c>
      <c r="P25" s="42">
        <f t="shared" si="1"/>
        <v>0</v>
      </c>
      <c r="Q25" s="157">
        <v>5</v>
      </c>
      <c r="R25" s="169">
        <v>10</v>
      </c>
      <c r="S25" s="135">
        <v>10</v>
      </c>
      <c r="T25" s="136">
        <f t="shared" si="2"/>
        <v>1.75</v>
      </c>
      <c r="U25" s="138">
        <v>10</v>
      </c>
      <c r="V25" s="131">
        <f t="shared" si="3"/>
        <v>2.5</v>
      </c>
      <c r="W25" s="138">
        <v>10</v>
      </c>
      <c r="X25" s="172">
        <f t="shared" si="4"/>
        <v>2.5</v>
      </c>
      <c r="Y25" s="111">
        <v>9.5</v>
      </c>
      <c r="Z25" s="174"/>
      <c r="AA25" s="112">
        <v>10</v>
      </c>
      <c r="AB25" s="131">
        <f t="shared" si="5"/>
        <v>1.9000000000000001</v>
      </c>
      <c r="AC25" s="42">
        <f t="shared" si="6"/>
        <v>8.65</v>
      </c>
      <c r="AD25" s="42">
        <v>10</v>
      </c>
      <c r="AE25" s="43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4">
        <v>19</v>
      </c>
      <c r="B26" s="62">
        <v>1</v>
      </c>
      <c r="C26" s="152" t="s">
        <v>117</v>
      </c>
      <c r="D26" s="156">
        <v>10</v>
      </c>
      <c r="E26" s="149">
        <v>10</v>
      </c>
      <c r="F26" s="16">
        <v>1</v>
      </c>
      <c r="G26" s="17">
        <v>1</v>
      </c>
      <c r="H26" s="17">
        <v>1</v>
      </c>
      <c r="I26" s="17">
        <v>1</v>
      </c>
      <c r="J26" s="17">
        <v>1</v>
      </c>
      <c r="K26" s="59">
        <v>1</v>
      </c>
      <c r="L26" s="191">
        <v>1</v>
      </c>
      <c r="M26" s="191">
        <v>1</v>
      </c>
      <c r="N26" s="191">
        <v>1</v>
      </c>
      <c r="O26" s="191">
        <v>1</v>
      </c>
      <c r="P26" s="42">
        <f t="shared" si="1"/>
        <v>0</v>
      </c>
      <c r="Q26" s="133">
        <v>7</v>
      </c>
      <c r="R26" s="170">
        <v>10</v>
      </c>
      <c r="S26" s="161">
        <v>10</v>
      </c>
      <c r="T26" s="136">
        <f t="shared" si="2"/>
        <v>1.85</v>
      </c>
      <c r="U26" s="139"/>
      <c r="V26" s="131">
        <f t="shared" si="3"/>
        <v>0</v>
      </c>
      <c r="W26" s="139">
        <v>10</v>
      </c>
      <c r="X26" s="172">
        <f t="shared" si="4"/>
        <v>2.5</v>
      </c>
      <c r="Y26" s="113">
        <v>10</v>
      </c>
      <c r="Z26" s="175">
        <v>10</v>
      </c>
      <c r="AA26" s="114">
        <v>10</v>
      </c>
      <c r="AB26" s="131">
        <f t="shared" si="5"/>
        <v>3</v>
      </c>
      <c r="AC26" s="193">
        <v>10</v>
      </c>
      <c r="AD26" s="42">
        <v>10</v>
      </c>
      <c r="AE26" s="43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8">
        <f>AVERAGE(D8:D26)</f>
        <v>9.7263157894736825</v>
      </c>
      <c r="E27" s="28">
        <f t="shared" ref="E27:AE27" si="7">AVERAGE(E8:E26)</f>
        <v>9.2894736842105274</v>
      </c>
      <c r="F27" s="28">
        <f t="shared" si="7"/>
        <v>0.89473684210526316</v>
      </c>
      <c r="G27" s="28">
        <f t="shared" si="7"/>
        <v>0.88888888888888884</v>
      </c>
      <c r="H27" s="28">
        <f t="shared" si="7"/>
        <v>0.89473684210526316</v>
      </c>
      <c r="I27" s="28">
        <f t="shared" si="7"/>
        <v>0.89473684210526316</v>
      </c>
      <c r="J27" s="28">
        <f t="shared" si="7"/>
        <v>0.94736842105263153</v>
      </c>
      <c r="K27" s="28">
        <f t="shared" si="7"/>
        <v>0.47368421052631576</v>
      </c>
      <c r="L27" s="28">
        <f t="shared" si="7"/>
        <v>1</v>
      </c>
      <c r="M27" s="28">
        <f t="shared" si="7"/>
        <v>1</v>
      </c>
      <c r="N27" s="28"/>
      <c r="O27" s="28">
        <f t="shared" si="7"/>
        <v>1</v>
      </c>
      <c r="P27" s="28">
        <f t="shared" si="7"/>
        <v>0.36842105263157893</v>
      </c>
      <c r="Q27" s="28">
        <f t="shared" si="7"/>
        <v>9</v>
      </c>
      <c r="R27" s="28"/>
      <c r="S27" s="28">
        <f t="shared" si="7"/>
        <v>9.473684210526315</v>
      </c>
      <c r="T27" s="28">
        <f t="shared" si="7"/>
        <v>1.8052631578947367</v>
      </c>
      <c r="U27" s="28">
        <f t="shared" si="7"/>
        <v>8.764705882352942</v>
      </c>
      <c r="V27" s="28">
        <f t="shared" si="7"/>
        <v>1.9605263157894737</v>
      </c>
      <c r="W27" s="28">
        <f t="shared" si="7"/>
        <v>9.0666666666666664</v>
      </c>
      <c r="X27" s="28">
        <f t="shared" si="7"/>
        <v>1.7894736842105263</v>
      </c>
      <c r="Y27" s="28">
        <f t="shared" si="7"/>
        <v>9.0588235294117645</v>
      </c>
      <c r="Z27" s="28"/>
      <c r="AA27" s="28"/>
      <c r="AB27" s="28">
        <f t="shared" si="7"/>
        <v>2.1736842105263157</v>
      </c>
      <c r="AC27" s="28">
        <f t="shared" si="7"/>
        <v>8.7789473684210524</v>
      </c>
      <c r="AD27" s="28"/>
      <c r="AE27" s="28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D1:E4"/>
    <mergeCell ref="B6:B7"/>
    <mergeCell ref="C6:C7"/>
    <mergeCell ref="A1:C5"/>
    <mergeCell ref="A6:A7"/>
    <mergeCell ref="D5:E5"/>
    <mergeCell ref="E6:E7"/>
    <mergeCell ref="D6:D7"/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abSelected="1" topLeftCell="C5" workbookViewId="0">
      <selection activeCell="W17" sqref="W17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5703125" customWidth="1"/>
    <col min="9" max="9" width="8.28515625" customWidth="1"/>
    <col min="10" max="10" width="8.5703125" customWidth="1"/>
    <col min="11" max="11" width="7.7109375" customWidth="1"/>
    <col min="12" max="12" width="7.7109375" style="194" customWidth="1"/>
    <col min="13" max="13" width="14.5703125" customWidth="1"/>
    <col min="14" max="14" width="8.42578125" customWidth="1"/>
    <col min="15" max="15" width="11.42578125" customWidth="1"/>
    <col min="16" max="16" width="12.5703125" style="194" customWidth="1"/>
    <col min="17" max="18" width="17" style="194" customWidth="1"/>
    <col min="19" max="19" width="7.85546875" customWidth="1"/>
    <col min="20" max="20" width="16" customWidth="1"/>
    <col min="21" max="21" width="15" style="194" customWidth="1"/>
    <col min="22" max="22" width="13.28515625" style="194" customWidth="1"/>
    <col min="23" max="24" width="11.42578125" customWidth="1"/>
    <col min="25" max="25" width="12.7109375" customWidth="1"/>
    <col min="26" max="26" width="12.7109375" style="194" customWidth="1"/>
    <col min="27" max="31" width="11.42578125" customWidth="1"/>
    <col min="32" max="32" width="11.42578125" style="194" customWidth="1"/>
    <col min="33" max="33" width="11.42578125" customWidth="1"/>
  </cols>
  <sheetData>
    <row r="1" spans="1:33" ht="19.5" customHeight="1" x14ac:dyDescent="0.25">
      <c r="A1" s="290"/>
      <c r="B1" s="292"/>
      <c r="C1" s="301"/>
      <c r="D1" s="291"/>
      <c r="E1" s="292"/>
      <c r="F1" s="381" t="s">
        <v>0</v>
      </c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3"/>
      <c r="S1" s="380"/>
      <c r="T1" s="253"/>
      <c r="U1" s="299"/>
      <c r="V1" s="299"/>
      <c r="W1" s="253"/>
      <c r="X1" s="253"/>
      <c r="Y1" s="299"/>
      <c r="Z1" s="318" t="s">
        <v>141</v>
      </c>
      <c r="AA1" s="321" t="s">
        <v>142</v>
      </c>
      <c r="AB1" s="376" t="s">
        <v>143</v>
      </c>
      <c r="AC1" s="375" t="s">
        <v>144</v>
      </c>
      <c r="AD1" s="370" t="s">
        <v>80</v>
      </c>
      <c r="AE1" s="364" t="s">
        <v>81</v>
      </c>
      <c r="AF1" s="367" t="s">
        <v>144</v>
      </c>
      <c r="AG1" s="370" t="s">
        <v>80</v>
      </c>
    </row>
    <row r="2" spans="1:33" ht="19.5" customHeight="1" x14ac:dyDescent="0.25">
      <c r="A2" s="255"/>
      <c r="B2" s="270"/>
      <c r="C2" s="255"/>
      <c r="D2" s="256"/>
      <c r="E2" s="270"/>
      <c r="F2" s="384" t="s">
        <v>1</v>
      </c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  <c r="S2" s="269"/>
      <c r="T2" s="256"/>
      <c r="U2" s="256"/>
      <c r="V2" s="256"/>
      <c r="W2" s="256"/>
      <c r="X2" s="256"/>
      <c r="Y2" s="285"/>
      <c r="Z2" s="319"/>
      <c r="AA2" s="321"/>
      <c r="AB2" s="377"/>
      <c r="AC2" s="375"/>
      <c r="AD2" s="371"/>
      <c r="AE2" s="365"/>
      <c r="AF2" s="368"/>
      <c r="AG2" s="371"/>
    </row>
    <row r="3" spans="1:33" ht="19.5" customHeight="1" x14ac:dyDescent="0.25">
      <c r="A3" s="255"/>
      <c r="B3" s="270"/>
      <c r="C3" s="255"/>
      <c r="D3" s="256"/>
      <c r="E3" s="270"/>
      <c r="F3" s="387" t="s">
        <v>2</v>
      </c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9"/>
      <c r="S3" s="269"/>
      <c r="T3" s="256"/>
      <c r="U3" s="256"/>
      <c r="V3" s="256"/>
      <c r="W3" s="256"/>
      <c r="X3" s="256"/>
      <c r="Y3" s="285"/>
      <c r="Z3" s="319"/>
      <c r="AA3" s="321"/>
      <c r="AB3" s="377"/>
      <c r="AC3" s="375"/>
      <c r="AD3" s="371"/>
      <c r="AE3" s="365"/>
      <c r="AF3" s="368"/>
      <c r="AG3" s="371"/>
    </row>
    <row r="4" spans="1:33" ht="20.25" customHeight="1" thickBot="1" x14ac:dyDescent="0.3">
      <c r="A4" s="255"/>
      <c r="B4" s="270"/>
      <c r="C4" s="258"/>
      <c r="D4" s="259"/>
      <c r="E4" s="272"/>
      <c r="F4" s="335" t="s">
        <v>3</v>
      </c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7"/>
      <c r="S4" s="271"/>
      <c r="T4" s="259"/>
      <c r="U4" s="279"/>
      <c r="V4" s="279"/>
      <c r="W4" s="259"/>
      <c r="X4" s="259"/>
      <c r="Y4" s="279"/>
      <c r="Z4" s="319"/>
      <c r="AA4" s="321"/>
      <c r="AB4" s="377"/>
      <c r="AC4" s="375"/>
      <c r="AD4" s="371"/>
      <c r="AE4" s="365"/>
      <c r="AF4" s="368"/>
      <c r="AG4" s="371"/>
    </row>
    <row r="5" spans="1:33" ht="33" customHeight="1" thickBot="1" x14ac:dyDescent="0.25">
      <c r="A5" s="258"/>
      <c r="B5" s="272"/>
      <c r="C5" s="340" t="s">
        <v>4</v>
      </c>
      <c r="D5" s="299"/>
      <c r="E5" s="283"/>
      <c r="F5" s="264" t="s">
        <v>82</v>
      </c>
      <c r="G5" s="265"/>
      <c r="H5" s="265"/>
      <c r="I5" s="265"/>
      <c r="J5" s="265"/>
      <c r="K5" s="265"/>
      <c r="L5" s="285"/>
      <c r="M5" s="265"/>
      <c r="N5" s="265"/>
      <c r="O5" s="265"/>
      <c r="P5" s="279"/>
      <c r="Q5" s="279"/>
      <c r="R5" s="279"/>
      <c r="S5" s="265"/>
      <c r="T5" s="265"/>
      <c r="U5" s="279"/>
      <c r="V5" s="279"/>
      <c r="W5" s="265"/>
      <c r="X5" s="285"/>
      <c r="Y5" s="332" t="s">
        <v>156</v>
      </c>
      <c r="Z5" s="319"/>
      <c r="AA5" s="321"/>
      <c r="AB5" s="377"/>
      <c r="AC5" s="375"/>
      <c r="AD5" s="371"/>
      <c r="AE5" s="365"/>
      <c r="AF5" s="368"/>
      <c r="AG5" s="371"/>
    </row>
    <row r="6" spans="1:33" ht="26.25" customHeight="1" thickBot="1" x14ac:dyDescent="0.25">
      <c r="A6" s="344" t="s">
        <v>7</v>
      </c>
      <c r="B6" s="341" t="s">
        <v>9</v>
      </c>
      <c r="C6" s="347" t="s">
        <v>10</v>
      </c>
      <c r="D6" s="350" t="s">
        <v>52</v>
      </c>
      <c r="E6" s="353" t="s">
        <v>83</v>
      </c>
      <c r="F6" s="289" t="s">
        <v>11</v>
      </c>
      <c r="G6" s="265"/>
      <c r="H6" s="265"/>
      <c r="I6" s="265"/>
      <c r="J6" s="265"/>
      <c r="K6" s="285"/>
      <c r="L6" s="212" t="s">
        <v>148</v>
      </c>
      <c r="M6" s="295" t="s">
        <v>138</v>
      </c>
      <c r="N6" s="254"/>
      <c r="O6" s="338" t="s">
        <v>139</v>
      </c>
      <c r="P6" s="339"/>
      <c r="Q6" s="339"/>
      <c r="R6" s="339"/>
      <c r="S6" s="283"/>
      <c r="T6" s="379" t="s">
        <v>140</v>
      </c>
      <c r="U6" s="379"/>
      <c r="V6" s="379"/>
      <c r="W6" s="279"/>
      <c r="X6" s="329" t="s">
        <v>157</v>
      </c>
      <c r="Y6" s="333"/>
      <c r="Z6" s="319"/>
      <c r="AA6" s="321"/>
      <c r="AB6" s="377"/>
      <c r="AC6" s="375"/>
      <c r="AD6" s="371"/>
      <c r="AE6" s="365"/>
      <c r="AF6" s="368"/>
      <c r="AG6" s="371"/>
    </row>
    <row r="7" spans="1:33" ht="42.75" customHeight="1" x14ac:dyDescent="0.2">
      <c r="A7" s="345"/>
      <c r="B7" s="342"/>
      <c r="C7" s="348"/>
      <c r="D7" s="351"/>
      <c r="E7" s="354"/>
      <c r="F7" s="373" t="s">
        <v>132</v>
      </c>
      <c r="G7" s="356" t="s">
        <v>133</v>
      </c>
      <c r="H7" s="356" t="s">
        <v>134</v>
      </c>
      <c r="I7" s="356" t="s">
        <v>135</v>
      </c>
      <c r="J7" s="358" t="s">
        <v>136</v>
      </c>
      <c r="K7" s="323" t="s">
        <v>24</v>
      </c>
      <c r="L7" s="323" t="s">
        <v>147</v>
      </c>
      <c r="M7" s="360" t="s">
        <v>137</v>
      </c>
      <c r="N7" s="325">
        <v>0.1</v>
      </c>
      <c r="O7" s="241" t="s">
        <v>153</v>
      </c>
      <c r="P7" s="242" t="s">
        <v>152</v>
      </c>
      <c r="Q7" s="243" t="s">
        <v>154</v>
      </c>
      <c r="R7" s="242" t="s">
        <v>155</v>
      </c>
      <c r="S7" s="362">
        <v>0.4</v>
      </c>
      <c r="T7" s="241" t="s">
        <v>149</v>
      </c>
      <c r="U7" s="242" t="s">
        <v>150</v>
      </c>
      <c r="V7" s="244" t="s">
        <v>151</v>
      </c>
      <c r="W7" s="327">
        <v>0.5</v>
      </c>
      <c r="X7" s="330"/>
      <c r="Y7" s="333"/>
      <c r="Z7" s="319"/>
      <c r="AA7" s="321"/>
      <c r="AB7" s="377"/>
      <c r="AC7" s="375"/>
      <c r="AD7" s="371"/>
      <c r="AE7" s="365"/>
      <c r="AF7" s="368"/>
      <c r="AG7" s="371"/>
    </row>
    <row r="8" spans="1:33" s="219" customFormat="1" ht="26.25" customHeight="1" thickBot="1" x14ac:dyDescent="0.25">
      <c r="A8" s="346"/>
      <c r="B8" s="343"/>
      <c r="C8" s="349"/>
      <c r="D8" s="352"/>
      <c r="E8" s="355"/>
      <c r="F8" s="374"/>
      <c r="G8" s="357"/>
      <c r="H8" s="357"/>
      <c r="I8" s="357"/>
      <c r="J8" s="359"/>
      <c r="K8" s="324"/>
      <c r="L8" s="324"/>
      <c r="M8" s="361"/>
      <c r="N8" s="326"/>
      <c r="O8" s="245" t="s">
        <v>133</v>
      </c>
      <c r="P8" s="246" t="s">
        <v>133</v>
      </c>
      <c r="Q8" s="247" t="s">
        <v>136</v>
      </c>
      <c r="R8" s="246" t="s">
        <v>158</v>
      </c>
      <c r="S8" s="363"/>
      <c r="T8" s="245" t="s">
        <v>159</v>
      </c>
      <c r="U8" s="246" t="s">
        <v>160</v>
      </c>
      <c r="V8" s="248" t="s">
        <v>136</v>
      </c>
      <c r="W8" s="328"/>
      <c r="X8" s="331"/>
      <c r="Y8" s="334"/>
      <c r="Z8" s="320"/>
      <c r="AA8" s="322"/>
      <c r="AB8" s="378"/>
      <c r="AC8" s="237"/>
      <c r="AD8" s="372"/>
      <c r="AE8" s="366"/>
      <c r="AF8" s="369"/>
      <c r="AG8" s="372"/>
    </row>
    <row r="9" spans="1:33" ht="19.5" customHeight="1" thickBot="1" x14ac:dyDescent="0.3">
      <c r="A9" s="11">
        <v>1</v>
      </c>
      <c r="B9" s="78" t="s">
        <v>26</v>
      </c>
      <c r="C9" s="153">
        <v>9.5</v>
      </c>
      <c r="D9" s="197">
        <v>9.3000000000000007</v>
      </c>
      <c r="E9" s="198">
        <v>10</v>
      </c>
      <c r="F9" s="204">
        <v>1</v>
      </c>
      <c r="G9" s="205">
        <v>1</v>
      </c>
      <c r="H9" s="205">
        <v>1</v>
      </c>
      <c r="I9" s="205">
        <v>1</v>
      </c>
      <c r="J9" s="13"/>
      <c r="K9" s="203">
        <f>5-SUM(F9:J9)</f>
        <v>1</v>
      </c>
      <c r="L9" s="36" t="s">
        <v>146</v>
      </c>
      <c r="M9" s="38">
        <f>5-K9</f>
        <v>4</v>
      </c>
      <c r="N9" s="171">
        <f t="shared" ref="N9:N27" si="0">M9*0.2</f>
        <v>0.8</v>
      </c>
      <c r="O9" s="238">
        <v>10</v>
      </c>
      <c r="P9" s="239">
        <v>10</v>
      </c>
      <c r="Q9" s="239">
        <v>9.5</v>
      </c>
      <c r="R9" s="240">
        <v>9.4</v>
      </c>
      <c r="S9" s="172">
        <f>AVERAGE(O9:R9)*0.4</f>
        <v>3.89</v>
      </c>
      <c r="T9" s="176">
        <v>10</v>
      </c>
      <c r="U9" s="177">
        <v>9.5</v>
      </c>
      <c r="V9" s="178"/>
      <c r="W9" s="131">
        <f>(T9*0.1)+(U9*0.2)+(V9*0.2)</f>
        <v>2.9000000000000004</v>
      </c>
      <c r="X9" s="236">
        <f t="shared" ref="X9:X27" si="1">SUM(N9,S9,W9)</f>
        <v>7.5900000000000007</v>
      </c>
      <c r="Y9" s="222">
        <f t="shared" ref="Y9:Y27" si="2">AVERAGE(C9,D9,E9,X9)</f>
        <v>9.0975000000000001</v>
      </c>
      <c r="Z9" s="211" t="s">
        <v>145</v>
      </c>
      <c r="AA9" s="221">
        <f t="shared" ref="AA9:AA27" si="3">Y9*0.6</f>
        <v>5.4584999999999999</v>
      </c>
      <c r="AB9" s="223"/>
      <c r="AC9" s="224">
        <f t="shared" ref="AC9:AC27" si="4">AB9*0.4</f>
        <v>0</v>
      </c>
      <c r="AD9" s="249">
        <f t="shared" ref="AD9:AD27" si="5">SUM(AA9,AC9)</f>
        <v>5.4584999999999999</v>
      </c>
      <c r="AE9" s="230"/>
      <c r="AF9" s="231">
        <f>AE9*0.4</f>
        <v>0</v>
      </c>
      <c r="AG9" s="250">
        <f t="shared" ref="AG9:AG27" si="6">(AE9*0.4)+AA9</f>
        <v>5.4584999999999999</v>
      </c>
    </row>
    <row r="10" spans="1:33" ht="19.5" customHeight="1" thickBot="1" x14ac:dyDescent="0.3">
      <c r="A10" s="14">
        <v>2</v>
      </c>
      <c r="B10" s="79" t="s">
        <v>27</v>
      </c>
      <c r="C10" s="154">
        <v>9.9</v>
      </c>
      <c r="D10" s="196">
        <v>9</v>
      </c>
      <c r="E10" s="199">
        <v>6</v>
      </c>
      <c r="F10" s="206"/>
      <c r="G10" s="207">
        <v>1</v>
      </c>
      <c r="H10" s="207">
        <v>1</v>
      </c>
      <c r="I10" s="207">
        <v>1</v>
      </c>
      <c r="J10" s="18"/>
      <c r="K10" s="36">
        <f t="shared" ref="K10:K27" si="7">5-SUM(F10:J10)</f>
        <v>2</v>
      </c>
      <c r="L10" s="36" t="s">
        <v>146</v>
      </c>
      <c r="M10" s="40">
        <f t="shared" ref="M10:M27" si="8">5-K10</f>
        <v>3</v>
      </c>
      <c r="N10" s="42">
        <f t="shared" si="0"/>
        <v>0.60000000000000009</v>
      </c>
      <c r="O10" s="214">
        <v>9.5</v>
      </c>
      <c r="P10" s="213">
        <v>10</v>
      </c>
      <c r="Q10" s="213"/>
      <c r="R10" s="215">
        <v>9.5</v>
      </c>
      <c r="S10" s="172">
        <f t="shared" ref="S10:S27" si="9">AVERAGE(O10:R10)*0.4</f>
        <v>3.8666666666666667</v>
      </c>
      <c r="T10" s="111"/>
      <c r="U10" s="174"/>
      <c r="V10" s="112">
        <v>8.5</v>
      </c>
      <c r="W10" s="131">
        <f t="shared" ref="W10:W27" si="10">(T10*0.1)+(U10*0.2)+(V10*0.2)</f>
        <v>1.7000000000000002</v>
      </c>
      <c r="X10" s="70">
        <f t="shared" si="1"/>
        <v>6.166666666666667</v>
      </c>
      <c r="Y10" s="220">
        <f t="shared" si="2"/>
        <v>7.7666666666666666</v>
      </c>
      <c r="Z10" s="220" t="s">
        <v>146</v>
      </c>
      <c r="AA10" s="221">
        <f t="shared" si="3"/>
        <v>4.66</v>
      </c>
      <c r="AB10" s="225"/>
      <c r="AC10" s="226">
        <f t="shared" si="4"/>
        <v>0</v>
      </c>
      <c r="AD10" s="71">
        <f t="shared" si="5"/>
        <v>4.66</v>
      </c>
      <c r="AE10" s="232"/>
      <c r="AF10" s="233">
        <f t="shared" ref="AF10:AF16" si="11">AE10*0.4</f>
        <v>0</v>
      </c>
      <c r="AG10" s="229">
        <f t="shared" si="6"/>
        <v>4.66</v>
      </c>
    </row>
    <row r="11" spans="1:33" ht="19.5" customHeight="1" thickBot="1" x14ac:dyDescent="0.3">
      <c r="A11" s="14">
        <v>3</v>
      </c>
      <c r="B11" s="80" t="s">
        <v>28</v>
      </c>
      <c r="C11" s="155">
        <v>9.9</v>
      </c>
      <c r="D11" s="195">
        <v>9</v>
      </c>
      <c r="E11" s="200">
        <v>10</v>
      </c>
      <c r="F11" s="208">
        <v>1</v>
      </c>
      <c r="G11" s="207">
        <v>1</v>
      </c>
      <c r="H11" s="207">
        <v>1</v>
      </c>
      <c r="I11" s="207">
        <v>1</v>
      </c>
      <c r="J11" s="18"/>
      <c r="K11" s="36">
        <f t="shared" si="7"/>
        <v>1</v>
      </c>
      <c r="L11" s="36" t="s">
        <v>146</v>
      </c>
      <c r="M11" s="40">
        <f t="shared" si="8"/>
        <v>4</v>
      </c>
      <c r="N11" s="42">
        <f t="shared" si="0"/>
        <v>0.8</v>
      </c>
      <c r="O11" s="214"/>
      <c r="P11" s="213">
        <v>10</v>
      </c>
      <c r="Q11" s="213"/>
      <c r="R11" s="215">
        <v>8</v>
      </c>
      <c r="S11" s="172">
        <f t="shared" si="9"/>
        <v>3.6</v>
      </c>
      <c r="T11" s="111"/>
      <c r="U11" s="174">
        <v>6</v>
      </c>
      <c r="V11" s="112"/>
      <c r="W11" s="131">
        <f t="shared" si="10"/>
        <v>1.2000000000000002</v>
      </c>
      <c r="X11" s="70">
        <f t="shared" si="1"/>
        <v>5.6000000000000005</v>
      </c>
      <c r="Y11" s="220">
        <f t="shared" si="2"/>
        <v>8.625</v>
      </c>
      <c r="Z11" s="220"/>
      <c r="AA11" s="221">
        <f t="shared" si="3"/>
        <v>5.1749999999999998</v>
      </c>
      <c r="AB11" s="225"/>
      <c r="AC11" s="226">
        <f t="shared" si="4"/>
        <v>0</v>
      </c>
      <c r="AD11" s="71">
        <f t="shared" si="5"/>
        <v>5.1749999999999998</v>
      </c>
      <c r="AE11" s="232"/>
      <c r="AF11" s="233">
        <f t="shared" si="11"/>
        <v>0</v>
      </c>
      <c r="AG11" s="229">
        <f t="shared" si="6"/>
        <v>5.1749999999999998</v>
      </c>
    </row>
    <row r="12" spans="1:33" ht="19.5" customHeight="1" thickBot="1" x14ac:dyDescent="0.3">
      <c r="A12" s="14">
        <v>4</v>
      </c>
      <c r="B12" s="80" t="s">
        <v>29</v>
      </c>
      <c r="C12" s="154">
        <v>9.6</v>
      </c>
      <c r="D12" s="196">
        <v>8.5</v>
      </c>
      <c r="E12" s="199">
        <v>10</v>
      </c>
      <c r="F12" s="208">
        <v>1</v>
      </c>
      <c r="G12" s="207">
        <v>1</v>
      </c>
      <c r="H12" s="207">
        <v>1</v>
      </c>
      <c r="I12" s="207">
        <v>1</v>
      </c>
      <c r="J12" s="18"/>
      <c r="K12" s="36">
        <f t="shared" si="7"/>
        <v>1</v>
      </c>
      <c r="L12" s="36" t="s">
        <v>146</v>
      </c>
      <c r="M12" s="40">
        <f t="shared" si="8"/>
        <v>4</v>
      </c>
      <c r="N12" s="42">
        <f t="shared" si="0"/>
        <v>0.8</v>
      </c>
      <c r="O12" s="214"/>
      <c r="P12" s="213">
        <v>10</v>
      </c>
      <c r="Q12" s="213"/>
      <c r="R12" s="215">
        <v>8.5</v>
      </c>
      <c r="S12" s="172">
        <f t="shared" si="9"/>
        <v>3.7</v>
      </c>
      <c r="T12" s="111">
        <v>9.5</v>
      </c>
      <c r="U12" s="174">
        <v>7.5</v>
      </c>
      <c r="V12" s="112"/>
      <c r="W12" s="131">
        <f t="shared" si="10"/>
        <v>2.4500000000000002</v>
      </c>
      <c r="X12" s="70">
        <f t="shared" si="1"/>
        <v>6.95</v>
      </c>
      <c r="Y12" s="220">
        <f t="shared" si="2"/>
        <v>8.7625000000000011</v>
      </c>
      <c r="Z12" s="220"/>
      <c r="AA12" s="221">
        <f t="shared" si="3"/>
        <v>5.2575000000000003</v>
      </c>
      <c r="AB12" s="225"/>
      <c r="AC12" s="226">
        <f t="shared" si="4"/>
        <v>0</v>
      </c>
      <c r="AD12" s="71">
        <f t="shared" si="5"/>
        <v>5.2575000000000003</v>
      </c>
      <c r="AE12" s="232"/>
      <c r="AF12" s="233">
        <f t="shared" si="11"/>
        <v>0</v>
      </c>
      <c r="AG12" s="229">
        <f t="shared" si="6"/>
        <v>5.2575000000000003</v>
      </c>
    </row>
    <row r="13" spans="1:33" ht="19.5" customHeight="1" thickBot="1" x14ac:dyDescent="0.3">
      <c r="A13" s="14">
        <v>5</v>
      </c>
      <c r="B13" s="79" t="s">
        <v>30</v>
      </c>
      <c r="C13" s="155">
        <v>10</v>
      </c>
      <c r="D13" s="195">
        <v>10</v>
      </c>
      <c r="E13" s="200">
        <v>10</v>
      </c>
      <c r="F13" s="206"/>
      <c r="G13" s="207">
        <v>1</v>
      </c>
      <c r="H13" s="207">
        <v>1</v>
      </c>
      <c r="I13" s="207">
        <v>1</v>
      </c>
      <c r="J13" s="18"/>
      <c r="K13" s="36">
        <f t="shared" si="7"/>
        <v>2</v>
      </c>
      <c r="L13" s="251" t="s">
        <v>145</v>
      </c>
      <c r="M13" s="40">
        <f t="shared" si="8"/>
        <v>3</v>
      </c>
      <c r="N13" s="42">
        <f t="shared" si="0"/>
        <v>0.60000000000000009</v>
      </c>
      <c r="O13" s="214">
        <v>8.5</v>
      </c>
      <c r="P13" s="213">
        <v>10</v>
      </c>
      <c r="Q13" s="213">
        <v>10</v>
      </c>
      <c r="R13" s="215">
        <v>10</v>
      </c>
      <c r="S13" s="172">
        <f t="shared" si="9"/>
        <v>3.85</v>
      </c>
      <c r="T13" s="111">
        <v>10</v>
      </c>
      <c r="U13" s="174">
        <v>10</v>
      </c>
      <c r="V13" s="112">
        <v>10</v>
      </c>
      <c r="W13" s="131">
        <f t="shared" si="10"/>
        <v>5</v>
      </c>
      <c r="X13" s="70">
        <f t="shared" si="1"/>
        <v>9.4499999999999993</v>
      </c>
      <c r="Y13" s="222">
        <f t="shared" si="2"/>
        <v>9.8625000000000007</v>
      </c>
      <c r="Z13" s="211" t="s">
        <v>145</v>
      </c>
      <c r="AA13" s="221">
        <f t="shared" si="3"/>
        <v>5.9175000000000004</v>
      </c>
      <c r="AB13" s="225"/>
      <c r="AC13" s="226">
        <f t="shared" si="4"/>
        <v>0</v>
      </c>
      <c r="AD13" s="71">
        <f t="shared" si="5"/>
        <v>5.9175000000000004</v>
      </c>
      <c r="AE13" s="232"/>
      <c r="AF13" s="233">
        <f t="shared" si="11"/>
        <v>0</v>
      </c>
      <c r="AG13" s="229">
        <f t="shared" si="6"/>
        <v>5.9175000000000004</v>
      </c>
    </row>
    <row r="14" spans="1:33" ht="19.5" customHeight="1" thickBot="1" x14ac:dyDescent="0.3">
      <c r="A14" s="14">
        <v>6</v>
      </c>
      <c r="B14" s="81" t="s">
        <v>31</v>
      </c>
      <c r="C14" s="154">
        <v>9.8000000000000007</v>
      </c>
      <c r="D14" s="196">
        <v>9</v>
      </c>
      <c r="E14" s="199">
        <v>10</v>
      </c>
      <c r="F14" s="208">
        <v>1</v>
      </c>
      <c r="G14" s="207">
        <v>1</v>
      </c>
      <c r="H14" s="207">
        <v>1</v>
      </c>
      <c r="I14" s="207">
        <v>1</v>
      </c>
      <c r="J14" s="73"/>
      <c r="K14" s="36">
        <f t="shared" si="7"/>
        <v>1</v>
      </c>
      <c r="L14" s="36" t="s">
        <v>146</v>
      </c>
      <c r="M14" s="40">
        <f t="shared" si="8"/>
        <v>4</v>
      </c>
      <c r="N14" s="42">
        <f t="shared" si="0"/>
        <v>0.8</v>
      </c>
      <c r="O14" s="214">
        <v>9</v>
      </c>
      <c r="P14" s="213">
        <v>10</v>
      </c>
      <c r="Q14" s="213"/>
      <c r="R14" s="215">
        <v>8</v>
      </c>
      <c r="S14" s="172">
        <f t="shared" si="9"/>
        <v>3.6</v>
      </c>
      <c r="T14" s="111"/>
      <c r="U14" s="174"/>
      <c r="V14" s="112"/>
      <c r="W14" s="131">
        <f t="shared" si="10"/>
        <v>0</v>
      </c>
      <c r="X14" s="70">
        <f t="shared" si="1"/>
        <v>4.4000000000000004</v>
      </c>
      <c r="Y14" s="220">
        <f t="shared" si="2"/>
        <v>8.3000000000000007</v>
      </c>
      <c r="Z14" s="220"/>
      <c r="AA14" s="221">
        <f t="shared" si="3"/>
        <v>4.9800000000000004</v>
      </c>
      <c r="AB14" s="225"/>
      <c r="AC14" s="226">
        <f t="shared" si="4"/>
        <v>0</v>
      </c>
      <c r="AD14" s="71">
        <f t="shared" si="5"/>
        <v>4.9800000000000004</v>
      </c>
      <c r="AE14" s="232"/>
      <c r="AF14" s="233">
        <f t="shared" si="11"/>
        <v>0</v>
      </c>
      <c r="AG14" s="229">
        <f t="shared" si="6"/>
        <v>4.9800000000000004</v>
      </c>
    </row>
    <row r="15" spans="1:33" ht="19.5" customHeight="1" thickBot="1" x14ac:dyDescent="0.3">
      <c r="A15" s="14">
        <v>7</v>
      </c>
      <c r="B15" s="80" t="s">
        <v>32</v>
      </c>
      <c r="C15" s="155">
        <v>10</v>
      </c>
      <c r="D15" s="195">
        <v>10</v>
      </c>
      <c r="E15" s="200">
        <v>10</v>
      </c>
      <c r="F15" s="206"/>
      <c r="G15" s="207">
        <v>1</v>
      </c>
      <c r="H15" s="209"/>
      <c r="I15" s="207">
        <v>1</v>
      </c>
      <c r="J15" s="73"/>
      <c r="K15" s="36">
        <f t="shared" si="7"/>
        <v>3</v>
      </c>
      <c r="L15" s="36" t="s">
        <v>146</v>
      </c>
      <c r="M15" s="40">
        <f t="shared" si="8"/>
        <v>2</v>
      </c>
      <c r="N15" s="42">
        <f t="shared" si="0"/>
        <v>0.4</v>
      </c>
      <c r="O15" s="214"/>
      <c r="P15" s="213">
        <v>10</v>
      </c>
      <c r="Q15" s="213"/>
      <c r="R15" s="215">
        <v>9.8000000000000007</v>
      </c>
      <c r="S15" s="172">
        <f t="shared" si="9"/>
        <v>3.9600000000000004</v>
      </c>
      <c r="T15" s="111">
        <v>10</v>
      </c>
      <c r="U15" s="174">
        <v>10</v>
      </c>
      <c r="V15" s="112"/>
      <c r="W15" s="131">
        <f t="shared" si="10"/>
        <v>3</v>
      </c>
      <c r="X15" s="70">
        <f t="shared" si="1"/>
        <v>7.36</v>
      </c>
      <c r="Y15" s="222">
        <f t="shared" si="2"/>
        <v>9.34</v>
      </c>
      <c r="Z15" s="211" t="s">
        <v>145</v>
      </c>
      <c r="AA15" s="221">
        <f t="shared" si="3"/>
        <v>5.6040000000000001</v>
      </c>
      <c r="AB15" s="225"/>
      <c r="AC15" s="226">
        <f t="shared" si="4"/>
        <v>0</v>
      </c>
      <c r="AD15" s="71">
        <f t="shared" si="5"/>
        <v>5.6040000000000001</v>
      </c>
      <c r="AE15" s="232"/>
      <c r="AF15" s="233">
        <f t="shared" si="11"/>
        <v>0</v>
      </c>
      <c r="AG15" s="229">
        <f t="shared" si="6"/>
        <v>5.6040000000000001</v>
      </c>
    </row>
    <row r="16" spans="1:33" ht="19.5" customHeight="1" thickBot="1" x14ac:dyDescent="0.3">
      <c r="A16" s="14">
        <v>8</v>
      </c>
      <c r="B16" s="82" t="s">
        <v>33</v>
      </c>
      <c r="C16" s="154">
        <v>9.6</v>
      </c>
      <c r="D16" s="196">
        <v>9.6999999999999993</v>
      </c>
      <c r="E16" s="199">
        <v>7</v>
      </c>
      <c r="F16" s="206"/>
      <c r="G16" s="207">
        <v>1</v>
      </c>
      <c r="H16" s="207">
        <v>1</v>
      </c>
      <c r="I16" s="207">
        <v>1</v>
      </c>
      <c r="J16" s="73"/>
      <c r="K16" s="36">
        <f t="shared" si="7"/>
        <v>2</v>
      </c>
      <c r="L16" s="36" t="s">
        <v>146</v>
      </c>
      <c r="M16" s="40">
        <f t="shared" si="8"/>
        <v>3</v>
      </c>
      <c r="N16" s="42">
        <f t="shared" si="0"/>
        <v>0.60000000000000009</v>
      </c>
      <c r="O16" s="214">
        <v>10</v>
      </c>
      <c r="P16" s="213">
        <v>10</v>
      </c>
      <c r="Q16" s="213"/>
      <c r="R16" s="215">
        <v>8</v>
      </c>
      <c r="S16" s="172">
        <f t="shared" si="9"/>
        <v>3.7333333333333338</v>
      </c>
      <c r="T16" s="111"/>
      <c r="U16" s="174">
        <v>8.5</v>
      </c>
      <c r="V16" s="112"/>
      <c r="W16" s="131">
        <f t="shared" si="10"/>
        <v>1.7000000000000002</v>
      </c>
      <c r="X16" s="70">
        <f t="shared" si="1"/>
        <v>6.0333333333333341</v>
      </c>
      <c r="Y16" s="220">
        <f t="shared" si="2"/>
        <v>8.0833333333333321</v>
      </c>
      <c r="Z16" s="220"/>
      <c r="AA16" s="221">
        <f t="shared" si="3"/>
        <v>4.8499999999999988</v>
      </c>
      <c r="AB16" s="227"/>
      <c r="AC16" s="228">
        <f t="shared" si="4"/>
        <v>0</v>
      </c>
      <c r="AD16" s="71">
        <f t="shared" si="5"/>
        <v>4.8499999999999988</v>
      </c>
      <c r="AE16" s="234"/>
      <c r="AF16" s="235">
        <f t="shared" si="11"/>
        <v>0</v>
      </c>
      <c r="AG16" s="229">
        <f t="shared" si="6"/>
        <v>4.8499999999999988</v>
      </c>
    </row>
    <row r="17" spans="1:33" ht="19.5" customHeight="1" thickBot="1" x14ac:dyDescent="0.3">
      <c r="A17" s="14">
        <v>9</v>
      </c>
      <c r="B17" s="79" t="s">
        <v>34</v>
      </c>
      <c r="C17" s="155">
        <v>10</v>
      </c>
      <c r="D17" s="195">
        <v>9.6999999999999993</v>
      </c>
      <c r="E17" s="200">
        <v>9.9</v>
      </c>
      <c r="F17" s="208">
        <v>1</v>
      </c>
      <c r="G17" s="207">
        <v>1</v>
      </c>
      <c r="H17" s="207">
        <v>1</v>
      </c>
      <c r="I17" s="207">
        <v>1</v>
      </c>
      <c r="J17" s="73"/>
      <c r="K17" s="36">
        <f t="shared" si="7"/>
        <v>1</v>
      </c>
      <c r="L17" s="36" t="s">
        <v>146</v>
      </c>
      <c r="M17" s="40">
        <f t="shared" si="8"/>
        <v>4</v>
      </c>
      <c r="N17" s="42">
        <f t="shared" si="0"/>
        <v>0.8</v>
      </c>
      <c r="O17" s="214">
        <v>10</v>
      </c>
      <c r="P17" s="213">
        <v>10</v>
      </c>
      <c r="Q17" s="213">
        <v>10</v>
      </c>
      <c r="R17" s="215">
        <v>10</v>
      </c>
      <c r="S17" s="172">
        <f t="shared" si="9"/>
        <v>4</v>
      </c>
      <c r="T17" s="111">
        <v>10</v>
      </c>
      <c r="U17" s="174">
        <v>10</v>
      </c>
      <c r="V17" s="112">
        <v>10</v>
      </c>
      <c r="W17" s="131">
        <f t="shared" si="10"/>
        <v>5</v>
      </c>
      <c r="X17" s="70">
        <f t="shared" si="1"/>
        <v>9.8000000000000007</v>
      </c>
      <c r="Y17" s="222">
        <f t="shared" si="2"/>
        <v>9.8500000000000014</v>
      </c>
      <c r="Z17" s="211" t="s">
        <v>145</v>
      </c>
      <c r="AA17" s="210"/>
      <c r="AB17" s="210"/>
      <c r="AC17" s="210"/>
      <c r="AD17" s="210"/>
      <c r="AE17" s="210"/>
      <c r="AF17" s="210"/>
      <c r="AG17" s="210"/>
    </row>
    <row r="18" spans="1:33" ht="19.5" customHeight="1" thickBot="1" x14ac:dyDescent="0.3">
      <c r="A18" s="14">
        <v>10</v>
      </c>
      <c r="B18" s="79" t="s">
        <v>35</v>
      </c>
      <c r="C18" s="154">
        <v>9.6</v>
      </c>
      <c r="D18" s="196">
        <v>9.1999999999999993</v>
      </c>
      <c r="E18" s="199">
        <v>6</v>
      </c>
      <c r="F18" s="208">
        <v>1</v>
      </c>
      <c r="G18" s="207">
        <v>1</v>
      </c>
      <c r="H18" s="207">
        <v>1</v>
      </c>
      <c r="I18" s="207">
        <v>1</v>
      </c>
      <c r="J18" s="73"/>
      <c r="K18" s="36">
        <f t="shared" si="7"/>
        <v>1</v>
      </c>
      <c r="L18" s="36" t="s">
        <v>146</v>
      </c>
      <c r="M18" s="40">
        <f t="shared" si="8"/>
        <v>4</v>
      </c>
      <c r="N18" s="42">
        <f t="shared" si="0"/>
        <v>0.8</v>
      </c>
      <c r="O18" s="214">
        <v>8.5</v>
      </c>
      <c r="P18" s="213">
        <v>10</v>
      </c>
      <c r="Q18" s="213"/>
      <c r="R18" s="215"/>
      <c r="S18" s="172">
        <f t="shared" si="9"/>
        <v>3.7</v>
      </c>
      <c r="T18" s="111"/>
      <c r="U18" s="174"/>
      <c r="V18" s="112"/>
      <c r="W18" s="131">
        <f t="shared" si="10"/>
        <v>0</v>
      </c>
      <c r="X18" s="70">
        <f t="shared" si="1"/>
        <v>4.5</v>
      </c>
      <c r="Y18" s="220">
        <f t="shared" si="2"/>
        <v>7.3249999999999993</v>
      </c>
      <c r="Z18" s="220" t="s">
        <v>146</v>
      </c>
      <c r="AA18" s="221">
        <f t="shared" si="3"/>
        <v>4.3949999999999996</v>
      </c>
      <c r="AB18" s="223"/>
      <c r="AC18" s="224">
        <f t="shared" si="4"/>
        <v>0</v>
      </c>
      <c r="AD18" s="71">
        <f t="shared" si="5"/>
        <v>4.3949999999999996</v>
      </c>
      <c r="AE18" s="230"/>
      <c r="AF18" s="231">
        <f>AE18*0.4</f>
        <v>0</v>
      </c>
      <c r="AG18" s="229">
        <f t="shared" si="6"/>
        <v>4.3949999999999996</v>
      </c>
    </row>
    <row r="19" spans="1:33" ht="19.5" customHeight="1" thickBot="1" x14ac:dyDescent="0.3">
      <c r="A19" s="14">
        <v>11</v>
      </c>
      <c r="B19" s="82" t="s">
        <v>36</v>
      </c>
      <c r="C19" s="155">
        <v>10</v>
      </c>
      <c r="D19" s="195">
        <v>10</v>
      </c>
      <c r="E19" s="200">
        <v>10</v>
      </c>
      <c r="F19" s="206"/>
      <c r="G19" s="207">
        <v>1</v>
      </c>
      <c r="H19" s="207">
        <v>1</v>
      </c>
      <c r="I19" s="207">
        <v>1</v>
      </c>
      <c r="J19" s="72"/>
      <c r="K19" s="36">
        <f t="shared" si="7"/>
        <v>2</v>
      </c>
      <c r="L19" s="251" t="s">
        <v>145</v>
      </c>
      <c r="M19" s="40">
        <f t="shared" si="8"/>
        <v>3</v>
      </c>
      <c r="N19" s="42">
        <f t="shared" si="0"/>
        <v>0.60000000000000009</v>
      </c>
      <c r="O19" s="214">
        <v>10</v>
      </c>
      <c r="P19" s="213">
        <v>10</v>
      </c>
      <c r="Q19" s="213"/>
      <c r="R19" s="215">
        <v>10</v>
      </c>
      <c r="S19" s="172">
        <f t="shared" si="9"/>
        <v>4</v>
      </c>
      <c r="T19" s="111">
        <v>10</v>
      </c>
      <c r="U19" s="174">
        <v>10</v>
      </c>
      <c r="V19" s="112"/>
      <c r="W19" s="131">
        <f t="shared" si="10"/>
        <v>3</v>
      </c>
      <c r="X19" s="70">
        <f t="shared" si="1"/>
        <v>7.6</v>
      </c>
      <c r="Y19" s="222">
        <f t="shared" si="2"/>
        <v>9.4</v>
      </c>
      <c r="Z19" s="211" t="s">
        <v>145</v>
      </c>
      <c r="AA19" s="221">
        <f t="shared" si="3"/>
        <v>5.64</v>
      </c>
      <c r="AB19" s="225"/>
      <c r="AC19" s="226">
        <f t="shared" si="4"/>
        <v>0</v>
      </c>
      <c r="AD19" s="71">
        <f t="shared" si="5"/>
        <v>5.64</v>
      </c>
      <c r="AE19" s="232"/>
      <c r="AF19" s="233">
        <f t="shared" ref="AF19:AF27" si="12">AE19*0.4</f>
        <v>0</v>
      </c>
      <c r="AG19" s="229">
        <f t="shared" si="6"/>
        <v>5.64</v>
      </c>
    </row>
    <row r="20" spans="1:33" ht="19.5" customHeight="1" thickBot="1" x14ac:dyDescent="0.3">
      <c r="A20" s="14">
        <v>12</v>
      </c>
      <c r="B20" s="82" t="s">
        <v>37</v>
      </c>
      <c r="C20" s="154">
        <v>9.6</v>
      </c>
      <c r="D20" s="196">
        <v>10</v>
      </c>
      <c r="E20" s="199">
        <v>9</v>
      </c>
      <c r="F20" s="208">
        <v>1</v>
      </c>
      <c r="G20" s="207">
        <v>1</v>
      </c>
      <c r="H20" s="207">
        <v>1</v>
      </c>
      <c r="I20" s="207">
        <v>1</v>
      </c>
      <c r="J20" s="72"/>
      <c r="K20" s="36">
        <f t="shared" si="7"/>
        <v>1</v>
      </c>
      <c r="L20" s="251" t="s">
        <v>145</v>
      </c>
      <c r="M20" s="40">
        <f t="shared" si="8"/>
        <v>4</v>
      </c>
      <c r="N20" s="42">
        <f t="shared" si="0"/>
        <v>0.8</v>
      </c>
      <c r="O20" s="214">
        <v>10</v>
      </c>
      <c r="P20" s="213">
        <v>10</v>
      </c>
      <c r="Q20" s="213"/>
      <c r="R20" s="215"/>
      <c r="S20" s="172">
        <f t="shared" si="9"/>
        <v>4</v>
      </c>
      <c r="T20" s="111"/>
      <c r="U20" s="174">
        <v>8.5</v>
      </c>
      <c r="V20" s="112"/>
      <c r="W20" s="131">
        <f t="shared" si="10"/>
        <v>1.7000000000000002</v>
      </c>
      <c r="X20" s="70">
        <f t="shared" si="1"/>
        <v>6.5</v>
      </c>
      <c r="Y20" s="220">
        <f t="shared" si="2"/>
        <v>8.7750000000000004</v>
      </c>
      <c r="Z20" s="220"/>
      <c r="AA20" s="221">
        <f t="shared" si="3"/>
        <v>5.2649999999999997</v>
      </c>
      <c r="AB20" s="225"/>
      <c r="AC20" s="226">
        <f t="shared" si="4"/>
        <v>0</v>
      </c>
      <c r="AD20" s="71">
        <f t="shared" si="5"/>
        <v>5.2649999999999997</v>
      </c>
      <c r="AE20" s="232"/>
      <c r="AF20" s="233">
        <f t="shared" si="12"/>
        <v>0</v>
      </c>
      <c r="AG20" s="229">
        <f t="shared" si="6"/>
        <v>5.2649999999999997</v>
      </c>
    </row>
    <row r="21" spans="1:33" ht="19.5" customHeight="1" thickBot="1" x14ac:dyDescent="0.3">
      <c r="A21" s="14">
        <v>13</v>
      </c>
      <c r="B21" s="79" t="s">
        <v>38</v>
      </c>
      <c r="C21" s="155">
        <v>9.3000000000000007</v>
      </c>
      <c r="D21" s="195">
        <v>9.4</v>
      </c>
      <c r="E21" s="200">
        <v>10</v>
      </c>
      <c r="F21" s="208">
        <v>1</v>
      </c>
      <c r="G21" s="207">
        <v>1</v>
      </c>
      <c r="H21" s="207">
        <v>1</v>
      </c>
      <c r="I21" s="207">
        <v>1</v>
      </c>
      <c r="J21" s="72"/>
      <c r="K21" s="36">
        <f t="shared" si="7"/>
        <v>1</v>
      </c>
      <c r="L21" s="36" t="s">
        <v>146</v>
      </c>
      <c r="M21" s="40">
        <f t="shared" si="8"/>
        <v>4</v>
      </c>
      <c r="N21" s="42">
        <f t="shared" si="0"/>
        <v>0.8</v>
      </c>
      <c r="O21" s="214">
        <v>10</v>
      </c>
      <c r="P21" s="213">
        <v>10</v>
      </c>
      <c r="Q21" s="213"/>
      <c r="R21" s="215">
        <v>10</v>
      </c>
      <c r="S21" s="172">
        <f t="shared" si="9"/>
        <v>4</v>
      </c>
      <c r="T21" s="111">
        <v>10</v>
      </c>
      <c r="U21" s="174">
        <v>9.6999999999999993</v>
      </c>
      <c r="V21" s="112"/>
      <c r="W21" s="131">
        <f t="shared" si="10"/>
        <v>2.94</v>
      </c>
      <c r="X21" s="70">
        <f t="shared" si="1"/>
        <v>7.74</v>
      </c>
      <c r="Y21" s="222">
        <f t="shared" si="2"/>
        <v>9.1100000000000012</v>
      </c>
      <c r="Z21" s="211" t="s">
        <v>145</v>
      </c>
      <c r="AA21" s="221">
        <f t="shared" si="3"/>
        <v>5.4660000000000002</v>
      </c>
      <c r="AB21" s="225"/>
      <c r="AC21" s="226">
        <f t="shared" si="4"/>
        <v>0</v>
      </c>
      <c r="AD21" s="71">
        <f t="shared" si="5"/>
        <v>5.4660000000000002</v>
      </c>
      <c r="AE21" s="232"/>
      <c r="AF21" s="233">
        <f t="shared" si="12"/>
        <v>0</v>
      </c>
      <c r="AG21" s="229">
        <f t="shared" si="6"/>
        <v>5.4660000000000002</v>
      </c>
    </row>
    <row r="22" spans="1:33" ht="19.5" customHeight="1" thickBot="1" x14ac:dyDescent="0.3">
      <c r="A22" s="14">
        <v>14</v>
      </c>
      <c r="B22" s="79" t="s">
        <v>39</v>
      </c>
      <c r="C22" s="154">
        <v>9.5</v>
      </c>
      <c r="D22" s="196">
        <v>9.4</v>
      </c>
      <c r="E22" s="199">
        <v>9.8000000000000007</v>
      </c>
      <c r="F22" s="208">
        <v>1</v>
      </c>
      <c r="G22" s="207">
        <v>1</v>
      </c>
      <c r="H22" s="207">
        <v>1</v>
      </c>
      <c r="I22" s="207">
        <v>1</v>
      </c>
      <c r="J22" s="72"/>
      <c r="K22" s="36">
        <f t="shared" si="7"/>
        <v>1</v>
      </c>
      <c r="L22" s="36" t="s">
        <v>146</v>
      </c>
      <c r="M22" s="40">
        <f t="shared" si="8"/>
        <v>4</v>
      </c>
      <c r="N22" s="42">
        <f t="shared" si="0"/>
        <v>0.8</v>
      </c>
      <c r="O22" s="214">
        <v>10</v>
      </c>
      <c r="P22" s="213">
        <v>10</v>
      </c>
      <c r="Q22" s="213">
        <v>9.5</v>
      </c>
      <c r="R22" s="215">
        <v>8.5</v>
      </c>
      <c r="S22" s="172">
        <f t="shared" si="9"/>
        <v>3.8000000000000003</v>
      </c>
      <c r="T22" s="111">
        <v>10</v>
      </c>
      <c r="U22" s="174">
        <v>9.5</v>
      </c>
      <c r="V22" s="112"/>
      <c r="W22" s="131">
        <f t="shared" si="10"/>
        <v>2.9000000000000004</v>
      </c>
      <c r="X22" s="70">
        <f t="shared" si="1"/>
        <v>7.5000000000000009</v>
      </c>
      <c r="Y22" s="222">
        <f t="shared" si="2"/>
        <v>9.0500000000000007</v>
      </c>
      <c r="Z22" s="211" t="s">
        <v>145</v>
      </c>
      <c r="AA22" s="221">
        <f t="shared" si="3"/>
        <v>5.4300000000000006</v>
      </c>
      <c r="AB22" s="225"/>
      <c r="AC22" s="226">
        <f t="shared" si="4"/>
        <v>0</v>
      </c>
      <c r="AD22" s="71">
        <f t="shared" si="5"/>
        <v>5.4300000000000006</v>
      </c>
      <c r="AE22" s="232"/>
      <c r="AF22" s="233">
        <f t="shared" si="12"/>
        <v>0</v>
      </c>
      <c r="AG22" s="229">
        <f t="shared" si="6"/>
        <v>5.4300000000000006</v>
      </c>
    </row>
    <row r="23" spans="1:33" ht="19.5" customHeight="1" thickBot="1" x14ac:dyDescent="0.3">
      <c r="A23" s="14">
        <v>15</v>
      </c>
      <c r="B23" s="82" t="s">
        <v>40</v>
      </c>
      <c r="C23" s="155">
        <v>9</v>
      </c>
      <c r="D23" s="195">
        <v>6</v>
      </c>
      <c r="E23" s="200">
        <v>8</v>
      </c>
      <c r="F23" s="206"/>
      <c r="G23" s="209"/>
      <c r="H23" s="207">
        <v>1</v>
      </c>
      <c r="I23" s="207">
        <v>1</v>
      </c>
      <c r="J23" s="72"/>
      <c r="K23" s="36">
        <f t="shared" si="7"/>
        <v>3</v>
      </c>
      <c r="L23" s="36" t="s">
        <v>146</v>
      </c>
      <c r="M23" s="40">
        <f t="shared" si="8"/>
        <v>2</v>
      </c>
      <c r="N23" s="42">
        <f t="shared" si="0"/>
        <v>0.4</v>
      </c>
      <c r="O23" s="214">
        <v>0</v>
      </c>
      <c r="P23" s="213">
        <v>0</v>
      </c>
      <c r="Q23" s="213"/>
      <c r="R23" s="215">
        <v>0</v>
      </c>
      <c r="S23" s="172">
        <f t="shared" si="9"/>
        <v>0</v>
      </c>
      <c r="T23" s="111">
        <v>0</v>
      </c>
      <c r="U23" s="174">
        <v>0</v>
      </c>
      <c r="V23" s="112"/>
      <c r="W23" s="131">
        <f t="shared" si="10"/>
        <v>0</v>
      </c>
      <c r="X23" s="70">
        <f t="shared" si="1"/>
        <v>0.4</v>
      </c>
      <c r="Y23" s="220">
        <f t="shared" si="2"/>
        <v>5.85</v>
      </c>
      <c r="Z23" s="220" t="s">
        <v>146</v>
      </c>
      <c r="AA23" s="221">
        <f t="shared" si="3"/>
        <v>3.51</v>
      </c>
      <c r="AB23" s="225"/>
      <c r="AC23" s="226">
        <f t="shared" si="4"/>
        <v>0</v>
      </c>
      <c r="AD23" s="71">
        <f t="shared" si="5"/>
        <v>3.51</v>
      </c>
      <c r="AE23" s="232"/>
      <c r="AF23" s="233">
        <f t="shared" si="12"/>
        <v>0</v>
      </c>
      <c r="AG23" s="229">
        <f t="shared" si="6"/>
        <v>3.51</v>
      </c>
    </row>
    <row r="24" spans="1:33" ht="19.5" customHeight="1" thickBot="1" x14ac:dyDescent="0.3">
      <c r="A24" s="14">
        <v>16</v>
      </c>
      <c r="B24" s="82" t="s">
        <v>41</v>
      </c>
      <c r="C24" s="154">
        <v>9.5</v>
      </c>
      <c r="D24" s="196">
        <v>9.8000000000000007</v>
      </c>
      <c r="E24" s="199">
        <v>10</v>
      </c>
      <c r="F24" s="208">
        <v>1</v>
      </c>
      <c r="G24" s="207">
        <v>1</v>
      </c>
      <c r="H24" s="207">
        <v>1</v>
      </c>
      <c r="I24" s="207">
        <v>1</v>
      </c>
      <c r="J24" s="72"/>
      <c r="K24" s="36">
        <f t="shared" si="7"/>
        <v>1</v>
      </c>
      <c r="L24" s="36" t="s">
        <v>146</v>
      </c>
      <c r="M24" s="40">
        <f t="shared" si="8"/>
        <v>4</v>
      </c>
      <c r="N24" s="42">
        <f t="shared" si="0"/>
        <v>0.8</v>
      </c>
      <c r="O24" s="214">
        <v>10</v>
      </c>
      <c r="P24" s="213">
        <v>10</v>
      </c>
      <c r="Q24" s="213"/>
      <c r="R24" s="215">
        <v>9.4</v>
      </c>
      <c r="S24" s="172">
        <f t="shared" si="9"/>
        <v>3.92</v>
      </c>
      <c r="T24" s="111"/>
      <c r="U24" s="174">
        <v>8.5</v>
      </c>
      <c r="V24" s="112"/>
      <c r="W24" s="131">
        <f t="shared" si="10"/>
        <v>1.7000000000000002</v>
      </c>
      <c r="X24" s="70">
        <f t="shared" si="1"/>
        <v>6.42</v>
      </c>
      <c r="Y24" s="220">
        <f t="shared" si="2"/>
        <v>8.93</v>
      </c>
      <c r="Z24" s="220"/>
      <c r="AA24" s="221">
        <f t="shared" si="3"/>
        <v>5.3579999999999997</v>
      </c>
      <c r="AB24" s="225"/>
      <c r="AC24" s="226">
        <f t="shared" si="4"/>
        <v>0</v>
      </c>
      <c r="AD24" s="71">
        <f t="shared" si="5"/>
        <v>5.3579999999999997</v>
      </c>
      <c r="AE24" s="232"/>
      <c r="AF24" s="233">
        <f t="shared" si="12"/>
        <v>0</v>
      </c>
      <c r="AG24" s="229">
        <f t="shared" si="6"/>
        <v>5.3579999999999997</v>
      </c>
    </row>
    <row r="25" spans="1:33" ht="19.5" customHeight="1" thickBot="1" x14ac:dyDescent="0.3">
      <c r="A25" s="14">
        <v>17</v>
      </c>
      <c r="B25" s="79" t="s">
        <v>42</v>
      </c>
      <c r="C25" s="155">
        <v>10</v>
      </c>
      <c r="D25" s="195">
        <v>8.5</v>
      </c>
      <c r="E25" s="200">
        <v>8.5</v>
      </c>
      <c r="F25" s="208">
        <v>1</v>
      </c>
      <c r="G25" s="207">
        <v>1</v>
      </c>
      <c r="H25" s="209"/>
      <c r="I25" s="209"/>
      <c r="J25" s="72"/>
      <c r="K25" s="36">
        <f t="shared" si="7"/>
        <v>3</v>
      </c>
      <c r="L25" s="36" t="s">
        <v>146</v>
      </c>
      <c r="M25" s="40">
        <f t="shared" si="8"/>
        <v>2</v>
      </c>
      <c r="N25" s="42">
        <f t="shared" si="0"/>
        <v>0.4</v>
      </c>
      <c r="O25" s="214">
        <v>0</v>
      </c>
      <c r="P25" s="213">
        <v>10</v>
      </c>
      <c r="Q25" s="213"/>
      <c r="R25" s="215">
        <v>0</v>
      </c>
      <c r="S25" s="172">
        <f t="shared" si="9"/>
        <v>1.3333333333333335</v>
      </c>
      <c r="T25" s="111"/>
      <c r="U25" s="174"/>
      <c r="V25" s="112"/>
      <c r="W25" s="131">
        <f t="shared" si="10"/>
        <v>0</v>
      </c>
      <c r="X25" s="70">
        <f t="shared" si="1"/>
        <v>1.7333333333333334</v>
      </c>
      <c r="Y25" s="220">
        <f t="shared" si="2"/>
        <v>7.1833333333333336</v>
      </c>
      <c r="Z25" s="220"/>
      <c r="AA25" s="221">
        <f t="shared" si="3"/>
        <v>4.3099999999999996</v>
      </c>
      <c r="AB25" s="225"/>
      <c r="AC25" s="226">
        <f t="shared" si="4"/>
        <v>0</v>
      </c>
      <c r="AD25" s="71">
        <f t="shared" si="5"/>
        <v>4.3099999999999996</v>
      </c>
      <c r="AE25" s="232"/>
      <c r="AF25" s="233">
        <f t="shared" si="12"/>
        <v>0</v>
      </c>
      <c r="AG25" s="229">
        <f t="shared" si="6"/>
        <v>4.3099999999999996</v>
      </c>
    </row>
    <row r="26" spans="1:33" ht="19.5" customHeight="1" thickBot="1" x14ac:dyDescent="0.3">
      <c r="A26" s="14">
        <v>18</v>
      </c>
      <c r="B26" s="81" t="s">
        <v>43</v>
      </c>
      <c r="C26" s="154">
        <v>10</v>
      </c>
      <c r="D26" s="196">
        <v>10</v>
      </c>
      <c r="E26" s="199">
        <v>10</v>
      </c>
      <c r="F26" s="206"/>
      <c r="G26" s="207">
        <v>1</v>
      </c>
      <c r="H26" s="207">
        <v>1</v>
      </c>
      <c r="I26" s="207">
        <v>1</v>
      </c>
      <c r="J26" s="72"/>
      <c r="K26" s="36">
        <f t="shared" si="7"/>
        <v>2</v>
      </c>
      <c r="L26" s="36" t="s">
        <v>146</v>
      </c>
      <c r="M26" s="40">
        <f t="shared" si="8"/>
        <v>3</v>
      </c>
      <c r="N26" s="42">
        <f t="shared" si="0"/>
        <v>0.60000000000000009</v>
      </c>
      <c r="O26" s="214">
        <v>10</v>
      </c>
      <c r="P26" s="213">
        <v>10</v>
      </c>
      <c r="Q26" s="213">
        <v>10</v>
      </c>
      <c r="R26" s="215">
        <v>10</v>
      </c>
      <c r="S26" s="172">
        <f t="shared" si="9"/>
        <v>4</v>
      </c>
      <c r="T26" s="111">
        <v>10</v>
      </c>
      <c r="U26" s="174">
        <v>9.9</v>
      </c>
      <c r="V26" s="112"/>
      <c r="W26" s="131">
        <f t="shared" si="10"/>
        <v>2.9800000000000004</v>
      </c>
      <c r="X26" s="70">
        <f t="shared" si="1"/>
        <v>7.58</v>
      </c>
      <c r="Y26" s="222">
        <f t="shared" si="2"/>
        <v>9.3949999999999996</v>
      </c>
      <c r="Z26" s="211" t="s">
        <v>145</v>
      </c>
      <c r="AA26" s="221">
        <f t="shared" si="3"/>
        <v>5.6369999999999996</v>
      </c>
      <c r="AB26" s="225"/>
      <c r="AC26" s="226">
        <f t="shared" si="4"/>
        <v>0</v>
      </c>
      <c r="AD26" s="71">
        <f t="shared" si="5"/>
        <v>5.6369999999999996</v>
      </c>
      <c r="AE26" s="232"/>
      <c r="AF26" s="233">
        <f t="shared" si="12"/>
        <v>0</v>
      </c>
      <c r="AG26" s="229">
        <f t="shared" si="6"/>
        <v>5.6369999999999996</v>
      </c>
    </row>
    <row r="27" spans="1:33" ht="19.5" customHeight="1" thickBot="1" x14ac:dyDescent="0.3">
      <c r="A27" s="14">
        <v>19</v>
      </c>
      <c r="B27" s="83" t="s">
        <v>44</v>
      </c>
      <c r="C27" s="156">
        <v>10</v>
      </c>
      <c r="D27" s="201">
        <v>10</v>
      </c>
      <c r="E27" s="202">
        <v>10</v>
      </c>
      <c r="F27" s="206"/>
      <c r="G27" s="207">
        <v>1</v>
      </c>
      <c r="H27" s="207">
        <v>1</v>
      </c>
      <c r="I27" s="207">
        <v>1</v>
      </c>
      <c r="J27" s="72"/>
      <c r="K27" s="36">
        <f t="shared" si="7"/>
        <v>2</v>
      </c>
      <c r="L27" s="36" t="s">
        <v>146</v>
      </c>
      <c r="M27" s="40">
        <f t="shared" si="8"/>
        <v>3</v>
      </c>
      <c r="N27" s="42">
        <f t="shared" si="0"/>
        <v>0.60000000000000009</v>
      </c>
      <c r="O27" s="216">
        <v>9</v>
      </c>
      <c r="P27" s="217">
        <v>10</v>
      </c>
      <c r="Q27" s="217">
        <v>10</v>
      </c>
      <c r="R27" s="218">
        <v>9.8000000000000007</v>
      </c>
      <c r="S27" s="172">
        <f t="shared" si="9"/>
        <v>3.88</v>
      </c>
      <c r="T27" s="113">
        <v>10</v>
      </c>
      <c r="U27" s="175">
        <v>10</v>
      </c>
      <c r="V27" s="114"/>
      <c r="W27" s="131">
        <f t="shared" si="10"/>
        <v>3</v>
      </c>
      <c r="X27" s="70">
        <f t="shared" si="1"/>
        <v>7.48</v>
      </c>
      <c r="Y27" s="222">
        <f t="shared" si="2"/>
        <v>9.370000000000001</v>
      </c>
      <c r="Z27" s="211" t="s">
        <v>145</v>
      </c>
      <c r="AA27" s="221">
        <f t="shared" si="3"/>
        <v>5.6220000000000008</v>
      </c>
      <c r="AB27" s="227"/>
      <c r="AC27" s="228">
        <f t="shared" si="4"/>
        <v>0</v>
      </c>
      <c r="AD27" s="71">
        <f t="shared" si="5"/>
        <v>5.6220000000000008</v>
      </c>
      <c r="AE27" s="234"/>
      <c r="AF27" s="235">
        <f t="shared" si="12"/>
        <v>0</v>
      </c>
      <c r="AG27" s="229">
        <f t="shared" si="6"/>
        <v>5.6220000000000008</v>
      </c>
    </row>
    <row r="28" spans="1:33" ht="12.75" customHeight="1" x14ac:dyDescent="0.2">
      <c r="A28" s="2"/>
      <c r="B28" s="2"/>
      <c r="C28" s="28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8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8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8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8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9"/>
      <c r="U30" s="29"/>
      <c r="V30" s="29"/>
      <c r="W30" s="2"/>
      <c r="X30" s="2"/>
      <c r="Y30" s="2"/>
      <c r="Z30" s="2"/>
      <c r="AA30" s="2"/>
      <c r="AB30" s="28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8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8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8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8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8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8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8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8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8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8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8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8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8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8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8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8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8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8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8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8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8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8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8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8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8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8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8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8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8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8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8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8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8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8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8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8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8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8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8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8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8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8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8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8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8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8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8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8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8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8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8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8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8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8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8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8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8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8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8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8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8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8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8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8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8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8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8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8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8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8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8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8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8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8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8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8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8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8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8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8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8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8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8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8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8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8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8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8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8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8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8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8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8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8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8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8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8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8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8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8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8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8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8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8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8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8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8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8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8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8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8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8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8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8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8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8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8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8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8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8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8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8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8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8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8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8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8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8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8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8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8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8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8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8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8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8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8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8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8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8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8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8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8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8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8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8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8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8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8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8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8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8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8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8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8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8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8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8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8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8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8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8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8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8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8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8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8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8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8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8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8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8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8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8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8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8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8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8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8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8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8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8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8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8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8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8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8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8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8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8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8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8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8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8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8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8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8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8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8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8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8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8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8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8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8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8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8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8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8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8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8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8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8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8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8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8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8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8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8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8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8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8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8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8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8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8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8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8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8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8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8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8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8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8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8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8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8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8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8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8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8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8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8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8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8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8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8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8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8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8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8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8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8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8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8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8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8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8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8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8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8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8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8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8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8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8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8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8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8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8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8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8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8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8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8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8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8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8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8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8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8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8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8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8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8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8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8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8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8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8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8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8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8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8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8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8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8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8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8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8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8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8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8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8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8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8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8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8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8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8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8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8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8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8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8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8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8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8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8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8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8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8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8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8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8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8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8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8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8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8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8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8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8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8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8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8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8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8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8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8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8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8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8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8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8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8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8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8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8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8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8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8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8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8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8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8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8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8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8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8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8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8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8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8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8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8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8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8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8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8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8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8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8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8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8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8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8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8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8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8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8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8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8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8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8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8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8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8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8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8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8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8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8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8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8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8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8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8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8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8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8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8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8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8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8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8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8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8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8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8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8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8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8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8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8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8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8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8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8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8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8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8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8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8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8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8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8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8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8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8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8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8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8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8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8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8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8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8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8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8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8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8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8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8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8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8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8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8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8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8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8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8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8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8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8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8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8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8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8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8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8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8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8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8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8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8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8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8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8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8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8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8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8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8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8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8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8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8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8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8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8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8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8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8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8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8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8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8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8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8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8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8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8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8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8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8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8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8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8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8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8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8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8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8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8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8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8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8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8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8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8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8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8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8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8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8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8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8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8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8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8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8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8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8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8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8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8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8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8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8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8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8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8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8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8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8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8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8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8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8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8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8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8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8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8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8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8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8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8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8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8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8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8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8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8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8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8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8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8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8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8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8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8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8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8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8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8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8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8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8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8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8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8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8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8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8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8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8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8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8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8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8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8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8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8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8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8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8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8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8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8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8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8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8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8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8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8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8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8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8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8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8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8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8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8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8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8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8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8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8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8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8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8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8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8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8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8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8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8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8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8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8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8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8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8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8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8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8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8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8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8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8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8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8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8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8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8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8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8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8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8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8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8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8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8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8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8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8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8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8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8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8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8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8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8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8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8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8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8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8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8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8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8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8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8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8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8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8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8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8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8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8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8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8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8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8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8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8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8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8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8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8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8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8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8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8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8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8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8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8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8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8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8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8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8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8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8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8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8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8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8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8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8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8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8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8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8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8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8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8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8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8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8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8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8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8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8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8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8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8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8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8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8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8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8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8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8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8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8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8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8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8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8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8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8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8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8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8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8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8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8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8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8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8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8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8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8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8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8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8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8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8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8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8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8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8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8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8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8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8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8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8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8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8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8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8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8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8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8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8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8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8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8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8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8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8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8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8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8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8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8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8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8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8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8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8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8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8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8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8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8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8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8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8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8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8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8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8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8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8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8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8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8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8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8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8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8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8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8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8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8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8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8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8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8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8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8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8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8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8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8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8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8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8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8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8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8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8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8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8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8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8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8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8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8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8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8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8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8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8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8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8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8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8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8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8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8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8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8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8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8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8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8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8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8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8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8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8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8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8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8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8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8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8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8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8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8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8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8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8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8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8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8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8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8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8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8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8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8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8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8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8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8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8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8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8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8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8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8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8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8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8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8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8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8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8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8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8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8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8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8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8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8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8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8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8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8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8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8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8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8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8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8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8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8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8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8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8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8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8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8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8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8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8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8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8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8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8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8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8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8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8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8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8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8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8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8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8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8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8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8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8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8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8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8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8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8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8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8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8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8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8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8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8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8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8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8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8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8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8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8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8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8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8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8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8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8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8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8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8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8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8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8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8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8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8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8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8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8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8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8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8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8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8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8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8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8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8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8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8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8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8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8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8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8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8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8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8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8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8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8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8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8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8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8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8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8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8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8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8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8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8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8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8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8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8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8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8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8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8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8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8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8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8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8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8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8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8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8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8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8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8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8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8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8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8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8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8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8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8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8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8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8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8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8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8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8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8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8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8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8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8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8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8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8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8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8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8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8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8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8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8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8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8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8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8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8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8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8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8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8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8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8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8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8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8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8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8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8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8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8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8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8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8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8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8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8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8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8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8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8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8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8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8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8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8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8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8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8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8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8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8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8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8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8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8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8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8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8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8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8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8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8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8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8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8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8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8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8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8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8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8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8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8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8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8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8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8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8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8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8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8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8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8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8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8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8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8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8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8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8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8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8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8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8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8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8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8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8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8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8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8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8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8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8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8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8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8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8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8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8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8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8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8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8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8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8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8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8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8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8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8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8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8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8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8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8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8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8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8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8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8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8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8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8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8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8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8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8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8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8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8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8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8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8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8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8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8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8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8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8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8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8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8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8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8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8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8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8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8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8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8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8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8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8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8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8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8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8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8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8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8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8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8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8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8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8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8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8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8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8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8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8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8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8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8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8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8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8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8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8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8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8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8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8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8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8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8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8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8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8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8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8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8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8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8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8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8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8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8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8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8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8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8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8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8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8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8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8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8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8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8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8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8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8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8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8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8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8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8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8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8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8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8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8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8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8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8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8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8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8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8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8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8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8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8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8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8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8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8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8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8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8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8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8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8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8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8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8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8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8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8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8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8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8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8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8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8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8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8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8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8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8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8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8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8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8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8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8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8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8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8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8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8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8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8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8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8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8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8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8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8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8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8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8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8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8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8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8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8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8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8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8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8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8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8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8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8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8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8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8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8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8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8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8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8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8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8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8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8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8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8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8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8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8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8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8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8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8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8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8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8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8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8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8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8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8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8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8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8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8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8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8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8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8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8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8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8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8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8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8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8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8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8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8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8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8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8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8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8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8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8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8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8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8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8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8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8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8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8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8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8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8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8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8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8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8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8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8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8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8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8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8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8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8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8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8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8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8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8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8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8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8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8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8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8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8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8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8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8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8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8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8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8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8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8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8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8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8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8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8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8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8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8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8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8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8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8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8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8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8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8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8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8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8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8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8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8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8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8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8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8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8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8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8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8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8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8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8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8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8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8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8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8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8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8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8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8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8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8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8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8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8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8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8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8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8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8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8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8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8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8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8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8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8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8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8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8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8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8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8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8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8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8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8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8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8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8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8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8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8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8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8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8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8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8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8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8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8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8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8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8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8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8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8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8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8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8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8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8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8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8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8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8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8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8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8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8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8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8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8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8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8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8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8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8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8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8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8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8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8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8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8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8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8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8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8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8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8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8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8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8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8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8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8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8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8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8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8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8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8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8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8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8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8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8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8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8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8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8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8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8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8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8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8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8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8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8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8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8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8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8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8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8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8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8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8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8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8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8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8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8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8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8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8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8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8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8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8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8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8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8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8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8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8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8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8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8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8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8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8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8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8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8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8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8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8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8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8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8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8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8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8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8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8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8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8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8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8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8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8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8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8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8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8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8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8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8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8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8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8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8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8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8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8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8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8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8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8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8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8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8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8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8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8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8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8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8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8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8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8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8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8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8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8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8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8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8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8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8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8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8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8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8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8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8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8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8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8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8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8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8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8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8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8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8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8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8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8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8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8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8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8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8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8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8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8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8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8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8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8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8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8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8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8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8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8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8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8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8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8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8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8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8"/>
      <c r="AC999" s="2"/>
      <c r="AD999" s="2"/>
      <c r="AE999" s="2"/>
      <c r="AF999" s="2"/>
      <c r="AG999" s="2"/>
    </row>
    <row r="1000" spans="1:33" ht="12.75" customHeight="1" x14ac:dyDescent="0.2">
      <c r="A1000" s="2"/>
      <c r="B1000" s="2"/>
      <c r="C1000" s="28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8"/>
      <c r="AC1000" s="2"/>
      <c r="AD1000" s="2"/>
      <c r="AE1000" s="2"/>
      <c r="AF1000" s="2"/>
      <c r="AG1000" s="2"/>
    </row>
    <row r="1001" spans="1:33" ht="12.75" customHeight="1" x14ac:dyDescent="0.2">
      <c r="A1001" s="2"/>
      <c r="B1001" s="2"/>
      <c r="C1001" s="28"/>
      <c r="D1001" s="28"/>
      <c r="E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8"/>
      <c r="AC1001" s="2"/>
      <c r="AD1001" s="2"/>
      <c r="AE1001" s="2"/>
      <c r="AF1001" s="2"/>
      <c r="AG1001" s="2"/>
    </row>
  </sheetData>
  <mergeCells count="39">
    <mergeCell ref="AE1:AE8"/>
    <mergeCell ref="AF1:AF8"/>
    <mergeCell ref="AG1:AG8"/>
    <mergeCell ref="F7:F8"/>
    <mergeCell ref="G7:G8"/>
    <mergeCell ref="AC1:AC7"/>
    <mergeCell ref="AB1:AB8"/>
    <mergeCell ref="AD1:AD8"/>
    <mergeCell ref="M6:N6"/>
    <mergeCell ref="F5:X5"/>
    <mergeCell ref="F6:K6"/>
    <mergeCell ref="T6:W6"/>
    <mergeCell ref="S1:Y4"/>
    <mergeCell ref="F1:R1"/>
    <mergeCell ref="F2:R2"/>
    <mergeCell ref="F3:R3"/>
    <mergeCell ref="C1:E4"/>
    <mergeCell ref="A1:B5"/>
    <mergeCell ref="C5:E5"/>
    <mergeCell ref="B6:B8"/>
    <mergeCell ref="A6:A8"/>
    <mergeCell ref="C6:C8"/>
    <mergeCell ref="D6:D8"/>
    <mergeCell ref="E6:E8"/>
    <mergeCell ref="Z1:Z8"/>
    <mergeCell ref="AA1:AA8"/>
    <mergeCell ref="L7:L8"/>
    <mergeCell ref="N7:N8"/>
    <mergeCell ref="W7:W8"/>
    <mergeCell ref="X6:X8"/>
    <mergeCell ref="Y5:Y8"/>
    <mergeCell ref="F4:R4"/>
    <mergeCell ref="O6:S6"/>
    <mergeCell ref="H7:H8"/>
    <mergeCell ref="I7:I8"/>
    <mergeCell ref="J7:J8"/>
    <mergeCell ref="M7:M8"/>
    <mergeCell ref="S7:S8"/>
    <mergeCell ref="K7:K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2020-05-08T00:17:50Z</dcterms:modified>
</cp:coreProperties>
</file>