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ferrari\Desktop\Distribución Evidencias\Revisión Producciones\"/>
    </mc:Choice>
  </mc:AlternateContent>
  <bookViews>
    <workbookView xWindow="930" yWindow="0" windowWidth="28800" windowHeight="13290"/>
  </bookViews>
  <sheets>
    <sheet name="Captura" sheetId="1" r:id="rId1"/>
    <sheet name="Casos" sheetId="3" r:id="rId2"/>
    <sheet name="Matriz" sheetId="4" r:id="rId3"/>
  </sheets>
  <definedNames>
    <definedName name="DatosExternos_1" localSheetId="2" hidden="1">Matriz!$A$1:$K$93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  <c r="J7" i="1"/>
  <c r="I3" i="1"/>
  <c r="H3" i="1" s="1"/>
  <c r="I4" i="1"/>
  <c r="H4" i="1" s="1"/>
  <c r="I5" i="1"/>
  <c r="H5" i="1" s="1"/>
  <c r="I6" i="1"/>
  <c r="H6" i="1" s="1"/>
  <c r="I7" i="1"/>
  <c r="H7" i="1" s="1"/>
  <c r="I8" i="1"/>
  <c r="H8" i="1" s="1"/>
  <c r="I9" i="1"/>
  <c r="I10" i="1"/>
  <c r="H10" i="1" s="1"/>
  <c r="I11" i="1"/>
  <c r="H11" i="1" s="1"/>
  <c r="I12" i="1"/>
  <c r="H12" i="1" s="1"/>
  <c r="I13" i="1"/>
  <c r="H13" i="1" s="1"/>
  <c r="I14" i="1"/>
  <c r="H14" i="1" s="1"/>
  <c r="I15" i="1"/>
  <c r="H15" i="1" s="1"/>
  <c r="I16" i="1"/>
  <c r="H16" i="1" s="1"/>
  <c r="I17" i="1"/>
  <c r="G17" i="1" s="1"/>
  <c r="I18" i="1"/>
  <c r="H18" i="1" s="1"/>
  <c r="I19" i="1"/>
  <c r="H19" i="1" s="1"/>
  <c r="I20" i="1"/>
  <c r="H20" i="1" s="1"/>
  <c r="I21" i="1"/>
  <c r="H21" i="1" s="1"/>
  <c r="I22" i="1"/>
  <c r="H22" i="1" s="1"/>
  <c r="I23" i="1"/>
  <c r="H23" i="1" s="1"/>
  <c r="I24" i="1"/>
  <c r="H24" i="1" s="1"/>
  <c r="I25" i="1"/>
  <c r="I26" i="1"/>
  <c r="H26" i="1" s="1"/>
  <c r="I27" i="1"/>
  <c r="H27" i="1" s="1"/>
  <c r="I28" i="1"/>
  <c r="H28" i="1" s="1"/>
  <c r="I29" i="1"/>
  <c r="H29" i="1" s="1"/>
  <c r="I30" i="1"/>
  <c r="H30" i="1" s="1"/>
  <c r="I31" i="1"/>
  <c r="G31" i="1" s="1"/>
  <c r="I32" i="1"/>
  <c r="H32" i="1" s="1"/>
  <c r="I33" i="1"/>
  <c r="I34" i="1"/>
  <c r="H34" i="1" s="1"/>
  <c r="I35" i="1"/>
  <c r="H35" i="1" s="1"/>
  <c r="I36" i="1"/>
  <c r="H36" i="1" s="1"/>
  <c r="I37" i="1"/>
  <c r="G37" i="1" s="1"/>
  <c r="I38" i="1"/>
  <c r="H38" i="1" s="1"/>
  <c r="I39" i="1"/>
  <c r="H39" i="1" s="1"/>
  <c r="I40" i="1"/>
  <c r="H40" i="1" s="1"/>
  <c r="I41" i="1"/>
  <c r="I42" i="1"/>
  <c r="H42" i="1" s="1"/>
  <c r="I43" i="1"/>
  <c r="H43" i="1" s="1"/>
  <c r="I44" i="1"/>
  <c r="H44" i="1" s="1"/>
  <c r="I2" i="1"/>
  <c r="H2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J3" i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" i="1"/>
  <c r="K2" i="1"/>
  <c r="B33" i="1"/>
  <c r="F33" i="1" s="1"/>
  <c r="B34" i="1"/>
  <c r="F34" i="1" s="1"/>
  <c r="B35" i="1"/>
  <c r="C35" i="1" s="1"/>
  <c r="B36" i="1"/>
  <c r="F36" i="1" s="1"/>
  <c r="B37" i="1"/>
  <c r="F37" i="1" s="1"/>
  <c r="B38" i="1"/>
  <c r="E38" i="1" s="1"/>
  <c r="B39" i="1"/>
  <c r="E39" i="1" s="1"/>
  <c r="B40" i="1"/>
  <c r="F40" i="1" s="1"/>
  <c r="B41" i="1"/>
  <c r="F41" i="1" s="1"/>
  <c r="B42" i="1"/>
  <c r="F42" i="1" s="1"/>
  <c r="B43" i="1"/>
  <c r="C43" i="1" s="1"/>
  <c r="B44" i="1"/>
  <c r="C44" i="1" s="1"/>
  <c r="G44" i="1"/>
  <c r="B2" i="1"/>
  <c r="C2" i="1" s="1"/>
  <c r="G23" i="1" l="1"/>
  <c r="H41" i="1"/>
  <c r="G38" i="1"/>
  <c r="G28" i="1"/>
  <c r="G36" i="1"/>
  <c r="G42" i="1"/>
  <c r="H33" i="1"/>
  <c r="G35" i="1"/>
  <c r="H25" i="1"/>
  <c r="G34" i="1"/>
  <c r="G27" i="1"/>
  <c r="H17" i="1"/>
  <c r="G26" i="1"/>
  <c r="G39" i="1"/>
  <c r="G15" i="1"/>
  <c r="G13" i="1"/>
  <c r="H31" i="1"/>
  <c r="H37" i="1"/>
  <c r="G11" i="1"/>
  <c r="H9" i="1"/>
  <c r="G7" i="1"/>
  <c r="B3" i="1"/>
  <c r="B4" i="1" s="1"/>
  <c r="F4" i="1" s="1"/>
  <c r="G2" i="1"/>
  <c r="E37" i="1"/>
  <c r="C42" i="1"/>
  <c r="C41" i="1"/>
  <c r="G30" i="1"/>
  <c r="G29" i="1"/>
  <c r="G21" i="1"/>
  <c r="G25" i="1"/>
  <c r="G22" i="1"/>
  <c r="G20" i="1"/>
  <c r="G18" i="1"/>
  <c r="G6" i="1"/>
  <c r="G14" i="1"/>
  <c r="G4" i="1"/>
  <c r="G12" i="1"/>
  <c r="G10" i="1"/>
  <c r="G5" i="1"/>
  <c r="C37" i="1"/>
  <c r="C34" i="1"/>
  <c r="C33" i="1"/>
  <c r="E2" i="1"/>
  <c r="E41" i="1"/>
  <c r="C38" i="1"/>
  <c r="E33" i="1"/>
  <c r="E44" i="1"/>
  <c r="E36" i="1"/>
  <c r="F39" i="1"/>
  <c r="C40" i="1"/>
  <c r="E43" i="1"/>
  <c r="E35" i="1"/>
  <c r="F38" i="1"/>
  <c r="C39" i="1"/>
  <c r="E42" i="1"/>
  <c r="E34" i="1"/>
  <c r="F2" i="1"/>
  <c r="F44" i="1"/>
  <c r="E40" i="1"/>
  <c r="F43" i="1"/>
  <c r="F35" i="1"/>
  <c r="C36" i="1"/>
  <c r="G43" i="1"/>
  <c r="G19" i="1"/>
  <c r="G3" i="1"/>
  <c r="G33" i="1"/>
  <c r="G41" i="1"/>
  <c r="G9" i="1"/>
  <c r="G40" i="1"/>
  <c r="G32" i="1"/>
  <c r="G24" i="1"/>
  <c r="G16" i="1"/>
  <c r="G8" i="1"/>
  <c r="E4" i="1" l="1"/>
  <c r="C4" i="1"/>
  <c r="B5" i="1"/>
  <c r="C3" i="1"/>
  <c r="F3" i="1"/>
  <c r="E3" i="1"/>
  <c r="F5" i="1" l="1"/>
  <c r="B6" i="1"/>
  <c r="E5" i="1"/>
  <c r="C5" i="1"/>
  <c r="E6" i="1" l="1"/>
  <c r="B7" i="1"/>
  <c r="C6" i="1"/>
  <c r="F6" i="1"/>
  <c r="F7" i="1" l="1"/>
  <c r="B8" i="1"/>
  <c r="E7" i="1"/>
  <c r="C7" i="1"/>
  <c r="E8" i="1" l="1"/>
  <c r="B9" i="1"/>
  <c r="F8" i="1"/>
  <c r="C8" i="1"/>
  <c r="F9" i="1" l="1"/>
  <c r="B10" i="1"/>
  <c r="B11" i="1" s="1"/>
  <c r="E9" i="1"/>
  <c r="C9" i="1"/>
  <c r="C11" i="1" l="1"/>
  <c r="B12" i="1"/>
  <c r="E11" i="1"/>
  <c r="F11" i="1"/>
  <c r="F10" i="1"/>
  <c r="C10" i="1"/>
  <c r="E10" i="1"/>
  <c r="C12" i="1" l="1"/>
  <c r="B13" i="1"/>
  <c r="F12" i="1"/>
  <c r="E12" i="1"/>
  <c r="F13" i="1" l="1"/>
  <c r="B14" i="1"/>
  <c r="C13" i="1"/>
  <c r="E13" i="1"/>
  <c r="E14" i="1" l="1"/>
  <c r="B15" i="1"/>
  <c r="F14" i="1"/>
  <c r="C14" i="1"/>
  <c r="E15" i="1" l="1"/>
  <c r="B16" i="1"/>
  <c r="F15" i="1"/>
  <c r="C15" i="1"/>
  <c r="E16" i="1" l="1"/>
  <c r="B17" i="1"/>
  <c r="C16" i="1"/>
  <c r="F16" i="1"/>
  <c r="F17" i="1" l="1"/>
  <c r="B18" i="1"/>
  <c r="C17" i="1"/>
  <c r="E17" i="1"/>
  <c r="F18" i="1" l="1"/>
  <c r="B19" i="1"/>
  <c r="E18" i="1"/>
  <c r="C18" i="1"/>
  <c r="C19" i="1" l="1"/>
  <c r="B20" i="1"/>
  <c r="E19" i="1"/>
  <c r="F19" i="1"/>
  <c r="C20" i="1" l="1"/>
  <c r="B21" i="1"/>
  <c r="F20" i="1"/>
  <c r="E20" i="1"/>
  <c r="F21" i="1" l="1"/>
  <c r="B22" i="1"/>
  <c r="E21" i="1"/>
  <c r="C21" i="1"/>
  <c r="E22" i="1" l="1"/>
  <c r="B23" i="1"/>
  <c r="F22" i="1"/>
  <c r="C22" i="1"/>
  <c r="E23" i="1" l="1"/>
  <c r="B24" i="1"/>
  <c r="F23" i="1"/>
  <c r="C23" i="1"/>
  <c r="E24" i="1" l="1"/>
  <c r="B25" i="1"/>
  <c r="F24" i="1"/>
  <c r="C24" i="1"/>
  <c r="F25" i="1" l="1"/>
  <c r="B26" i="1"/>
  <c r="E25" i="1"/>
  <c r="C25" i="1"/>
  <c r="F26" i="1" l="1"/>
  <c r="B27" i="1"/>
  <c r="C26" i="1"/>
  <c r="E26" i="1"/>
  <c r="C27" i="1" l="1"/>
  <c r="B28" i="1"/>
  <c r="E27" i="1"/>
  <c r="F27" i="1"/>
  <c r="C28" i="1" l="1"/>
  <c r="B29" i="1"/>
  <c r="F28" i="1"/>
  <c r="E28" i="1"/>
  <c r="F29" i="1" l="1"/>
  <c r="B30" i="1"/>
  <c r="E29" i="1"/>
  <c r="C29" i="1"/>
  <c r="E30" i="1" l="1"/>
  <c r="B31" i="1"/>
  <c r="C30" i="1"/>
  <c r="F30" i="1"/>
  <c r="E31" i="1" l="1"/>
  <c r="B32" i="1"/>
  <c r="F31" i="1"/>
  <c r="C31" i="1"/>
  <c r="E32" i="1" l="1"/>
  <c r="F32" i="1"/>
  <c r="C32" i="1"/>
</calcChain>
</file>

<file path=xl/connections.xml><?xml version="1.0" encoding="utf-8"?>
<connections xmlns="http://schemas.openxmlformats.org/spreadsheetml/2006/main">
  <connection id="1" keepAlive="1" name="Consulta - Matriz" description="Conexión a la consulta 'Matriz' en el libro." type="5" refreshedVersion="6" background="1" saveData="1">
    <dbPr connection="Provider=Microsoft.Mashup.OleDb.1;Data Source=$Workbook$;Location=Matriz;Extended Properties=&quot;&quot;" command="SELECT * FROM [Matriz]"/>
  </connection>
</connections>
</file>

<file path=xl/sharedStrings.xml><?xml version="1.0" encoding="utf-8"?>
<sst xmlns="http://schemas.openxmlformats.org/spreadsheetml/2006/main" count="573" uniqueCount="218">
  <si>
    <t>No</t>
  </si>
  <si>
    <t>Nivel educativo</t>
  </si>
  <si>
    <t>Región</t>
  </si>
  <si>
    <t>Proceso</t>
  </si>
  <si>
    <t>Figura</t>
  </si>
  <si>
    <t>Nivel de desempeño</t>
  </si>
  <si>
    <t>Disciplina</t>
  </si>
  <si>
    <t>ID</t>
  </si>
  <si>
    <t>Atributo</t>
  </si>
  <si>
    <t>Categoría</t>
  </si>
  <si>
    <t xml:space="preserve">Evidencia </t>
  </si>
  <si>
    <t>Palabras claves1</t>
  </si>
  <si>
    <t>Palabras claves2</t>
  </si>
  <si>
    <t>Palabras claves3</t>
  </si>
  <si>
    <t>Secundaria</t>
  </si>
  <si>
    <t>Noroeste</t>
  </si>
  <si>
    <t>Docente</t>
  </si>
  <si>
    <t>Descripción</t>
  </si>
  <si>
    <t>#</t>
  </si>
  <si>
    <t>RND</t>
  </si>
  <si>
    <t>CURP</t>
  </si>
  <si>
    <t>Persona</t>
  </si>
  <si>
    <t>Función</t>
  </si>
  <si>
    <t>Entidad</t>
  </si>
  <si>
    <t>Nivel</t>
  </si>
  <si>
    <t>OOJG651227HVZLRL09</t>
  </si>
  <si>
    <t>CDMX</t>
  </si>
  <si>
    <t>Centro</t>
  </si>
  <si>
    <t>NII</t>
  </si>
  <si>
    <t>1. Aldo</t>
  </si>
  <si>
    <t>GACS701023MDFRMS06</t>
  </si>
  <si>
    <t>Estado de México</t>
  </si>
  <si>
    <t>2. Dayra</t>
  </si>
  <si>
    <t>VAGJ661127HVZZRM01</t>
  </si>
  <si>
    <t>Hidalgo</t>
  </si>
  <si>
    <t>NIII</t>
  </si>
  <si>
    <t>3. Hugo</t>
  </si>
  <si>
    <t>ROCA580623HZSDRV07</t>
  </si>
  <si>
    <t>Morelos</t>
  </si>
  <si>
    <t>4. Ivón</t>
  </si>
  <si>
    <t>CUGL560404HCLTRS03</t>
  </si>
  <si>
    <t>Coahuila</t>
  </si>
  <si>
    <t>Noreste</t>
  </si>
  <si>
    <t>5. Felisa</t>
  </si>
  <si>
    <t>CIGS611028HCLSNR09</t>
  </si>
  <si>
    <t>6. Olivia</t>
  </si>
  <si>
    <t>HESA650827HTSRLR04</t>
  </si>
  <si>
    <t>Nuevo León</t>
  </si>
  <si>
    <t>CAFA581201HCLMRR05</t>
  </si>
  <si>
    <t>Tamaulipas</t>
  </si>
  <si>
    <t>COPP510312HBSTRL07</t>
  </si>
  <si>
    <t>Baja California Sur</t>
  </si>
  <si>
    <t>HECJ600724HASRNN01</t>
  </si>
  <si>
    <t>Aguascalientes</t>
  </si>
  <si>
    <t>Occidente</t>
  </si>
  <si>
    <t>DONS601006HGRRVR00</t>
  </si>
  <si>
    <t>Guanajuato</t>
  </si>
  <si>
    <t>GOGS560906HGTNML01</t>
  </si>
  <si>
    <t>AOVA671208MJCCZN08</t>
  </si>
  <si>
    <t>Jalisco</t>
  </si>
  <si>
    <t>SAJR600611MSPLRS06</t>
  </si>
  <si>
    <t>TICA630830MNTZLN01</t>
  </si>
  <si>
    <t>Nayarit</t>
  </si>
  <si>
    <t>CACM651223MZSHHN08</t>
  </si>
  <si>
    <t>Zacatecas</t>
  </si>
  <si>
    <t>NIV</t>
  </si>
  <si>
    <t>REAE510718MTSYLS00</t>
  </si>
  <si>
    <t>Chiapas</t>
  </si>
  <si>
    <t>Sur-sureste</t>
  </si>
  <si>
    <t>NI</t>
  </si>
  <si>
    <t>GOOJ641225MHGNLS00</t>
  </si>
  <si>
    <t>Guerrero</t>
  </si>
  <si>
    <t>AERC590305HTCRZR03</t>
  </si>
  <si>
    <t>Tabasco</t>
  </si>
  <si>
    <t>CAAE571116MVZLNR09</t>
  </si>
  <si>
    <t>Veracruz</t>
  </si>
  <si>
    <t>FOVR580806HVZLZB09</t>
  </si>
  <si>
    <t>AEEM421111HMNLSR01</t>
  </si>
  <si>
    <t>Yucatán</t>
  </si>
  <si>
    <t>HECJ590909MGRRSL07</t>
  </si>
  <si>
    <t>Puebla</t>
  </si>
  <si>
    <t>ZAMH671001HTLMNR01</t>
  </si>
  <si>
    <t>MAVR641117MGTRLS19</t>
  </si>
  <si>
    <t>PAEA580422HGTNLN06</t>
  </si>
  <si>
    <t>AUMM621020MGTGRR05</t>
  </si>
  <si>
    <t>LOFG600509HGTPLB02</t>
  </si>
  <si>
    <t>EACJ571025HGTSRM02</t>
  </si>
  <si>
    <t>GOJH621213HNTNCM01</t>
  </si>
  <si>
    <t>DIRECTOR. SECUNDARIA</t>
  </si>
  <si>
    <t>DIRECTOR. TELESECUNDARIA</t>
  </si>
  <si>
    <t>ID Caso</t>
  </si>
  <si>
    <t>Telesecundaria</t>
  </si>
  <si>
    <t>Id</t>
  </si>
  <si>
    <t>Ámbito</t>
  </si>
  <si>
    <t>Dimensión</t>
  </si>
  <si>
    <t>Subdimensión</t>
  </si>
  <si>
    <t>Tema</t>
  </si>
  <si>
    <t>Subtema</t>
  </si>
  <si>
    <t>Clave del indicador</t>
  </si>
  <si>
    <t>Indicador</t>
  </si>
  <si>
    <t>Informante</t>
  </si>
  <si>
    <t>Censal</t>
  </si>
  <si>
    <t>3. Gestión escolar</t>
  </si>
  <si>
    <t>3.1. Pedagógica</t>
  </si>
  <si>
    <t>3.1.1. Atención a necesidades educativas de los estudiantes</t>
  </si>
  <si>
    <t>3.1.1.1. Acciones escolares de apoyo para la permanencia y aprendizaje de los estudiantes en el nivel</t>
  </si>
  <si>
    <t>3.1.1.1.1. Acciones de acompañamiento para los estudiantes</t>
  </si>
  <si>
    <t>SEC-EST-3.1.1.1.1.1</t>
  </si>
  <si>
    <t>3.1.1.1.1.1. Existencia de tipo de acciones de acompañamiento</t>
  </si>
  <si>
    <t>Estudiante</t>
  </si>
  <si>
    <t>SEC-DIR-3.1.1.1.1.2</t>
  </si>
  <si>
    <t xml:space="preserve">3.1.1.1.1.2. Percepción de utilidad de las diferentes acciones de acompañamiento para los estudiantes </t>
  </si>
  <si>
    <t>Director</t>
  </si>
  <si>
    <t>SEC-EST-3.1.1.1.1.2</t>
  </si>
  <si>
    <t>SEC-EST-3.1.1.1.1.3</t>
  </si>
  <si>
    <t xml:space="preserve">3.1.1.1.1.3. Temas que se abordan durante las sesiones grupales de Tutoría </t>
  </si>
  <si>
    <t>SEC-DIR-3.1.1.1.1.4</t>
  </si>
  <si>
    <t>3.1.1.1.1.4. Existencia de estrategias escolares para asegurar la atención focalizada a diferentes situaciones problemáticas</t>
  </si>
  <si>
    <t>SEC-DOC-3.1.1.1.1.4</t>
  </si>
  <si>
    <t>3.1.1.1.2. Funcionamiento de las plataformas  para la prevención del abandono escolar (SIAT, SISAT)</t>
  </si>
  <si>
    <t>SEC-DIR-3.1.1.1.2.1</t>
  </si>
  <si>
    <t>3.1.1.1.2.1. Valoración de utilidad de las plataformas disponibles para prevenir el abandono escolar</t>
  </si>
  <si>
    <t>3.1.1.2. Apoyo a estudiantes con NEE</t>
  </si>
  <si>
    <t>3.1.1.2.1. Tipo de apoyo  que existe en las escuelas para atender a estudiantes con NEE</t>
  </si>
  <si>
    <t>SEC-DIR-3.1.1.2.1.1</t>
  </si>
  <si>
    <t>3.1.1.2.1.1. Tipo de apoyos para atender alumnos con necesidades educativas especiales</t>
  </si>
  <si>
    <t>Sí</t>
  </si>
  <si>
    <t>SEC-DOC-3.1.1.2.1.1</t>
  </si>
  <si>
    <t>3.1.2.  Desarrollo profesional de docentes</t>
  </si>
  <si>
    <t>3.1.2.1. Trabajo colaborativo</t>
  </si>
  <si>
    <t>3.1.2.1.1. Temas que se abordan en el trabajo colaborativo (excluir el CT)</t>
  </si>
  <si>
    <t>SEC-DOC-3.1.2.1.1.1</t>
  </si>
  <si>
    <t>3.1.2.1.1.1.  Existencia del trabajo colaborativo docente</t>
  </si>
  <si>
    <t>SEC-DOC-3.1.2.1.1.2</t>
  </si>
  <si>
    <t>3.1.2.1.1.2.  Contenido que guia el trabajo colaborativo docente</t>
  </si>
  <si>
    <t>3.1.2.2. Acompañamiento interno y externo al docente</t>
  </si>
  <si>
    <t>3.1.2.2.1. Acompañamiento interno al docente</t>
  </si>
  <si>
    <t>SEC-DOC-3.1.2.2.1.1</t>
  </si>
  <si>
    <t>3.1.2.2.1.1. Frecuencia con la que se da el acompañamiento al docente por parte del director o de un par</t>
  </si>
  <si>
    <t>SEC-DOC-3.1.2.2.1.2</t>
  </si>
  <si>
    <t>3.1.2.2.1.2. Valoración de la utilidad del tipo de acompañamiento que recibe el docente por parte del director o de un par</t>
  </si>
  <si>
    <t>SEC-DOC-3.1.2.2.1.3</t>
  </si>
  <si>
    <t>3.1.2.2.1.3. Identificación de los temas abordados en el acompañamiento al docente por parte del director o de un par</t>
  </si>
  <si>
    <t>3.1.2.2.2. Acompañamiento externo al docente</t>
  </si>
  <si>
    <t>SEC-DOC-3.1.2.2.2.1</t>
  </si>
  <si>
    <t>3.1.2.2.2.1. Frecuencia con la que se da el acompañamiento al docente por parte de la mesoestructura</t>
  </si>
  <si>
    <t>SEC-DOC-3.1.2.2.2.2</t>
  </si>
  <si>
    <t>3.1.2.2.2.2. Valoración de la utilidad del tipo de acompañamiento que recibe el docente por parte de la mesoestructura</t>
  </si>
  <si>
    <t>SEC-DOC-3.1.2.2.2.3</t>
  </si>
  <si>
    <t>3.1.2.2.2.3. Identificación de los temas abordados en el acompañamiento al docente por parte de la mesoestructura</t>
  </si>
  <si>
    <t>3.1.2.2.3. Estrategias que utiliza el director para evaluar formativamente a los docentes</t>
  </si>
  <si>
    <t>SEC-DIR-3.1.2.2.3.1</t>
  </si>
  <si>
    <t>3.1.2.2.3.1. Acciones para evaluar el trabajo docente con fines de mejora</t>
  </si>
  <si>
    <t>SEC-DOC-3.1.2.2.3.1</t>
  </si>
  <si>
    <t>3.1.3. Desarrollo profesional del director</t>
  </si>
  <si>
    <t>3.1.3.1. Acompañamiento externo al director</t>
  </si>
  <si>
    <t>3.1.3.1.1. Periodicidad del acompañamiento al director por parte de su autoridad (supervisor ATP)</t>
  </si>
  <si>
    <t>SEC-DIR-3.1.3.1.1.1</t>
  </si>
  <si>
    <t>3.1.3.1.1.1. Frecuencia de acompañamiento al director</t>
  </si>
  <si>
    <t>3.1.4.  Desarrollo profesional del director</t>
  </si>
  <si>
    <t>3.1.4.1. Acompañamiento externo al director</t>
  </si>
  <si>
    <t>3.1.4.1.2. Utilidad del acompañamiento al director por parte de su autoridad (supervisor ATP)</t>
  </si>
  <si>
    <t>SEC-DIR-3.1.4.1.2.1</t>
  </si>
  <si>
    <t>3.1.4.1.2.1. Valoración de la utilidad del tipo de acompañamiento que recibe el director</t>
  </si>
  <si>
    <t>3.1.4.1.3. Aspectos que se tratan durante el acompañamiento al director por parte de su autoridad (supervisor ATP)</t>
  </si>
  <si>
    <t>SEC-DIR-3.1.4.1.3.1</t>
  </si>
  <si>
    <t>3.1.4.1.3.1.  Identificación de los temas abordados en el acompañamiento al director</t>
  </si>
  <si>
    <t>3.2. Administrativa</t>
  </si>
  <si>
    <t xml:space="preserve">3.2.1. Manejo de recursos  </t>
  </si>
  <si>
    <t>3.2.1.1. Distribución de recursos económicos, materiales y de tiempo</t>
  </si>
  <si>
    <t>3.2.1.1.1. Financiamiento para los gastos operativos de la escuela</t>
  </si>
  <si>
    <t>SEC-DIR-3.2.1.1.1.1</t>
  </si>
  <si>
    <t>3.2.1.1.1.1.  Uso de las aportaciones económicas o en especie de los padres de familia para el mantenimiento y sostenimiento de la escuela</t>
  </si>
  <si>
    <t>3.2.1.1.2. Distribución del tiempo del director en asuntos académicos y no académicos</t>
  </si>
  <si>
    <t>SEC-DIR-3.2.1.1.2.1</t>
  </si>
  <si>
    <t xml:space="preserve">3.2.1.1.2.1.  Porcentaje de tiempo que dedica el director a  actividades académicas y no académicas </t>
  </si>
  <si>
    <t xml:space="preserve">3.2.2. Cumplimiento de la normatividad  </t>
  </si>
  <si>
    <t>3.2.2.1. Días que cierra la escuela</t>
  </si>
  <si>
    <t>3.2.2.1.1. Días que cierra la escuela</t>
  </si>
  <si>
    <t>SEC-DIR-3.2.2.1.1.1</t>
  </si>
  <si>
    <t>3.2.2.1.1.1.  Cantidad de días en los que cierra la escuela</t>
  </si>
  <si>
    <t>SEC-DIR-3.2.2.1.1.2</t>
  </si>
  <si>
    <t>3.2.2.1.1.2. Motivos por los que cierra la escuela</t>
  </si>
  <si>
    <t>SEC-DIR-3.2.2.1.1.3</t>
  </si>
  <si>
    <t>3.2.2.1.1.3. Estrategias para recuperar el tiempo cuando cierra la escuela</t>
  </si>
  <si>
    <t>3.2.2.2. Ausentismo docente</t>
  </si>
  <si>
    <t>3.2.2.2.1. Frecuencia de ausentismo docente</t>
  </si>
  <si>
    <t>SEC-DIR-3.2.2.2.1.1</t>
  </si>
  <si>
    <t>3.2.2.2.1.1.  Frecuencia de ausentismo docente durante el ciclo escolar</t>
  </si>
  <si>
    <t>SEC-DIR-3.2.2.2.1.2</t>
  </si>
  <si>
    <t>3.2.2.2.1.2. Estrategias para atender a los grupos cuando faltan los docentes</t>
  </si>
  <si>
    <t>3.3. Organizacional </t>
  </si>
  <si>
    <t>3.3.1. Participación de la comunidad escolar</t>
  </si>
  <si>
    <t>3.3.1.1.  Estrategias para promover la participación de toda la comunidad escolar</t>
  </si>
  <si>
    <t>3.3.1.1.1. Acciones escolares para la promoción de la participación de la comunidad escolar</t>
  </si>
  <si>
    <t>SEC-DIR-3.3.1.1.1.1</t>
  </si>
  <si>
    <t>3.3.1.1.1.1.  Existencia de acciones de promoción para que participe la comunidad escolar (Docentes, directores, padres de familia y personal de apoyo o administrativo)</t>
  </si>
  <si>
    <t>3.3.1.2. Estrategias para promover la participación de toda la comunidad escolar</t>
  </si>
  <si>
    <t>3.3.1.2.1. Aspectos sobre los que se promueve que participen los integrantes de la comunidad escolar</t>
  </si>
  <si>
    <t>SEC-DIR-3.3.1.2.1.1</t>
  </si>
  <si>
    <t>3.3.1.2.1.1. Identificación de los aspectos en los que participa la comunidad escolar (Docentes, directores,  padres de familia y personal de apoyo o administrativo)</t>
  </si>
  <si>
    <t>3.3.2. Planeación escolar</t>
  </si>
  <si>
    <t>3.3.2.1. Insumos que ayudan a mejorar la planeación del ciclo escolar</t>
  </si>
  <si>
    <t>3.3.2.1.1. N/A</t>
  </si>
  <si>
    <t>SEC-DIR-3.3.2.1.1.1</t>
  </si>
  <si>
    <t>3.3.2.1.1.1. Identificación de insumos que se utilizan en el desarrollo de la planificación del ciclo escolar</t>
  </si>
  <si>
    <t>SEC-DIR-3.3.2.1.1.2</t>
  </si>
  <si>
    <t xml:space="preserve">3.3.2.1.1.2. Identificación de retos que la escuela enfrenta para el desarrollo de la planeación del ciclo escolar </t>
  </si>
  <si>
    <t>3.4. Comunitaria</t>
  </si>
  <si>
    <t>3.4.1. Vinculación de la escuela con el entorno</t>
  </si>
  <si>
    <t>3.4.1.1. Instancias con las que se vincula la escuela</t>
  </si>
  <si>
    <t>3.4.1.1.1. Tipos de actores con los que la escuela establece vínculos</t>
  </si>
  <si>
    <t>SEC-DIR-3.4.1.1.1.1</t>
  </si>
  <si>
    <t>3.4.1.1.1.1. Existencia de vínculos de la escuela con otros actores e instituciones</t>
  </si>
  <si>
    <t xml:space="preserve">3.4.1.1.2. Aspectos de la vinculación </t>
  </si>
  <si>
    <t>SEC-DIR-3.4.1.1.2.1</t>
  </si>
  <si>
    <t>3.4.1.1.2.1. Identificación de los aspectos sobre los cuales se establecen vínculos entre la escuela y los distintos actores e instituciones</t>
  </si>
  <si>
    <t>#Indicador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</si>
</sst>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Fill="1" applyBorder="1"/>
    <xf numFmtId="0" fontId="5" fillId="0" borderId="0" xfId="3" applyAlignment="1">
      <alignment horizontal="left" vertical="center" indent="1"/>
    </xf>
    <xf numFmtId="0" fontId="2" fillId="3" borderId="1" xfId="1" applyFont="1" applyFill="1" applyBorder="1" applyAlignment="1">
      <alignment vertical="center"/>
    </xf>
    <xf numFmtId="0" fontId="0" fillId="3" borderId="1" xfId="0" applyFill="1" applyBorder="1"/>
    <xf numFmtId="0" fontId="2" fillId="2" borderId="1" xfId="1" applyFont="1" applyBorder="1" applyAlignment="1">
      <alignment horizontal="left" vertical="center"/>
    </xf>
    <xf numFmtId="0" fontId="2" fillId="2" borderId="1" xfId="1" applyFont="1" applyBorder="1" applyAlignment="1">
      <alignment vertical="center"/>
    </xf>
    <xf numFmtId="0" fontId="2" fillId="2" borderId="1" xfId="1" applyFont="1" applyBorder="1" applyAlignment="1">
      <alignment horizontal="left" vertical="center" wrapText="1"/>
    </xf>
    <xf numFmtId="0" fontId="2" fillId="2" borderId="1" xfId="1" applyFont="1" applyBorder="1" applyAlignment="1">
      <alignment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 vertical="top" wrapText="1"/>
    </xf>
    <xf numFmtId="0" fontId="2" fillId="3" borderId="1" xfId="1" applyFont="1" applyFill="1" applyBorder="1" applyAlignment="1">
      <alignment horizontal="center" vertical="center" wrapText="1"/>
    </xf>
    <xf numFmtId="0" fontId="0" fillId="0" borderId="1" xfId="0" applyNumberFormat="1" applyBorder="1"/>
    <xf numFmtId="164" fontId="0" fillId="3" borderId="1" xfId="0" applyNumberFormat="1" applyFill="1" applyBorder="1" applyAlignment="1">
      <alignment vertical="top"/>
    </xf>
    <xf numFmtId="0" fontId="2" fillId="4" borderId="1" xfId="1" applyFont="1" applyFill="1" applyBorder="1" applyAlignment="1">
      <alignment vertical="center" wrapText="1"/>
    </xf>
    <xf numFmtId="0" fontId="4" fillId="4" borderId="1" xfId="2" applyFon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wrapText="1"/>
    </xf>
    <xf numFmtId="0" fontId="3" fillId="4" borderId="1" xfId="2" applyFill="1" applyBorder="1" applyAlignment="1">
      <alignment wrapText="1"/>
    </xf>
  </cellXfs>
  <cellStyles count="4">
    <cellStyle name="Bueno" xfId="1" builtinId="26"/>
    <cellStyle name="Hipervínculo" xfId="2" builtinId="8"/>
    <cellStyle name="Normal" xfId="0" builtinId="0"/>
    <cellStyle name="Normal 2" xfId="3"/>
  </cellStyles>
  <dxfs count="32">
    <dxf>
      <fill>
        <patternFill>
          <fgColor indexed="64"/>
          <bgColor theme="9" tint="0.79998168889431442"/>
        </patternFill>
      </fill>
      <alignment horizontal="general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9" tint="0.79998168889431442"/>
        </patternFill>
      </fill>
      <alignment horizontal="general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9" tint="0.79998168889431442"/>
        </patternFill>
      </fill>
      <alignment horizontal="general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font>
        <b/>
        <i val="0"/>
      </font>
      <fill>
        <patternFill>
          <bgColor theme="0" tint="-0.24994659260841701"/>
        </patternFill>
      </fill>
      <border>
        <bottom style="thick">
          <color auto="1"/>
        </bottom>
      </border>
    </dxf>
    <dxf>
      <border>
        <bottom style="thick">
          <color auto="1"/>
        </bottom>
      </border>
    </dxf>
  </dxfs>
  <tableStyles count="1" defaultTableStyle="TableStyleMedium2" defaultPivotStyle="PivotStyleLight16">
    <tableStyle name="Estilo de tabla 1" pivot="0" count="2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Id" tableColumnId="34"/>
      <queryTableField id="2" name="Ámbito" tableColumnId="35"/>
      <queryTableField id="3" name="Dimensión" tableColumnId="36"/>
      <queryTableField id="4" name="Subdimensión" tableColumnId="37"/>
      <queryTableField id="5" name="Tema" tableColumnId="38"/>
      <queryTableField id="6" name="Subtema" tableColumnId="39"/>
      <queryTableField id="7" name="Clave del indicador" tableColumnId="40"/>
      <queryTableField id="8" name="Indicador" tableColumnId="41"/>
      <queryTableField id="9" name="Nivel educativo" tableColumnId="42"/>
      <queryTableField id="10" name="Informante" tableColumnId="43"/>
      <queryTableField id="11" name="Censal" tableColumnId="4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" displayName="Tabla1" ref="B1:Q44" totalsRowShown="0" headerRowDxfId="16" headerRowCellStyle="Bueno">
  <autoFilter ref="B1:Q44"/>
  <tableColumns count="16">
    <tableColumn id="1" name="No" dataDxfId="15"/>
    <tableColumn id="2" name="Nivel educativo" dataDxfId="14">
      <calculatedColumnFormula>IF(B2="","","Secundaria")</calculatedColumnFormula>
    </tableColumn>
    <tableColumn id="3" name="Región" dataDxfId="6">
      <calculatedColumnFormula>_xlfn.IFNA(VLOOKUP(A2,Casos!$A$2:$H$31,8,FALSE),"")</calculatedColumnFormula>
    </tableColumn>
    <tableColumn id="4" name="Proceso" dataDxfId="13">
      <calculatedColumnFormula>IF(B2="","","Desempeño")</calculatedColumnFormula>
    </tableColumn>
    <tableColumn id="5" name="Figura" dataDxfId="12">
      <calculatedColumnFormula>IF(B2="","","Director")</calculatedColumnFormula>
    </tableColumn>
    <tableColumn id="6" name="Nivel de desempeño" dataDxfId="11">
      <calculatedColumnFormula>_xlfn.IFNA(VLOOKUP(I2,Casos!$D$2:$I$31,6,FALSE),"")</calculatedColumnFormula>
    </tableColumn>
    <tableColumn id="7" name="Disciplina" dataDxfId="10">
      <calculatedColumnFormula>_xlfn.IFNA(VLOOKUP(I2,Casos!$D$2:$J$31,7,FALSE),"")</calculatedColumnFormula>
    </tableColumn>
    <tableColumn id="8" name="ID" dataDxfId="9">
      <calculatedColumnFormula>_xlfn.IFNA(VLOOKUP(A2,Casos!$A$2:$D$31,4,FALSE),"")</calculatedColumnFormula>
    </tableColumn>
    <tableColumn id="9" name="Atributo" dataDxfId="8">
      <calculatedColumnFormula>_xlfn.IFNA(VLOOKUP(L2,Matriz!$A$2:$H$36,5,FALSE),"")</calculatedColumnFormula>
    </tableColumn>
    <tableColumn id="10" name="Categoría" dataDxfId="7">
      <calculatedColumnFormula>_xlfn.IFNA(VLOOKUP(L2,Matriz!$A$2:$H$36,6,FALSE),"")</calculatedColumnFormula>
    </tableColumn>
    <tableColumn id="14" name="#Indicador" dataDxfId="5"/>
    <tableColumn id="11" name="Evidencia " dataDxfId="4"/>
    <tableColumn id="12" name="Descripción" dataDxfId="3">
      <calculatedColumnFormula>_xlfn.IFNA(VLOOKUP(L2,Matriz!$A$2:$H$36,8,FALSE),"")</calculatedColumnFormula>
    </tableColumn>
    <tableColumn id="13" name="Palabras claves1" dataDxfId="2"/>
    <tableColumn id="15" name="Palabras claves2" dataDxfId="1"/>
    <tableColumn id="16" name="Palabras claves3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Matriz" displayName="Matriz" ref="A1:K93" tableType="queryTable" totalsRowShown="0" headerRowDxfId="29" dataDxfId="28">
  <autoFilter ref="A1:K93"/>
  <tableColumns count="11">
    <tableColumn id="34" uniqueName="34" name="Id" queryTableFieldId="1" dataDxfId="27"/>
    <tableColumn id="35" uniqueName="35" name="Ámbito" queryTableFieldId="2" dataDxfId="26"/>
    <tableColumn id="36" uniqueName="36" name="Dimensión" queryTableFieldId="3" dataDxfId="25"/>
    <tableColumn id="37" uniqueName="37" name="Subdimensión" queryTableFieldId="4" dataDxfId="24"/>
    <tableColumn id="38" uniqueName="38" name="Tema" queryTableFieldId="5" dataDxfId="23"/>
    <tableColumn id="39" uniqueName="39" name="Subtema" queryTableFieldId="6" dataDxfId="22"/>
    <tableColumn id="40" uniqueName="40" name="Clave del indicador" queryTableFieldId="7" dataDxfId="21"/>
    <tableColumn id="41" uniqueName="41" name="Indicador" queryTableFieldId="8" dataDxfId="20"/>
    <tableColumn id="42" uniqueName="42" name="Nivel educativo" queryTableFieldId="9" dataDxfId="19"/>
    <tableColumn id="43" uniqueName="43" name="Informante" queryTableFieldId="10" dataDxfId="18"/>
    <tableColumn id="44" uniqueName="44" name="Censal" queryTableFieldId="11" dataDxfId="17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G1" zoomScale="85" zoomScaleNormal="85" workbookViewId="0">
      <selection activeCell="L2" sqref="L2"/>
    </sheetView>
  </sheetViews>
  <sheetFormatPr baseColWidth="10" defaultRowHeight="15" x14ac:dyDescent="0.25"/>
  <cols>
    <col min="1" max="1" width="11.140625" style="14" customWidth="1"/>
    <col min="2" max="2" width="5.5703125" style="24" customWidth="1"/>
    <col min="3" max="3" width="17.7109375" style="24" customWidth="1"/>
    <col min="4" max="6" width="11.7109375" style="24" customWidth="1"/>
    <col min="7" max="7" width="11.85546875" style="24" customWidth="1"/>
    <col min="8" max="8" width="16" style="24" customWidth="1"/>
    <col min="9" max="9" width="25.28515625" style="24" customWidth="1"/>
    <col min="10" max="10" width="21.140625" style="20" customWidth="1"/>
    <col min="11" max="11" width="50.28515625" style="21" customWidth="1"/>
    <col min="12" max="12" width="16" style="25" customWidth="1"/>
    <col min="13" max="13" width="105" style="23" customWidth="1"/>
    <col min="14" max="14" width="59.140625" style="22" customWidth="1"/>
    <col min="15" max="15" width="21.28515625" style="23" customWidth="1"/>
    <col min="16" max="17" width="11.42578125" style="23"/>
    <col min="18" max="16384" width="11.42578125" style="1"/>
  </cols>
  <sheetData>
    <row r="1" spans="1:17" s="16" customFormat="1" ht="30" x14ac:dyDescent="0.25">
      <c r="A1" s="13" t="s">
        <v>90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6" t="s">
        <v>8</v>
      </c>
      <c r="K1" s="17" t="s">
        <v>9</v>
      </c>
      <c r="L1" s="26" t="s">
        <v>217</v>
      </c>
      <c r="M1" s="29" t="s">
        <v>10</v>
      </c>
      <c r="N1" s="18" t="s">
        <v>17</v>
      </c>
      <c r="O1" s="29" t="s">
        <v>11</v>
      </c>
      <c r="P1" s="29" t="s">
        <v>12</v>
      </c>
      <c r="Q1" s="29" t="s">
        <v>13</v>
      </c>
    </row>
    <row r="2" spans="1:17" s="20" customFormat="1" x14ac:dyDescent="0.25">
      <c r="A2" s="28"/>
      <c r="B2" s="19" t="str">
        <f>IF(A2="","",1)</f>
        <v/>
      </c>
      <c r="C2" s="19" t="str">
        <f>IF(B2="","","Secundaria")</f>
        <v/>
      </c>
      <c r="D2" s="19" t="str">
        <f>_xlfn.IFNA(VLOOKUP(A2,Casos!$A$2:$H$31,8,FALSE),"")</f>
        <v/>
      </c>
      <c r="E2" s="19" t="str">
        <f>IF(B2="","","Desempeño")</f>
        <v/>
      </c>
      <c r="F2" s="19" t="str">
        <f t="shared" ref="F2:F44" si="0">IF(B2="","","Director")</f>
        <v/>
      </c>
      <c r="G2" s="19" t="str">
        <f>_xlfn.IFNA(VLOOKUP(I2,Casos!$D$2:$I$31,6,FALSE),"")</f>
        <v/>
      </c>
      <c r="H2" s="19" t="str">
        <f>_xlfn.IFNA(VLOOKUP(I2,Casos!$D$2:$J$31,7,FALSE),"")</f>
        <v/>
      </c>
      <c r="I2" s="19" t="str">
        <f>_xlfn.IFNA(VLOOKUP(A2,Casos!$A$2:$D$31,4,FALSE),"")</f>
        <v/>
      </c>
      <c r="J2" s="20" t="str">
        <f>_xlfn.IFNA(VLOOKUP(L2,Matriz!$A$2:$H$36,5,FALSE),"")</f>
        <v/>
      </c>
      <c r="K2" s="21" t="str">
        <f>_xlfn.IFNA(VLOOKUP(L2,Matriz!$A$2:$H$36,6,FALSE),"")</f>
        <v/>
      </c>
      <c r="L2" s="25"/>
      <c r="M2" s="30"/>
      <c r="N2" s="22" t="str">
        <f>_xlfn.IFNA(VLOOKUP(L2,Matriz!$A$2:$H$36,8,FALSE),"")</f>
        <v/>
      </c>
      <c r="O2" s="31"/>
      <c r="P2" s="31"/>
      <c r="Q2" s="31"/>
    </row>
    <row r="3" spans="1:17" s="20" customFormat="1" x14ac:dyDescent="0.25">
      <c r="A3" s="28"/>
      <c r="B3" s="19" t="str">
        <f>IF(A3="","",B2+1)</f>
        <v/>
      </c>
      <c r="C3" s="19" t="str">
        <f t="shared" ref="C3:C44" si="1">IF(B3="","","Secundaria")</f>
        <v/>
      </c>
      <c r="D3" s="19" t="str">
        <f>_xlfn.IFNA(VLOOKUP(A3,Casos!$A$2:$H$31,8,FALSE),"")</f>
        <v/>
      </c>
      <c r="E3" s="19" t="str">
        <f t="shared" ref="E3:E44" si="2">IF(B3="","","Desempeño")</f>
        <v/>
      </c>
      <c r="F3" s="19" t="str">
        <f t="shared" si="0"/>
        <v/>
      </c>
      <c r="G3" s="19" t="str">
        <f>_xlfn.IFNA(VLOOKUP(I3,Casos!$D$2:$I$31,6,FALSE),"")</f>
        <v/>
      </c>
      <c r="H3" s="19" t="str">
        <f>_xlfn.IFNA(VLOOKUP(I3,Casos!$D$2:$J$31,7,FALSE),"")</f>
        <v/>
      </c>
      <c r="I3" s="19" t="str">
        <f>_xlfn.IFNA(VLOOKUP(A3,Casos!$A$2:$D$31,4,FALSE),"")</f>
        <v/>
      </c>
      <c r="J3" s="20" t="str">
        <f>_xlfn.IFNA(VLOOKUP(L3,Matriz!$A$2:$H$36,5,FALSE),"")</f>
        <v/>
      </c>
      <c r="K3" s="21" t="str">
        <f>_xlfn.IFNA(VLOOKUP(L3,Matriz!$A$2:$H$36,6,FALSE),"")</f>
        <v/>
      </c>
      <c r="L3" s="25"/>
      <c r="M3" s="31"/>
      <c r="N3" s="22" t="str">
        <f>_xlfn.IFNA(VLOOKUP(L3,Matriz!$A$2:$H$36,8,FALSE),"")</f>
        <v/>
      </c>
      <c r="O3" s="31"/>
      <c r="P3" s="31"/>
      <c r="Q3" s="31"/>
    </row>
    <row r="4" spans="1:17" x14ac:dyDescent="0.25">
      <c r="A4" s="28"/>
      <c r="B4" s="19" t="str">
        <f t="shared" ref="B4:B44" si="3">IF(A4="","",B3+1)</f>
        <v/>
      </c>
      <c r="C4" s="19" t="str">
        <f t="shared" si="1"/>
        <v/>
      </c>
      <c r="D4" s="19" t="str">
        <f>_xlfn.IFNA(VLOOKUP(A4,Casos!$A$2:$H$31,8,FALSE),"")</f>
        <v/>
      </c>
      <c r="E4" s="19" t="str">
        <f t="shared" si="2"/>
        <v/>
      </c>
      <c r="F4" s="19" t="str">
        <f t="shared" si="0"/>
        <v/>
      </c>
      <c r="G4" s="19" t="str">
        <f>_xlfn.IFNA(VLOOKUP(I4,Casos!$D$2:$I$31,6,FALSE),"")</f>
        <v/>
      </c>
      <c r="H4" s="19" t="str">
        <f>_xlfn.IFNA(VLOOKUP(I4,Casos!$D$2:$J$31,7,FALSE),"")</f>
        <v/>
      </c>
      <c r="I4" s="19" t="str">
        <f>_xlfn.IFNA(VLOOKUP(A4,Casos!$A$2:$D$31,4,FALSE),"")</f>
        <v/>
      </c>
      <c r="J4" s="20" t="str">
        <f>_xlfn.IFNA(VLOOKUP(L4,Matriz!$A$2:$H$36,5,FALSE),"")</f>
        <v/>
      </c>
      <c r="K4" s="21" t="str">
        <f>_xlfn.IFNA(VLOOKUP(L4,Matriz!$A$2:$H$36,6,FALSE),"")</f>
        <v/>
      </c>
      <c r="M4" s="32"/>
      <c r="N4" s="22" t="str">
        <f>_xlfn.IFNA(VLOOKUP(L4,Matriz!$A$2:$H$36,8,FALSE),"")</f>
        <v/>
      </c>
      <c r="O4" s="32"/>
      <c r="P4" s="32"/>
      <c r="Q4" s="32"/>
    </row>
    <row r="5" spans="1:17" x14ac:dyDescent="0.25">
      <c r="A5" s="28"/>
      <c r="B5" s="19" t="str">
        <f t="shared" si="3"/>
        <v/>
      </c>
      <c r="C5" s="19" t="str">
        <f t="shared" si="1"/>
        <v/>
      </c>
      <c r="D5" s="19" t="str">
        <f>_xlfn.IFNA(VLOOKUP(A5,Casos!$A$2:$H$31,8,FALSE),"")</f>
        <v/>
      </c>
      <c r="E5" s="19" t="str">
        <f t="shared" si="2"/>
        <v/>
      </c>
      <c r="F5" s="19" t="str">
        <f t="shared" si="0"/>
        <v/>
      </c>
      <c r="G5" s="19" t="str">
        <f>_xlfn.IFNA(VLOOKUP(I5,Casos!$D$2:$I$31,6,FALSE),"")</f>
        <v/>
      </c>
      <c r="H5" s="19" t="str">
        <f>_xlfn.IFNA(VLOOKUP(I5,Casos!$D$2:$J$31,7,FALSE),"")</f>
        <v/>
      </c>
      <c r="I5" s="19" t="str">
        <f>_xlfn.IFNA(VLOOKUP(A5,Casos!$A$2:$D$31,4,FALSE),"")</f>
        <v/>
      </c>
      <c r="J5" s="20" t="str">
        <f>_xlfn.IFNA(VLOOKUP(L5,Matriz!$A$2:$H$36,5,FALSE),"")</f>
        <v/>
      </c>
      <c r="K5" s="21" t="str">
        <f>_xlfn.IFNA(VLOOKUP(L5,Matriz!$A$2:$H$36,6,FALSE),"")</f>
        <v/>
      </c>
      <c r="M5" s="32"/>
      <c r="N5" s="22" t="str">
        <f>_xlfn.IFNA(VLOOKUP(L5,Matriz!$A$2:$H$36,8,FALSE),"")</f>
        <v/>
      </c>
      <c r="O5" s="32"/>
      <c r="P5" s="32"/>
      <c r="Q5" s="32"/>
    </row>
    <row r="6" spans="1:17" x14ac:dyDescent="0.25">
      <c r="A6" s="28"/>
      <c r="B6" s="19" t="str">
        <f t="shared" si="3"/>
        <v/>
      </c>
      <c r="C6" s="19" t="str">
        <f t="shared" si="1"/>
        <v/>
      </c>
      <c r="D6" s="19" t="str">
        <f>_xlfn.IFNA(VLOOKUP(A6,Casos!$A$2:$H$31,8,FALSE),"")</f>
        <v/>
      </c>
      <c r="E6" s="19" t="str">
        <f t="shared" si="2"/>
        <v/>
      </c>
      <c r="F6" s="19" t="str">
        <f t="shared" si="0"/>
        <v/>
      </c>
      <c r="G6" s="19" t="str">
        <f>_xlfn.IFNA(VLOOKUP(I6,Casos!$D$2:$I$31,6,FALSE),"")</f>
        <v/>
      </c>
      <c r="H6" s="19" t="str">
        <f>_xlfn.IFNA(VLOOKUP(I6,Casos!$D$2:$J$31,7,FALSE),"")</f>
        <v/>
      </c>
      <c r="I6" s="19" t="str">
        <f>_xlfn.IFNA(VLOOKUP(A6,Casos!$A$2:$D$31,4,FALSE),"")</f>
        <v/>
      </c>
      <c r="J6" s="20" t="str">
        <f>_xlfn.IFNA(VLOOKUP(L6,Matriz!$A$2:$H$36,5,FALSE),"")</f>
        <v/>
      </c>
      <c r="K6" s="21" t="str">
        <f>_xlfn.IFNA(VLOOKUP(L6,Matriz!$A$2:$H$36,6,FALSE),"")</f>
        <v/>
      </c>
      <c r="M6" s="32"/>
      <c r="N6" s="22" t="str">
        <f>_xlfn.IFNA(VLOOKUP(L6,Matriz!$A$2:$H$36,8,FALSE),"")</f>
        <v/>
      </c>
      <c r="O6" s="32"/>
      <c r="P6" s="32"/>
      <c r="Q6" s="32"/>
    </row>
    <row r="7" spans="1:17" x14ac:dyDescent="0.25">
      <c r="A7" s="28"/>
      <c r="B7" s="19" t="str">
        <f t="shared" si="3"/>
        <v/>
      </c>
      <c r="C7" s="19" t="str">
        <f t="shared" si="1"/>
        <v/>
      </c>
      <c r="D7" s="19" t="str">
        <f>_xlfn.IFNA(VLOOKUP(A7,Casos!$A$2:$H$31,8,FALSE),"")</f>
        <v/>
      </c>
      <c r="E7" s="19" t="str">
        <f t="shared" si="2"/>
        <v/>
      </c>
      <c r="F7" s="19" t="str">
        <f t="shared" si="0"/>
        <v/>
      </c>
      <c r="G7" s="19" t="str">
        <f>_xlfn.IFNA(VLOOKUP(I7,Casos!$D$2:$I$31,6,FALSE),"")</f>
        <v/>
      </c>
      <c r="H7" s="19" t="str">
        <f>_xlfn.IFNA(VLOOKUP(I7,Casos!$D$2:$J$31,7,FALSE),"")</f>
        <v/>
      </c>
      <c r="I7" s="19" t="str">
        <f>_xlfn.IFNA(VLOOKUP(A7,Casos!$A$2:$D$31,4,FALSE),"")</f>
        <v/>
      </c>
      <c r="J7" s="20" t="str">
        <f>_xlfn.IFNA(VLOOKUP(L7,Matriz!$A$2:$H$36,5,FALSE),"")</f>
        <v/>
      </c>
      <c r="K7" s="21" t="str">
        <f>_xlfn.IFNA(VLOOKUP(L7,Matriz!$A$2:$H$36,6,FALSE),"")</f>
        <v/>
      </c>
      <c r="M7" s="32"/>
      <c r="N7" s="22" t="str">
        <f>_xlfn.IFNA(VLOOKUP(L7,Matriz!$A$2:$H$36,8,FALSE),"")</f>
        <v/>
      </c>
      <c r="O7" s="32"/>
      <c r="P7" s="32"/>
      <c r="Q7" s="32"/>
    </row>
    <row r="8" spans="1:17" x14ac:dyDescent="0.25">
      <c r="A8" s="28"/>
      <c r="B8" s="19" t="str">
        <f t="shared" si="3"/>
        <v/>
      </c>
      <c r="C8" s="19" t="str">
        <f t="shared" si="1"/>
        <v/>
      </c>
      <c r="D8" s="19" t="str">
        <f>_xlfn.IFNA(VLOOKUP(A8,Casos!$A$2:$H$31,8,FALSE),"")</f>
        <v/>
      </c>
      <c r="E8" s="19" t="str">
        <f t="shared" si="2"/>
        <v/>
      </c>
      <c r="F8" s="19" t="str">
        <f t="shared" si="0"/>
        <v/>
      </c>
      <c r="G8" s="19" t="str">
        <f>_xlfn.IFNA(VLOOKUP(I8,Casos!$D$2:$I$31,6,FALSE),"")</f>
        <v/>
      </c>
      <c r="H8" s="19" t="str">
        <f>_xlfn.IFNA(VLOOKUP(I8,Casos!$D$2:$J$31,7,FALSE),"")</f>
        <v/>
      </c>
      <c r="I8" s="19" t="str">
        <f>_xlfn.IFNA(VLOOKUP(A8,Casos!$A$2:$D$31,4,FALSE),"")</f>
        <v/>
      </c>
      <c r="J8" s="20" t="str">
        <f>_xlfn.IFNA(VLOOKUP(L8,Matriz!$A$2:$H$36,5,FALSE),"")</f>
        <v/>
      </c>
      <c r="K8" s="21" t="str">
        <f>_xlfn.IFNA(VLOOKUP(L8,Matriz!$A$2:$H$36,6,FALSE),"")</f>
        <v/>
      </c>
      <c r="M8" s="32"/>
      <c r="N8" s="22" t="str">
        <f>_xlfn.IFNA(VLOOKUP(L8,Matriz!$A$2:$H$36,8,FALSE),"")</f>
        <v/>
      </c>
      <c r="O8" s="32"/>
      <c r="P8" s="32"/>
      <c r="Q8" s="32"/>
    </row>
    <row r="9" spans="1:17" x14ac:dyDescent="0.25">
      <c r="A9" s="28"/>
      <c r="B9" s="19" t="str">
        <f t="shared" si="3"/>
        <v/>
      </c>
      <c r="C9" s="19" t="str">
        <f t="shared" si="1"/>
        <v/>
      </c>
      <c r="D9" s="19" t="str">
        <f>_xlfn.IFNA(VLOOKUP(A9,Casos!$A$2:$H$31,8,FALSE),"")</f>
        <v/>
      </c>
      <c r="E9" s="19" t="str">
        <f t="shared" si="2"/>
        <v/>
      </c>
      <c r="F9" s="19" t="str">
        <f t="shared" si="0"/>
        <v/>
      </c>
      <c r="G9" s="19" t="str">
        <f>_xlfn.IFNA(VLOOKUP(I9,Casos!$D$2:$I$31,6,FALSE),"")</f>
        <v/>
      </c>
      <c r="H9" s="19" t="str">
        <f>_xlfn.IFNA(VLOOKUP(I9,Casos!$D$2:$J$31,7,FALSE),"")</f>
        <v/>
      </c>
      <c r="I9" s="19" t="str">
        <f>_xlfn.IFNA(VLOOKUP(A9,Casos!$A$2:$D$31,4,FALSE),"")</f>
        <v/>
      </c>
      <c r="J9" s="20" t="str">
        <f>_xlfn.IFNA(VLOOKUP(L9,Matriz!$A$2:$H$36,5,FALSE),"")</f>
        <v/>
      </c>
      <c r="K9" s="21" t="str">
        <f>_xlfn.IFNA(VLOOKUP(L9,Matriz!$A$2:$H$36,6,FALSE),"")</f>
        <v/>
      </c>
      <c r="M9" s="32"/>
      <c r="N9" s="22" t="str">
        <f>_xlfn.IFNA(VLOOKUP(L9,Matriz!$A$2:$H$36,8,FALSE),"")</f>
        <v/>
      </c>
      <c r="O9" s="32"/>
      <c r="P9" s="32"/>
      <c r="Q9" s="32"/>
    </row>
    <row r="10" spans="1:17" x14ac:dyDescent="0.25">
      <c r="A10" s="28"/>
      <c r="B10" s="19" t="str">
        <f t="shared" si="3"/>
        <v/>
      </c>
      <c r="C10" s="19" t="str">
        <f t="shared" si="1"/>
        <v/>
      </c>
      <c r="D10" s="19" t="str">
        <f>_xlfn.IFNA(VLOOKUP(A10,Casos!$A$2:$H$31,8,FALSE),"")</f>
        <v/>
      </c>
      <c r="E10" s="19" t="str">
        <f t="shared" si="2"/>
        <v/>
      </c>
      <c r="F10" s="19" t="str">
        <f t="shared" si="0"/>
        <v/>
      </c>
      <c r="G10" s="19" t="str">
        <f>_xlfn.IFNA(VLOOKUP(I10,Casos!$D$2:$I$31,6,FALSE),"")</f>
        <v/>
      </c>
      <c r="H10" s="19" t="str">
        <f>_xlfn.IFNA(VLOOKUP(I10,Casos!$D$2:$J$31,7,FALSE),"")</f>
        <v/>
      </c>
      <c r="I10" s="19" t="str">
        <f>_xlfn.IFNA(VLOOKUP(A10,Casos!$A$2:$D$31,4,FALSE),"")</f>
        <v/>
      </c>
      <c r="J10" s="20" t="str">
        <f>_xlfn.IFNA(VLOOKUP(L10,Matriz!$A$2:$H$36,5,FALSE),"")</f>
        <v/>
      </c>
      <c r="K10" s="21" t="str">
        <f>_xlfn.IFNA(VLOOKUP(L10,Matriz!$A$2:$H$36,6,FALSE),"")</f>
        <v/>
      </c>
      <c r="M10" s="32"/>
      <c r="N10" s="22" t="str">
        <f>_xlfn.IFNA(VLOOKUP(L10,Matriz!$A$2:$H$36,8,FALSE),"")</f>
        <v/>
      </c>
      <c r="O10" s="32"/>
      <c r="P10" s="32"/>
      <c r="Q10" s="32"/>
    </row>
    <row r="11" spans="1:17" x14ac:dyDescent="0.25">
      <c r="A11" s="28"/>
      <c r="B11" s="19" t="str">
        <f t="shared" si="3"/>
        <v/>
      </c>
      <c r="C11" s="19" t="str">
        <f t="shared" si="1"/>
        <v/>
      </c>
      <c r="D11" s="19" t="str">
        <f>_xlfn.IFNA(VLOOKUP(A11,Casos!$A$2:$H$31,8,FALSE),"")</f>
        <v/>
      </c>
      <c r="E11" s="19" t="str">
        <f t="shared" si="2"/>
        <v/>
      </c>
      <c r="F11" s="19" t="str">
        <f t="shared" si="0"/>
        <v/>
      </c>
      <c r="G11" s="19" t="str">
        <f>_xlfn.IFNA(VLOOKUP(I11,Casos!$D$2:$I$31,6,FALSE),"")</f>
        <v/>
      </c>
      <c r="H11" s="19" t="str">
        <f>_xlfn.IFNA(VLOOKUP(I11,Casos!$D$2:$J$31,7,FALSE),"")</f>
        <v/>
      </c>
      <c r="I11" s="19" t="str">
        <f>_xlfn.IFNA(VLOOKUP(A11,Casos!$A$2:$D$31,4,FALSE),"")</f>
        <v/>
      </c>
      <c r="J11" s="20" t="str">
        <f>_xlfn.IFNA(VLOOKUP(L11,Matriz!$A$2:$H$36,5,FALSE),"")</f>
        <v/>
      </c>
      <c r="K11" s="21" t="str">
        <f>_xlfn.IFNA(VLOOKUP(L11,Matriz!$A$2:$H$36,6,FALSE),"")</f>
        <v/>
      </c>
      <c r="M11" s="32"/>
      <c r="N11" s="22" t="str">
        <f>_xlfn.IFNA(VLOOKUP(L11,Matriz!$A$2:$H$36,8,FALSE),"")</f>
        <v/>
      </c>
      <c r="O11" s="32"/>
      <c r="P11" s="32"/>
      <c r="Q11" s="32"/>
    </row>
    <row r="12" spans="1:17" x14ac:dyDescent="0.25">
      <c r="A12" s="28"/>
      <c r="B12" s="19" t="str">
        <f t="shared" si="3"/>
        <v/>
      </c>
      <c r="C12" s="19" t="str">
        <f t="shared" si="1"/>
        <v/>
      </c>
      <c r="D12" s="19" t="str">
        <f>_xlfn.IFNA(VLOOKUP(A12,Casos!$A$2:$H$31,8,FALSE),"")</f>
        <v/>
      </c>
      <c r="E12" s="19" t="str">
        <f t="shared" si="2"/>
        <v/>
      </c>
      <c r="F12" s="19" t="str">
        <f t="shared" si="0"/>
        <v/>
      </c>
      <c r="G12" s="19" t="str">
        <f>_xlfn.IFNA(VLOOKUP(I12,Casos!$D$2:$I$31,6,FALSE),"")</f>
        <v/>
      </c>
      <c r="H12" s="19" t="str">
        <f>_xlfn.IFNA(VLOOKUP(I12,Casos!$D$2:$J$31,7,FALSE),"")</f>
        <v/>
      </c>
      <c r="I12" s="19" t="str">
        <f>_xlfn.IFNA(VLOOKUP(A12,Casos!$A$2:$D$31,4,FALSE),"")</f>
        <v/>
      </c>
      <c r="J12" s="20" t="str">
        <f>_xlfn.IFNA(VLOOKUP(L12,Matriz!$A$2:$H$36,5,FALSE),"")</f>
        <v/>
      </c>
      <c r="K12" s="21" t="str">
        <f>_xlfn.IFNA(VLOOKUP(L12,Matriz!$A$2:$H$36,6,FALSE),"")</f>
        <v/>
      </c>
      <c r="M12" s="32"/>
      <c r="N12" s="22" t="str">
        <f>_xlfn.IFNA(VLOOKUP(L12,Matriz!$A$2:$H$36,8,FALSE),"")</f>
        <v/>
      </c>
      <c r="O12" s="32"/>
      <c r="P12" s="32"/>
      <c r="Q12" s="32"/>
    </row>
    <row r="13" spans="1:17" x14ac:dyDescent="0.25">
      <c r="A13" s="28"/>
      <c r="B13" s="19" t="str">
        <f t="shared" si="3"/>
        <v/>
      </c>
      <c r="C13" s="19" t="str">
        <f t="shared" si="1"/>
        <v/>
      </c>
      <c r="D13" s="19" t="str">
        <f>_xlfn.IFNA(VLOOKUP(A13,Casos!$A$2:$H$31,8,FALSE),"")</f>
        <v/>
      </c>
      <c r="E13" s="19" t="str">
        <f t="shared" si="2"/>
        <v/>
      </c>
      <c r="F13" s="19" t="str">
        <f t="shared" si="0"/>
        <v/>
      </c>
      <c r="G13" s="19" t="str">
        <f>_xlfn.IFNA(VLOOKUP(I13,Casos!$D$2:$I$31,6,FALSE),"")</f>
        <v/>
      </c>
      <c r="H13" s="19" t="str">
        <f>_xlfn.IFNA(VLOOKUP(I13,Casos!$D$2:$J$31,7,FALSE),"")</f>
        <v/>
      </c>
      <c r="I13" s="19" t="str">
        <f>_xlfn.IFNA(VLOOKUP(A13,Casos!$A$2:$D$31,4,FALSE),"")</f>
        <v/>
      </c>
      <c r="J13" s="20" t="str">
        <f>_xlfn.IFNA(VLOOKUP(L13,Matriz!$A$2:$H$36,5,FALSE),"")</f>
        <v/>
      </c>
      <c r="K13" s="21" t="str">
        <f>_xlfn.IFNA(VLOOKUP(L13,Matriz!$A$2:$H$36,6,FALSE),"")</f>
        <v/>
      </c>
      <c r="M13" s="32"/>
      <c r="N13" s="22" t="str">
        <f>_xlfn.IFNA(VLOOKUP(L13,Matriz!$A$2:$H$36,8,FALSE),"")</f>
        <v/>
      </c>
      <c r="O13" s="32"/>
      <c r="P13" s="32"/>
      <c r="Q13" s="32"/>
    </row>
    <row r="14" spans="1:17" x14ac:dyDescent="0.25">
      <c r="A14" s="28"/>
      <c r="B14" s="19" t="str">
        <f t="shared" si="3"/>
        <v/>
      </c>
      <c r="C14" s="19" t="str">
        <f t="shared" si="1"/>
        <v/>
      </c>
      <c r="D14" s="19" t="str">
        <f>_xlfn.IFNA(VLOOKUP(A14,Casos!$A$2:$H$31,8,FALSE),"")</f>
        <v/>
      </c>
      <c r="E14" s="19" t="str">
        <f t="shared" si="2"/>
        <v/>
      </c>
      <c r="F14" s="19" t="str">
        <f t="shared" si="0"/>
        <v/>
      </c>
      <c r="G14" s="19" t="str">
        <f>_xlfn.IFNA(VLOOKUP(I14,Casos!$D$2:$I$31,6,FALSE),"")</f>
        <v/>
      </c>
      <c r="H14" s="19" t="str">
        <f>_xlfn.IFNA(VLOOKUP(I14,Casos!$D$2:$J$31,7,FALSE),"")</f>
        <v/>
      </c>
      <c r="I14" s="19" t="str">
        <f>_xlfn.IFNA(VLOOKUP(A14,Casos!$A$2:$D$31,4,FALSE),"")</f>
        <v/>
      </c>
      <c r="J14" s="20" t="str">
        <f>_xlfn.IFNA(VLOOKUP(L14,Matriz!$A$2:$H$36,5,FALSE),"")</f>
        <v/>
      </c>
      <c r="K14" s="21" t="str">
        <f>_xlfn.IFNA(VLOOKUP(L14,Matriz!$A$2:$H$36,6,FALSE),"")</f>
        <v/>
      </c>
      <c r="M14" s="32"/>
      <c r="N14" s="22" t="str">
        <f>_xlfn.IFNA(VLOOKUP(L14,Matriz!$A$2:$H$36,8,FALSE),"")</f>
        <v/>
      </c>
      <c r="O14" s="32"/>
      <c r="P14" s="32"/>
      <c r="Q14" s="32"/>
    </row>
    <row r="15" spans="1:17" x14ac:dyDescent="0.25">
      <c r="A15" s="28"/>
      <c r="B15" s="19" t="str">
        <f t="shared" si="3"/>
        <v/>
      </c>
      <c r="C15" s="19" t="str">
        <f t="shared" si="1"/>
        <v/>
      </c>
      <c r="D15" s="19" t="str">
        <f>_xlfn.IFNA(VLOOKUP(A15,Casos!$A$2:$H$31,8,FALSE),"")</f>
        <v/>
      </c>
      <c r="E15" s="19" t="str">
        <f t="shared" si="2"/>
        <v/>
      </c>
      <c r="F15" s="19" t="str">
        <f t="shared" si="0"/>
        <v/>
      </c>
      <c r="G15" s="19" t="str">
        <f>_xlfn.IFNA(VLOOKUP(I15,Casos!$D$2:$I$31,6,FALSE),"")</f>
        <v/>
      </c>
      <c r="H15" s="19" t="str">
        <f>_xlfn.IFNA(VLOOKUP(I15,Casos!$D$2:$J$31,7,FALSE),"")</f>
        <v/>
      </c>
      <c r="I15" s="19" t="str">
        <f>_xlfn.IFNA(VLOOKUP(A15,Casos!$A$2:$D$31,4,FALSE),"")</f>
        <v/>
      </c>
      <c r="J15" s="20" t="str">
        <f>_xlfn.IFNA(VLOOKUP(L15,Matriz!$A$2:$H$36,5,FALSE),"")</f>
        <v/>
      </c>
      <c r="K15" s="21" t="str">
        <f>_xlfn.IFNA(VLOOKUP(L15,Matriz!$A$2:$H$36,6,FALSE),"")</f>
        <v/>
      </c>
      <c r="M15" s="32"/>
      <c r="N15" s="22" t="str">
        <f>_xlfn.IFNA(VLOOKUP(L15,Matriz!$A$2:$H$36,8,FALSE),"")</f>
        <v/>
      </c>
      <c r="O15" s="32"/>
      <c r="P15" s="32"/>
      <c r="Q15" s="32"/>
    </row>
    <row r="16" spans="1:17" x14ac:dyDescent="0.25">
      <c r="A16" s="28"/>
      <c r="B16" s="19" t="str">
        <f t="shared" si="3"/>
        <v/>
      </c>
      <c r="C16" s="19" t="str">
        <f t="shared" si="1"/>
        <v/>
      </c>
      <c r="D16" s="19" t="str">
        <f>_xlfn.IFNA(VLOOKUP(A16,Casos!$A$2:$H$31,8,FALSE),"")</f>
        <v/>
      </c>
      <c r="E16" s="19" t="str">
        <f t="shared" si="2"/>
        <v/>
      </c>
      <c r="F16" s="19" t="str">
        <f t="shared" si="0"/>
        <v/>
      </c>
      <c r="G16" s="19" t="str">
        <f>_xlfn.IFNA(VLOOKUP(I16,Casos!$D$2:$I$31,6,FALSE),"")</f>
        <v/>
      </c>
      <c r="H16" s="19" t="str">
        <f>_xlfn.IFNA(VLOOKUP(I16,Casos!$D$2:$J$31,7,FALSE),"")</f>
        <v/>
      </c>
      <c r="I16" s="19" t="str">
        <f>_xlfn.IFNA(VLOOKUP(A16,Casos!$A$2:$D$31,4,FALSE),"")</f>
        <v/>
      </c>
      <c r="J16" s="20" t="str">
        <f>_xlfn.IFNA(VLOOKUP(L16,Matriz!$A$2:$H$36,5,FALSE),"")</f>
        <v/>
      </c>
      <c r="K16" s="21" t="str">
        <f>_xlfn.IFNA(VLOOKUP(L16,Matriz!$A$2:$H$36,6,FALSE),"")</f>
        <v/>
      </c>
      <c r="M16" s="32"/>
      <c r="N16" s="22" t="str">
        <f>_xlfn.IFNA(VLOOKUP(L16,Matriz!$A$2:$H$36,8,FALSE),"")</f>
        <v/>
      </c>
      <c r="O16" s="32"/>
      <c r="P16" s="32"/>
      <c r="Q16" s="32"/>
    </row>
    <row r="17" spans="1:17" x14ac:dyDescent="0.25">
      <c r="A17" s="28"/>
      <c r="B17" s="19" t="str">
        <f t="shared" si="3"/>
        <v/>
      </c>
      <c r="C17" s="19" t="str">
        <f t="shared" si="1"/>
        <v/>
      </c>
      <c r="D17" s="19" t="str">
        <f>_xlfn.IFNA(VLOOKUP(A17,Casos!$A$2:$H$31,8,FALSE),"")</f>
        <v/>
      </c>
      <c r="E17" s="19" t="str">
        <f t="shared" si="2"/>
        <v/>
      </c>
      <c r="F17" s="19" t="str">
        <f t="shared" si="0"/>
        <v/>
      </c>
      <c r="G17" s="19" t="str">
        <f>_xlfn.IFNA(VLOOKUP(I17,Casos!$D$2:$I$31,6,FALSE),"")</f>
        <v/>
      </c>
      <c r="H17" s="19" t="str">
        <f>_xlfn.IFNA(VLOOKUP(I17,Casos!$D$2:$J$31,7,FALSE),"")</f>
        <v/>
      </c>
      <c r="I17" s="19" t="str">
        <f>_xlfn.IFNA(VLOOKUP(A17,Casos!$A$2:$D$31,4,FALSE),"")</f>
        <v/>
      </c>
      <c r="J17" s="20" t="str">
        <f>_xlfn.IFNA(VLOOKUP(L17,Matriz!$A$2:$H$36,5,FALSE),"")</f>
        <v/>
      </c>
      <c r="K17" s="21" t="str">
        <f>_xlfn.IFNA(VLOOKUP(L17,Matriz!$A$2:$H$36,6,FALSE),"")</f>
        <v/>
      </c>
      <c r="M17" s="33"/>
      <c r="N17" s="22" t="str">
        <f>_xlfn.IFNA(VLOOKUP(L17,Matriz!$A$2:$H$36,8,FALSE),"")</f>
        <v/>
      </c>
      <c r="O17" s="32"/>
      <c r="P17" s="32"/>
      <c r="Q17" s="32"/>
    </row>
    <row r="18" spans="1:17" x14ac:dyDescent="0.25">
      <c r="A18" s="28"/>
      <c r="B18" s="19" t="str">
        <f t="shared" si="3"/>
        <v/>
      </c>
      <c r="C18" s="19" t="str">
        <f t="shared" si="1"/>
        <v/>
      </c>
      <c r="D18" s="19" t="str">
        <f>_xlfn.IFNA(VLOOKUP(A18,Casos!$A$2:$H$31,8,FALSE),"")</f>
        <v/>
      </c>
      <c r="E18" s="19" t="str">
        <f t="shared" si="2"/>
        <v/>
      </c>
      <c r="F18" s="19" t="str">
        <f t="shared" si="0"/>
        <v/>
      </c>
      <c r="G18" s="19" t="str">
        <f>_xlfn.IFNA(VLOOKUP(I18,Casos!$D$2:$I$31,6,FALSE),"")</f>
        <v/>
      </c>
      <c r="H18" s="19" t="str">
        <f>_xlfn.IFNA(VLOOKUP(I18,Casos!$D$2:$J$31,7,FALSE),"")</f>
        <v/>
      </c>
      <c r="I18" s="19" t="str">
        <f>_xlfn.IFNA(VLOOKUP(A18,Casos!$A$2:$D$31,4,FALSE),"")</f>
        <v/>
      </c>
      <c r="J18" s="20" t="str">
        <f>_xlfn.IFNA(VLOOKUP(L18,Matriz!$A$2:$H$36,5,FALSE),"")</f>
        <v/>
      </c>
      <c r="K18" s="21" t="str">
        <f>_xlfn.IFNA(VLOOKUP(L18,Matriz!$A$2:$H$36,6,FALSE),"")</f>
        <v/>
      </c>
      <c r="M18" s="32"/>
      <c r="N18" s="22" t="str">
        <f>_xlfn.IFNA(VLOOKUP(L18,Matriz!$A$2:$H$36,8,FALSE),"")</f>
        <v/>
      </c>
      <c r="O18" s="32"/>
      <c r="P18" s="32"/>
      <c r="Q18" s="32"/>
    </row>
    <row r="19" spans="1:17" x14ac:dyDescent="0.25">
      <c r="A19" s="28"/>
      <c r="B19" s="19" t="str">
        <f t="shared" si="3"/>
        <v/>
      </c>
      <c r="C19" s="19" t="str">
        <f t="shared" si="1"/>
        <v/>
      </c>
      <c r="D19" s="19" t="str">
        <f>_xlfn.IFNA(VLOOKUP(A19,Casos!$A$2:$H$31,8,FALSE),"")</f>
        <v/>
      </c>
      <c r="E19" s="19" t="str">
        <f t="shared" si="2"/>
        <v/>
      </c>
      <c r="F19" s="19" t="str">
        <f t="shared" si="0"/>
        <v/>
      </c>
      <c r="G19" s="19" t="str">
        <f>_xlfn.IFNA(VLOOKUP(I19,Casos!$D$2:$I$31,6,FALSE),"")</f>
        <v/>
      </c>
      <c r="H19" s="19" t="str">
        <f>_xlfn.IFNA(VLOOKUP(I19,Casos!$D$2:$J$31,7,FALSE),"")</f>
        <v/>
      </c>
      <c r="I19" s="19" t="str">
        <f>_xlfn.IFNA(VLOOKUP(A19,Casos!$A$2:$D$31,4,FALSE),"")</f>
        <v/>
      </c>
      <c r="J19" s="20" t="str">
        <f>_xlfn.IFNA(VLOOKUP(L19,Matriz!$A$2:$H$36,5,FALSE),"")</f>
        <v/>
      </c>
      <c r="K19" s="21" t="str">
        <f>_xlfn.IFNA(VLOOKUP(L19,Matriz!$A$2:$H$36,6,FALSE),"")</f>
        <v/>
      </c>
      <c r="M19" s="32"/>
      <c r="N19" s="22" t="str">
        <f>_xlfn.IFNA(VLOOKUP(L19,Matriz!$A$2:$H$36,8,FALSE),"")</f>
        <v/>
      </c>
      <c r="O19" s="32"/>
      <c r="P19" s="32"/>
      <c r="Q19" s="32"/>
    </row>
    <row r="20" spans="1:17" x14ac:dyDescent="0.25">
      <c r="A20" s="28"/>
      <c r="B20" s="19" t="str">
        <f t="shared" si="3"/>
        <v/>
      </c>
      <c r="C20" s="19" t="str">
        <f t="shared" si="1"/>
        <v/>
      </c>
      <c r="D20" s="19" t="str">
        <f>_xlfn.IFNA(VLOOKUP(A20,Casos!$A$2:$H$31,8,FALSE),"")</f>
        <v/>
      </c>
      <c r="E20" s="19" t="str">
        <f t="shared" si="2"/>
        <v/>
      </c>
      <c r="F20" s="19" t="str">
        <f t="shared" si="0"/>
        <v/>
      </c>
      <c r="G20" s="19" t="str">
        <f>_xlfn.IFNA(VLOOKUP(I20,Casos!$D$2:$I$31,6,FALSE),"")</f>
        <v/>
      </c>
      <c r="H20" s="19" t="str">
        <f>_xlfn.IFNA(VLOOKUP(I20,Casos!$D$2:$J$31,7,FALSE),"")</f>
        <v/>
      </c>
      <c r="I20" s="19" t="str">
        <f>_xlfn.IFNA(VLOOKUP(A20,Casos!$A$2:$D$31,4,FALSE),"")</f>
        <v/>
      </c>
      <c r="J20" s="20" t="str">
        <f>_xlfn.IFNA(VLOOKUP(L20,Matriz!$A$2:$H$36,5,FALSE),"")</f>
        <v/>
      </c>
      <c r="K20" s="21" t="str">
        <f>_xlfn.IFNA(VLOOKUP(L20,Matriz!$A$2:$H$36,6,FALSE),"")</f>
        <v/>
      </c>
      <c r="M20" s="32"/>
      <c r="N20" s="22" t="str">
        <f>_xlfn.IFNA(VLOOKUP(L20,Matriz!$A$2:$H$36,8,FALSE),"")</f>
        <v/>
      </c>
      <c r="O20" s="32"/>
      <c r="P20" s="32"/>
      <c r="Q20" s="32"/>
    </row>
    <row r="21" spans="1:17" x14ac:dyDescent="0.25">
      <c r="A21" s="28"/>
      <c r="B21" s="19" t="str">
        <f t="shared" si="3"/>
        <v/>
      </c>
      <c r="C21" s="19" t="str">
        <f t="shared" si="1"/>
        <v/>
      </c>
      <c r="D21" s="19" t="str">
        <f>_xlfn.IFNA(VLOOKUP(A21,Casos!$A$2:$H$31,8,FALSE),"")</f>
        <v/>
      </c>
      <c r="E21" s="19" t="str">
        <f t="shared" si="2"/>
        <v/>
      </c>
      <c r="F21" s="19" t="str">
        <f t="shared" si="0"/>
        <v/>
      </c>
      <c r="G21" s="19" t="str">
        <f>_xlfn.IFNA(VLOOKUP(I21,Casos!$D$2:$I$31,6,FALSE),"")</f>
        <v/>
      </c>
      <c r="H21" s="19" t="str">
        <f>_xlfn.IFNA(VLOOKUP(I21,Casos!$D$2:$J$31,7,FALSE),"")</f>
        <v/>
      </c>
      <c r="I21" s="19" t="str">
        <f>_xlfn.IFNA(VLOOKUP(A21,Casos!$A$2:$D$31,4,FALSE),"")</f>
        <v/>
      </c>
      <c r="J21" s="20" t="str">
        <f>_xlfn.IFNA(VLOOKUP(L21,Matriz!$A$2:$H$36,5,FALSE),"")</f>
        <v/>
      </c>
      <c r="K21" s="21" t="str">
        <f>_xlfn.IFNA(VLOOKUP(L21,Matriz!$A$2:$H$36,6,FALSE),"")</f>
        <v/>
      </c>
      <c r="M21" s="32"/>
      <c r="N21" s="22" t="str">
        <f>_xlfn.IFNA(VLOOKUP(L21,Matriz!$A$2:$H$36,8,FALSE),"")</f>
        <v/>
      </c>
      <c r="O21" s="32"/>
      <c r="P21" s="32"/>
      <c r="Q21" s="32"/>
    </row>
    <row r="22" spans="1:17" x14ac:dyDescent="0.25">
      <c r="A22" s="28"/>
      <c r="B22" s="19" t="str">
        <f t="shared" si="3"/>
        <v/>
      </c>
      <c r="C22" s="19" t="str">
        <f t="shared" si="1"/>
        <v/>
      </c>
      <c r="D22" s="19" t="str">
        <f>_xlfn.IFNA(VLOOKUP(A22,Casos!$A$2:$H$31,8,FALSE),"")</f>
        <v/>
      </c>
      <c r="E22" s="19" t="str">
        <f t="shared" si="2"/>
        <v/>
      </c>
      <c r="F22" s="19" t="str">
        <f t="shared" si="0"/>
        <v/>
      </c>
      <c r="G22" s="19" t="str">
        <f>_xlfn.IFNA(VLOOKUP(I22,Casos!$D$2:$I$31,6,FALSE),"")</f>
        <v/>
      </c>
      <c r="H22" s="19" t="str">
        <f>_xlfn.IFNA(VLOOKUP(I22,Casos!$D$2:$J$31,7,FALSE),"")</f>
        <v/>
      </c>
      <c r="I22" s="19" t="str">
        <f>_xlfn.IFNA(VLOOKUP(A22,Casos!$A$2:$D$31,4,FALSE),"")</f>
        <v/>
      </c>
      <c r="J22" s="20" t="str">
        <f>_xlfn.IFNA(VLOOKUP(L22,Matriz!$A$2:$H$36,5,FALSE),"")</f>
        <v/>
      </c>
      <c r="K22" s="21" t="str">
        <f>_xlfn.IFNA(VLOOKUP(L22,Matriz!$A$2:$H$36,6,FALSE),"")</f>
        <v/>
      </c>
      <c r="M22" s="32"/>
      <c r="N22" s="22" t="str">
        <f>_xlfn.IFNA(VLOOKUP(L22,Matriz!$A$2:$H$36,8,FALSE),"")</f>
        <v/>
      </c>
      <c r="O22" s="32"/>
      <c r="P22" s="32"/>
      <c r="Q22" s="32"/>
    </row>
    <row r="23" spans="1:17" x14ac:dyDescent="0.25">
      <c r="A23" s="28"/>
      <c r="B23" s="19" t="str">
        <f t="shared" si="3"/>
        <v/>
      </c>
      <c r="C23" s="19" t="str">
        <f t="shared" si="1"/>
        <v/>
      </c>
      <c r="D23" s="19" t="str">
        <f>_xlfn.IFNA(VLOOKUP(A23,Casos!$A$2:$H$31,8,FALSE),"")</f>
        <v/>
      </c>
      <c r="E23" s="19" t="str">
        <f t="shared" si="2"/>
        <v/>
      </c>
      <c r="F23" s="19" t="str">
        <f t="shared" si="0"/>
        <v/>
      </c>
      <c r="G23" s="19" t="str">
        <f>_xlfn.IFNA(VLOOKUP(I23,Casos!$D$2:$I$31,6,FALSE),"")</f>
        <v/>
      </c>
      <c r="H23" s="19" t="str">
        <f>_xlfn.IFNA(VLOOKUP(I23,Casos!$D$2:$J$31,7,FALSE),"")</f>
        <v/>
      </c>
      <c r="I23" s="19" t="str">
        <f>_xlfn.IFNA(VLOOKUP(A23,Casos!$A$2:$D$31,4,FALSE),"")</f>
        <v/>
      </c>
      <c r="J23" s="20" t="str">
        <f>_xlfn.IFNA(VLOOKUP(L23,Matriz!$A$2:$H$36,5,FALSE),"")</f>
        <v/>
      </c>
      <c r="K23" s="21" t="str">
        <f>_xlfn.IFNA(VLOOKUP(L23,Matriz!$A$2:$H$36,6,FALSE),"")</f>
        <v/>
      </c>
      <c r="M23" s="32"/>
      <c r="N23" s="22" t="str">
        <f>_xlfn.IFNA(VLOOKUP(L23,Matriz!$A$2:$H$36,8,FALSE),"")</f>
        <v/>
      </c>
      <c r="O23" s="32"/>
      <c r="P23" s="32"/>
      <c r="Q23" s="32"/>
    </row>
    <row r="24" spans="1:17" x14ac:dyDescent="0.25">
      <c r="A24" s="28"/>
      <c r="B24" s="19" t="str">
        <f t="shared" si="3"/>
        <v/>
      </c>
      <c r="C24" s="19" t="str">
        <f t="shared" si="1"/>
        <v/>
      </c>
      <c r="D24" s="19" t="str">
        <f>_xlfn.IFNA(VLOOKUP(A24,Casos!$A$2:$H$31,8,FALSE),"")</f>
        <v/>
      </c>
      <c r="E24" s="19" t="str">
        <f t="shared" si="2"/>
        <v/>
      </c>
      <c r="F24" s="19" t="str">
        <f t="shared" si="0"/>
        <v/>
      </c>
      <c r="G24" s="19" t="str">
        <f>_xlfn.IFNA(VLOOKUP(I24,Casos!$D$2:$I$31,6,FALSE),"")</f>
        <v/>
      </c>
      <c r="H24" s="19" t="str">
        <f>_xlfn.IFNA(VLOOKUP(I24,Casos!$D$2:$J$31,7,FALSE),"")</f>
        <v/>
      </c>
      <c r="I24" s="19" t="str">
        <f>_xlfn.IFNA(VLOOKUP(A24,Casos!$A$2:$D$31,4,FALSE),"")</f>
        <v/>
      </c>
      <c r="J24" s="20" t="str">
        <f>_xlfn.IFNA(VLOOKUP(L24,Matriz!$A$2:$H$36,5,FALSE),"")</f>
        <v/>
      </c>
      <c r="K24" s="21" t="str">
        <f>_xlfn.IFNA(VLOOKUP(L24,Matriz!$A$2:$H$36,6,FALSE),"")</f>
        <v/>
      </c>
      <c r="M24" s="32"/>
      <c r="N24" s="22" t="str">
        <f>_xlfn.IFNA(VLOOKUP(L24,Matriz!$A$2:$H$36,8,FALSE),"")</f>
        <v/>
      </c>
      <c r="O24" s="32"/>
      <c r="P24" s="32"/>
      <c r="Q24" s="32"/>
    </row>
    <row r="25" spans="1:17" x14ac:dyDescent="0.25">
      <c r="A25" s="28"/>
      <c r="B25" s="19" t="str">
        <f t="shared" si="3"/>
        <v/>
      </c>
      <c r="C25" s="19" t="str">
        <f t="shared" si="1"/>
        <v/>
      </c>
      <c r="D25" s="19" t="str">
        <f>_xlfn.IFNA(VLOOKUP(A25,Casos!$A$2:$H$31,8,FALSE),"")</f>
        <v/>
      </c>
      <c r="E25" s="19" t="str">
        <f t="shared" si="2"/>
        <v/>
      </c>
      <c r="F25" s="19" t="str">
        <f t="shared" si="0"/>
        <v/>
      </c>
      <c r="G25" s="19" t="str">
        <f>_xlfn.IFNA(VLOOKUP(I25,Casos!$D$2:$I$31,6,FALSE),"")</f>
        <v/>
      </c>
      <c r="H25" s="19" t="str">
        <f>_xlfn.IFNA(VLOOKUP(I25,Casos!$D$2:$J$31,7,FALSE),"")</f>
        <v/>
      </c>
      <c r="I25" s="19" t="str">
        <f>_xlfn.IFNA(VLOOKUP(A25,Casos!$A$2:$D$31,4,FALSE),"")</f>
        <v/>
      </c>
      <c r="J25" s="20" t="str">
        <f>_xlfn.IFNA(VLOOKUP(L25,Matriz!$A$2:$H$36,5,FALSE),"")</f>
        <v/>
      </c>
      <c r="K25" s="21" t="str">
        <f>_xlfn.IFNA(VLOOKUP(L25,Matriz!$A$2:$H$36,6,FALSE),"")</f>
        <v/>
      </c>
      <c r="M25" s="32"/>
      <c r="N25" s="22" t="str">
        <f>_xlfn.IFNA(VLOOKUP(L25,Matriz!$A$2:$H$36,8,FALSE),"")</f>
        <v/>
      </c>
      <c r="O25" s="32"/>
      <c r="P25" s="32"/>
      <c r="Q25" s="32"/>
    </row>
    <row r="26" spans="1:17" x14ac:dyDescent="0.25">
      <c r="A26" s="28"/>
      <c r="B26" s="19" t="str">
        <f t="shared" si="3"/>
        <v/>
      </c>
      <c r="C26" s="19" t="str">
        <f t="shared" si="1"/>
        <v/>
      </c>
      <c r="D26" s="19" t="str">
        <f>_xlfn.IFNA(VLOOKUP(A26,Casos!$A$2:$H$31,8,FALSE),"")</f>
        <v/>
      </c>
      <c r="E26" s="19" t="str">
        <f t="shared" si="2"/>
        <v/>
      </c>
      <c r="F26" s="19" t="str">
        <f t="shared" si="0"/>
        <v/>
      </c>
      <c r="G26" s="19" t="str">
        <f>_xlfn.IFNA(VLOOKUP(I26,Casos!$D$2:$I$31,6,FALSE),"")</f>
        <v/>
      </c>
      <c r="H26" s="19" t="str">
        <f>_xlfn.IFNA(VLOOKUP(I26,Casos!$D$2:$J$31,7,FALSE),"")</f>
        <v/>
      </c>
      <c r="I26" s="19" t="str">
        <f>_xlfn.IFNA(VLOOKUP(A26,Casos!$A$2:$D$31,4,FALSE),"")</f>
        <v/>
      </c>
      <c r="J26" s="20" t="str">
        <f>_xlfn.IFNA(VLOOKUP(L26,Matriz!$A$2:$H$36,5,FALSE),"")</f>
        <v/>
      </c>
      <c r="K26" s="21" t="str">
        <f>_xlfn.IFNA(VLOOKUP(L26,Matriz!$A$2:$H$36,6,FALSE),"")</f>
        <v/>
      </c>
      <c r="M26" s="32"/>
      <c r="N26" s="22" t="str">
        <f>_xlfn.IFNA(VLOOKUP(L26,Matriz!$A$2:$H$36,8,FALSE),"")</f>
        <v/>
      </c>
      <c r="O26" s="32"/>
      <c r="P26" s="32"/>
      <c r="Q26" s="32"/>
    </row>
    <row r="27" spans="1:17" x14ac:dyDescent="0.25">
      <c r="A27" s="28"/>
      <c r="B27" s="19" t="str">
        <f t="shared" si="3"/>
        <v/>
      </c>
      <c r="C27" s="19" t="str">
        <f t="shared" si="1"/>
        <v/>
      </c>
      <c r="D27" s="19" t="str">
        <f>_xlfn.IFNA(VLOOKUP(A27,Casos!$A$2:$H$31,8,FALSE),"")</f>
        <v/>
      </c>
      <c r="E27" s="19" t="str">
        <f t="shared" si="2"/>
        <v/>
      </c>
      <c r="F27" s="19" t="str">
        <f t="shared" si="0"/>
        <v/>
      </c>
      <c r="G27" s="19" t="str">
        <f>_xlfn.IFNA(VLOOKUP(I27,Casos!$D$2:$I$31,6,FALSE),"")</f>
        <v/>
      </c>
      <c r="H27" s="19" t="str">
        <f>_xlfn.IFNA(VLOOKUP(I27,Casos!$D$2:$J$31,7,FALSE),"")</f>
        <v/>
      </c>
      <c r="I27" s="19" t="str">
        <f>_xlfn.IFNA(VLOOKUP(A27,Casos!$A$2:$D$31,4,FALSE),"")</f>
        <v/>
      </c>
      <c r="J27" s="20" t="str">
        <f>_xlfn.IFNA(VLOOKUP(L27,Matriz!$A$2:$H$36,5,FALSE),"")</f>
        <v/>
      </c>
      <c r="K27" s="21" t="str">
        <f>_xlfn.IFNA(VLOOKUP(L27,Matriz!$A$2:$H$36,6,FALSE),"")</f>
        <v/>
      </c>
      <c r="M27" s="32"/>
      <c r="N27" s="22" t="str">
        <f>_xlfn.IFNA(VLOOKUP(L27,Matriz!$A$2:$H$36,8,FALSE),"")</f>
        <v/>
      </c>
      <c r="O27" s="32"/>
      <c r="P27" s="32"/>
      <c r="Q27" s="32"/>
    </row>
    <row r="28" spans="1:17" x14ac:dyDescent="0.25">
      <c r="A28" s="28"/>
      <c r="B28" s="19" t="str">
        <f t="shared" si="3"/>
        <v/>
      </c>
      <c r="C28" s="19" t="str">
        <f t="shared" si="1"/>
        <v/>
      </c>
      <c r="D28" s="19" t="str">
        <f>_xlfn.IFNA(VLOOKUP(A28,Casos!$A$2:$H$31,8,FALSE),"")</f>
        <v/>
      </c>
      <c r="E28" s="19" t="str">
        <f t="shared" si="2"/>
        <v/>
      </c>
      <c r="F28" s="19" t="str">
        <f t="shared" si="0"/>
        <v/>
      </c>
      <c r="G28" s="19" t="str">
        <f>_xlfn.IFNA(VLOOKUP(I28,Casos!$D$2:$I$31,6,FALSE),"")</f>
        <v/>
      </c>
      <c r="H28" s="19" t="str">
        <f>_xlfn.IFNA(VLOOKUP(I28,Casos!$D$2:$J$31,7,FALSE),"")</f>
        <v/>
      </c>
      <c r="I28" s="19" t="str">
        <f>_xlfn.IFNA(VLOOKUP(A28,Casos!$A$2:$D$31,4,FALSE),"")</f>
        <v/>
      </c>
      <c r="J28" s="20" t="str">
        <f>_xlfn.IFNA(VLOOKUP(L28,Matriz!$A$2:$H$36,5,FALSE),"")</f>
        <v/>
      </c>
      <c r="K28" s="21" t="str">
        <f>_xlfn.IFNA(VLOOKUP(L28,Matriz!$A$2:$H$36,6,FALSE),"")</f>
        <v/>
      </c>
      <c r="M28" s="32"/>
      <c r="N28" s="22" t="str">
        <f>_xlfn.IFNA(VLOOKUP(L28,Matriz!$A$2:$H$36,8,FALSE),"")</f>
        <v/>
      </c>
      <c r="O28" s="32"/>
      <c r="P28" s="32"/>
      <c r="Q28" s="32"/>
    </row>
    <row r="29" spans="1:17" x14ac:dyDescent="0.25">
      <c r="A29" s="28"/>
      <c r="B29" s="19" t="str">
        <f t="shared" si="3"/>
        <v/>
      </c>
      <c r="C29" s="19" t="str">
        <f t="shared" si="1"/>
        <v/>
      </c>
      <c r="D29" s="19" t="str">
        <f>_xlfn.IFNA(VLOOKUP(A29,Casos!$A$2:$H$31,8,FALSE),"")</f>
        <v/>
      </c>
      <c r="E29" s="19" t="str">
        <f t="shared" si="2"/>
        <v/>
      </c>
      <c r="F29" s="19" t="str">
        <f t="shared" si="0"/>
        <v/>
      </c>
      <c r="G29" s="19" t="str">
        <f>_xlfn.IFNA(VLOOKUP(I29,Casos!$D$2:$I$31,6,FALSE),"")</f>
        <v/>
      </c>
      <c r="H29" s="19" t="str">
        <f>_xlfn.IFNA(VLOOKUP(I29,Casos!$D$2:$J$31,7,FALSE),"")</f>
        <v/>
      </c>
      <c r="I29" s="19" t="str">
        <f>_xlfn.IFNA(VLOOKUP(A29,Casos!$A$2:$D$31,4,FALSE),"")</f>
        <v/>
      </c>
      <c r="J29" s="20" t="str">
        <f>_xlfn.IFNA(VLOOKUP(L29,Matriz!$A$2:$H$36,5,FALSE),"")</f>
        <v/>
      </c>
      <c r="K29" s="21" t="str">
        <f>_xlfn.IFNA(VLOOKUP(L29,Matriz!$A$2:$H$36,6,FALSE),"")</f>
        <v/>
      </c>
      <c r="M29" s="32"/>
      <c r="N29" s="22" t="str">
        <f>_xlfn.IFNA(VLOOKUP(L29,Matriz!$A$2:$H$36,8,FALSE),"")</f>
        <v/>
      </c>
      <c r="O29" s="32"/>
      <c r="P29" s="32"/>
      <c r="Q29" s="32"/>
    </row>
    <row r="30" spans="1:17" x14ac:dyDescent="0.25">
      <c r="A30" s="28"/>
      <c r="B30" s="19" t="str">
        <f t="shared" si="3"/>
        <v/>
      </c>
      <c r="C30" s="19" t="str">
        <f t="shared" si="1"/>
        <v/>
      </c>
      <c r="D30" s="19" t="str">
        <f>_xlfn.IFNA(VLOOKUP(A30,Casos!$A$2:$H$31,8,FALSE),"")</f>
        <v/>
      </c>
      <c r="E30" s="19" t="str">
        <f t="shared" si="2"/>
        <v/>
      </c>
      <c r="F30" s="19" t="str">
        <f t="shared" si="0"/>
        <v/>
      </c>
      <c r="G30" s="19" t="str">
        <f>_xlfn.IFNA(VLOOKUP(I30,Casos!$D$2:$I$31,6,FALSE),"")</f>
        <v/>
      </c>
      <c r="H30" s="19" t="str">
        <f>_xlfn.IFNA(VLOOKUP(I30,Casos!$D$2:$J$31,7,FALSE),"")</f>
        <v/>
      </c>
      <c r="I30" s="19" t="str">
        <f>_xlfn.IFNA(VLOOKUP(A30,Casos!$A$2:$D$31,4,FALSE),"")</f>
        <v/>
      </c>
      <c r="J30" s="20" t="str">
        <f>_xlfn.IFNA(VLOOKUP(L30,Matriz!$A$2:$H$36,5,FALSE),"")</f>
        <v/>
      </c>
      <c r="K30" s="21" t="str">
        <f>_xlfn.IFNA(VLOOKUP(L30,Matriz!$A$2:$H$36,6,FALSE),"")</f>
        <v/>
      </c>
      <c r="M30" s="32"/>
      <c r="N30" s="22" t="str">
        <f>_xlfn.IFNA(VLOOKUP(L30,Matriz!$A$2:$H$36,8,FALSE),"")</f>
        <v/>
      </c>
      <c r="O30" s="32"/>
      <c r="P30" s="32"/>
      <c r="Q30" s="32"/>
    </row>
    <row r="31" spans="1:17" x14ac:dyDescent="0.25">
      <c r="A31" s="28"/>
      <c r="B31" s="19" t="str">
        <f t="shared" si="3"/>
        <v/>
      </c>
      <c r="C31" s="19" t="str">
        <f t="shared" si="1"/>
        <v/>
      </c>
      <c r="D31" s="19" t="str">
        <f>_xlfn.IFNA(VLOOKUP(A31,Casos!$A$2:$H$31,8,FALSE),"")</f>
        <v/>
      </c>
      <c r="E31" s="19" t="str">
        <f t="shared" si="2"/>
        <v/>
      </c>
      <c r="F31" s="19" t="str">
        <f t="shared" si="0"/>
        <v/>
      </c>
      <c r="G31" s="19" t="str">
        <f>_xlfn.IFNA(VLOOKUP(I31,Casos!$D$2:$I$31,6,FALSE),"")</f>
        <v/>
      </c>
      <c r="H31" s="19" t="str">
        <f>_xlfn.IFNA(VLOOKUP(I31,Casos!$D$2:$J$31,7,FALSE),"")</f>
        <v/>
      </c>
      <c r="I31" s="19" t="str">
        <f>_xlfn.IFNA(VLOOKUP(A31,Casos!$A$2:$D$31,4,FALSE),"")</f>
        <v/>
      </c>
      <c r="J31" s="20" t="str">
        <f>_xlfn.IFNA(VLOOKUP(L31,Matriz!$A$2:$H$36,5,FALSE),"")</f>
        <v/>
      </c>
      <c r="K31" s="21" t="str">
        <f>_xlfn.IFNA(VLOOKUP(L31,Matriz!$A$2:$H$36,6,FALSE),"")</f>
        <v/>
      </c>
      <c r="M31" s="32"/>
      <c r="N31" s="22" t="str">
        <f>_xlfn.IFNA(VLOOKUP(L31,Matriz!$A$2:$H$36,8,FALSE),"")</f>
        <v/>
      </c>
      <c r="O31" s="32"/>
      <c r="P31" s="32"/>
      <c r="Q31" s="32"/>
    </row>
    <row r="32" spans="1:17" x14ac:dyDescent="0.25">
      <c r="A32" s="28"/>
      <c r="B32" s="19" t="str">
        <f t="shared" si="3"/>
        <v/>
      </c>
      <c r="C32" s="19" t="str">
        <f t="shared" si="1"/>
        <v/>
      </c>
      <c r="D32" s="19" t="str">
        <f>_xlfn.IFNA(VLOOKUP(A32,Casos!$A$2:$H$31,8,FALSE),"")</f>
        <v/>
      </c>
      <c r="E32" s="19" t="str">
        <f t="shared" si="2"/>
        <v/>
      </c>
      <c r="F32" s="19" t="str">
        <f t="shared" si="0"/>
        <v/>
      </c>
      <c r="G32" s="19" t="str">
        <f>_xlfn.IFNA(VLOOKUP(I32,Casos!$D$2:$I$31,6,FALSE),"")</f>
        <v/>
      </c>
      <c r="H32" s="19" t="str">
        <f>_xlfn.IFNA(VLOOKUP(I32,Casos!$D$2:$J$31,7,FALSE),"")</f>
        <v/>
      </c>
      <c r="I32" s="19" t="str">
        <f>_xlfn.IFNA(VLOOKUP(A32,Casos!$A$2:$D$31,4,FALSE),"")</f>
        <v/>
      </c>
      <c r="J32" s="20" t="str">
        <f>_xlfn.IFNA(VLOOKUP(L32,Matriz!$A$2:$H$36,5,FALSE),"")</f>
        <v/>
      </c>
      <c r="K32" s="21" t="str">
        <f>_xlfn.IFNA(VLOOKUP(L32,Matriz!$A$2:$H$36,6,FALSE),"")</f>
        <v/>
      </c>
      <c r="M32" s="32"/>
      <c r="N32" s="22" t="str">
        <f>_xlfn.IFNA(VLOOKUP(L32,Matriz!$A$2:$H$36,8,FALSE),"")</f>
        <v/>
      </c>
      <c r="O32" s="32"/>
      <c r="P32" s="32"/>
      <c r="Q32" s="32"/>
    </row>
    <row r="33" spans="2:17" x14ac:dyDescent="0.25">
      <c r="B33" s="19" t="str">
        <f t="shared" si="3"/>
        <v/>
      </c>
      <c r="C33" s="19" t="str">
        <f t="shared" si="1"/>
        <v/>
      </c>
      <c r="D33" s="19" t="str">
        <f>_xlfn.IFNA(VLOOKUP(A33,Casos!$A$2:$H$31,8,FALSE),"")</f>
        <v/>
      </c>
      <c r="E33" s="19" t="str">
        <f t="shared" si="2"/>
        <v/>
      </c>
      <c r="F33" s="19" t="str">
        <f t="shared" si="0"/>
        <v/>
      </c>
      <c r="G33" s="19" t="str">
        <f>_xlfn.IFNA(VLOOKUP(I33,Casos!$D$2:$I$31,6,FALSE),"")</f>
        <v/>
      </c>
      <c r="H33" s="19" t="str">
        <f>_xlfn.IFNA(VLOOKUP(I33,Casos!$D$2:$J$31,7,FALSE),"")</f>
        <v/>
      </c>
      <c r="I33" s="19" t="str">
        <f>_xlfn.IFNA(VLOOKUP(A33,Casos!$A$2:$D$31,4,FALSE),"")</f>
        <v/>
      </c>
      <c r="J33" s="20" t="str">
        <f>_xlfn.IFNA(VLOOKUP(L33,Matriz!$A$2:$H$36,5,FALSE),"")</f>
        <v/>
      </c>
      <c r="K33" s="21" t="str">
        <f>_xlfn.IFNA(VLOOKUP(L33,Matriz!$A$2:$H$36,6,FALSE),"")</f>
        <v/>
      </c>
      <c r="M33" s="32"/>
      <c r="N33" s="22" t="str">
        <f>_xlfn.IFNA(VLOOKUP(L33,Matriz!$A$2:$H$36,8,FALSE),"")</f>
        <v/>
      </c>
      <c r="O33" s="32"/>
      <c r="P33" s="32"/>
      <c r="Q33" s="32"/>
    </row>
    <row r="34" spans="2:17" x14ac:dyDescent="0.25">
      <c r="B34" s="19" t="str">
        <f t="shared" si="3"/>
        <v/>
      </c>
      <c r="C34" s="19" t="str">
        <f t="shared" si="1"/>
        <v/>
      </c>
      <c r="D34" s="19" t="str">
        <f>_xlfn.IFNA(VLOOKUP(A34,Casos!$A$2:$H$31,8,FALSE),"")</f>
        <v/>
      </c>
      <c r="E34" s="19" t="str">
        <f t="shared" si="2"/>
        <v/>
      </c>
      <c r="F34" s="19" t="str">
        <f t="shared" si="0"/>
        <v/>
      </c>
      <c r="G34" s="19" t="str">
        <f>_xlfn.IFNA(VLOOKUP(I34,Casos!$D$2:$I$31,6,FALSE),"")</f>
        <v/>
      </c>
      <c r="H34" s="19" t="str">
        <f>_xlfn.IFNA(VLOOKUP(I34,Casos!$D$2:$J$31,7,FALSE),"")</f>
        <v/>
      </c>
      <c r="I34" s="19" t="str">
        <f>_xlfn.IFNA(VLOOKUP(A34,Casos!$A$2:$D$31,4,FALSE),"")</f>
        <v/>
      </c>
      <c r="J34" s="20" t="str">
        <f>_xlfn.IFNA(VLOOKUP(L34,Matriz!$A$2:$H$36,5,FALSE),"")</f>
        <v/>
      </c>
      <c r="K34" s="21" t="str">
        <f>_xlfn.IFNA(VLOOKUP(L34,Matriz!$A$2:$H$36,6,FALSE),"")</f>
        <v/>
      </c>
      <c r="M34" s="32"/>
      <c r="N34" s="22" t="str">
        <f>_xlfn.IFNA(VLOOKUP(L34,Matriz!$A$2:$H$36,8,FALSE),"")</f>
        <v/>
      </c>
      <c r="O34" s="32"/>
      <c r="P34" s="32"/>
      <c r="Q34" s="32"/>
    </row>
    <row r="35" spans="2:17" x14ac:dyDescent="0.25">
      <c r="B35" s="19" t="str">
        <f t="shared" si="3"/>
        <v/>
      </c>
      <c r="C35" s="19" t="str">
        <f t="shared" si="1"/>
        <v/>
      </c>
      <c r="D35" s="19" t="str">
        <f>_xlfn.IFNA(VLOOKUP(A35,Casos!$A$2:$H$31,8,FALSE),"")</f>
        <v/>
      </c>
      <c r="E35" s="19" t="str">
        <f t="shared" si="2"/>
        <v/>
      </c>
      <c r="F35" s="19" t="str">
        <f t="shared" si="0"/>
        <v/>
      </c>
      <c r="G35" s="19" t="str">
        <f>_xlfn.IFNA(VLOOKUP(I35,Casos!$D$2:$I$31,6,FALSE),"")</f>
        <v/>
      </c>
      <c r="H35" s="19" t="str">
        <f>_xlfn.IFNA(VLOOKUP(I35,Casos!$D$2:$J$31,7,FALSE),"")</f>
        <v/>
      </c>
      <c r="I35" s="19" t="str">
        <f>_xlfn.IFNA(VLOOKUP(A35,Casos!$A$2:$D$31,4,FALSE),"")</f>
        <v/>
      </c>
      <c r="J35" s="20" t="str">
        <f>_xlfn.IFNA(VLOOKUP(L35,Matriz!$A$2:$H$36,5,FALSE),"")</f>
        <v/>
      </c>
      <c r="K35" s="21" t="str">
        <f>_xlfn.IFNA(VLOOKUP(L35,Matriz!$A$2:$H$36,6,FALSE),"")</f>
        <v/>
      </c>
      <c r="M35" s="32"/>
      <c r="N35" s="22" t="str">
        <f>_xlfn.IFNA(VLOOKUP(L35,Matriz!$A$2:$H$36,8,FALSE),"")</f>
        <v/>
      </c>
      <c r="O35" s="32"/>
      <c r="P35" s="32"/>
      <c r="Q35" s="32"/>
    </row>
    <row r="36" spans="2:17" x14ac:dyDescent="0.25">
      <c r="B36" s="19" t="str">
        <f t="shared" si="3"/>
        <v/>
      </c>
      <c r="C36" s="19" t="str">
        <f t="shared" si="1"/>
        <v/>
      </c>
      <c r="D36" s="19" t="str">
        <f>_xlfn.IFNA(VLOOKUP(A36,Casos!$A$2:$H$31,8,FALSE),"")</f>
        <v/>
      </c>
      <c r="E36" s="19" t="str">
        <f t="shared" si="2"/>
        <v/>
      </c>
      <c r="F36" s="19" t="str">
        <f t="shared" si="0"/>
        <v/>
      </c>
      <c r="G36" s="19" t="str">
        <f>_xlfn.IFNA(VLOOKUP(I36,Casos!$D$2:$I$31,6,FALSE),"")</f>
        <v/>
      </c>
      <c r="H36" s="19" t="str">
        <f>_xlfn.IFNA(VLOOKUP(I36,Casos!$D$2:$J$31,7,FALSE),"")</f>
        <v/>
      </c>
      <c r="I36" s="19" t="str">
        <f>_xlfn.IFNA(VLOOKUP(A36,Casos!$A$2:$D$31,4,FALSE),"")</f>
        <v/>
      </c>
      <c r="J36" s="20" t="str">
        <f>_xlfn.IFNA(VLOOKUP(L36,Matriz!$A$2:$H$36,5,FALSE),"")</f>
        <v/>
      </c>
      <c r="K36" s="21" t="str">
        <f>_xlfn.IFNA(VLOOKUP(L36,Matriz!$A$2:$H$36,6,FALSE),"")</f>
        <v/>
      </c>
      <c r="M36" s="32"/>
      <c r="N36" s="22" t="str">
        <f>_xlfn.IFNA(VLOOKUP(L36,Matriz!$A$2:$H$36,8,FALSE),"")</f>
        <v/>
      </c>
      <c r="O36" s="32"/>
      <c r="P36" s="32"/>
      <c r="Q36" s="32"/>
    </row>
    <row r="37" spans="2:17" x14ac:dyDescent="0.25">
      <c r="B37" s="19" t="str">
        <f t="shared" si="3"/>
        <v/>
      </c>
      <c r="C37" s="19" t="str">
        <f t="shared" si="1"/>
        <v/>
      </c>
      <c r="D37" s="19" t="str">
        <f>_xlfn.IFNA(VLOOKUP(A37,Casos!$A$2:$H$31,8,FALSE),"")</f>
        <v/>
      </c>
      <c r="E37" s="19" t="str">
        <f t="shared" si="2"/>
        <v/>
      </c>
      <c r="F37" s="19" t="str">
        <f t="shared" si="0"/>
        <v/>
      </c>
      <c r="G37" s="19" t="str">
        <f>_xlfn.IFNA(VLOOKUP(I37,Casos!$D$2:$I$31,6,FALSE),"")</f>
        <v/>
      </c>
      <c r="H37" s="19" t="str">
        <f>_xlfn.IFNA(VLOOKUP(I37,Casos!$D$2:$J$31,7,FALSE),"")</f>
        <v/>
      </c>
      <c r="I37" s="19" t="str">
        <f>_xlfn.IFNA(VLOOKUP(A37,Casos!$A$2:$D$31,4,FALSE),"")</f>
        <v/>
      </c>
      <c r="J37" s="20" t="str">
        <f>_xlfn.IFNA(VLOOKUP(L37,Matriz!$A$2:$H$36,5,FALSE),"")</f>
        <v/>
      </c>
      <c r="K37" s="21" t="str">
        <f>_xlfn.IFNA(VLOOKUP(L37,Matriz!$A$2:$H$36,6,FALSE),"")</f>
        <v/>
      </c>
      <c r="M37" s="32"/>
      <c r="N37" s="22" t="str">
        <f>_xlfn.IFNA(VLOOKUP(L37,Matriz!$A$2:$H$36,8,FALSE),"")</f>
        <v/>
      </c>
      <c r="O37" s="32"/>
      <c r="P37" s="32"/>
      <c r="Q37" s="32"/>
    </row>
    <row r="38" spans="2:17" x14ac:dyDescent="0.25">
      <c r="B38" s="19" t="str">
        <f t="shared" si="3"/>
        <v/>
      </c>
      <c r="C38" s="19" t="str">
        <f t="shared" si="1"/>
        <v/>
      </c>
      <c r="D38" s="19" t="str">
        <f>_xlfn.IFNA(VLOOKUP(A38,Casos!$A$2:$H$31,8,FALSE),"")</f>
        <v/>
      </c>
      <c r="E38" s="19" t="str">
        <f t="shared" si="2"/>
        <v/>
      </c>
      <c r="F38" s="19" t="str">
        <f t="shared" si="0"/>
        <v/>
      </c>
      <c r="G38" s="19" t="str">
        <f>_xlfn.IFNA(VLOOKUP(I38,Casos!$D$2:$I$31,6,FALSE),"")</f>
        <v/>
      </c>
      <c r="H38" s="19" t="str">
        <f>_xlfn.IFNA(VLOOKUP(I38,Casos!$D$2:$J$31,7,FALSE),"")</f>
        <v/>
      </c>
      <c r="I38" s="19" t="str">
        <f>_xlfn.IFNA(VLOOKUP(A38,Casos!$A$2:$D$31,4,FALSE),"")</f>
        <v/>
      </c>
      <c r="J38" s="20" t="str">
        <f>_xlfn.IFNA(VLOOKUP(L38,Matriz!$A$2:$H$36,5,FALSE),"")</f>
        <v/>
      </c>
      <c r="K38" s="21" t="str">
        <f>_xlfn.IFNA(VLOOKUP(L38,Matriz!$A$2:$H$36,6,FALSE),"")</f>
        <v/>
      </c>
      <c r="M38" s="32"/>
      <c r="N38" s="22" t="str">
        <f>_xlfn.IFNA(VLOOKUP(L38,Matriz!$A$2:$H$36,8,FALSE),"")</f>
        <v/>
      </c>
      <c r="O38" s="32"/>
      <c r="P38" s="32"/>
      <c r="Q38" s="32"/>
    </row>
    <row r="39" spans="2:17" x14ac:dyDescent="0.25">
      <c r="B39" s="19" t="str">
        <f t="shared" si="3"/>
        <v/>
      </c>
      <c r="C39" s="19" t="str">
        <f t="shared" si="1"/>
        <v/>
      </c>
      <c r="D39" s="19" t="str">
        <f>_xlfn.IFNA(VLOOKUP(A39,Casos!$A$2:$H$31,8,FALSE),"")</f>
        <v/>
      </c>
      <c r="E39" s="19" t="str">
        <f t="shared" si="2"/>
        <v/>
      </c>
      <c r="F39" s="19" t="str">
        <f t="shared" si="0"/>
        <v/>
      </c>
      <c r="G39" s="19" t="str">
        <f>_xlfn.IFNA(VLOOKUP(I39,Casos!$D$2:$I$31,6,FALSE),"")</f>
        <v/>
      </c>
      <c r="H39" s="19" t="str">
        <f>_xlfn.IFNA(VLOOKUP(I39,Casos!$D$2:$J$31,7,FALSE),"")</f>
        <v/>
      </c>
      <c r="I39" s="19" t="str">
        <f>_xlfn.IFNA(VLOOKUP(A39,Casos!$A$2:$D$31,4,FALSE),"")</f>
        <v/>
      </c>
      <c r="J39" s="20" t="str">
        <f>_xlfn.IFNA(VLOOKUP(L39,Matriz!$A$2:$H$36,5,FALSE),"")</f>
        <v/>
      </c>
      <c r="K39" s="21" t="str">
        <f>_xlfn.IFNA(VLOOKUP(L39,Matriz!$A$2:$H$36,6,FALSE),"")</f>
        <v/>
      </c>
      <c r="M39" s="32"/>
      <c r="N39" s="22" t="str">
        <f>_xlfn.IFNA(VLOOKUP(L39,Matriz!$A$2:$H$36,8,FALSE),"")</f>
        <v/>
      </c>
      <c r="O39" s="32"/>
      <c r="P39" s="32"/>
      <c r="Q39" s="32"/>
    </row>
    <row r="40" spans="2:17" x14ac:dyDescent="0.25">
      <c r="B40" s="19" t="str">
        <f t="shared" si="3"/>
        <v/>
      </c>
      <c r="C40" s="19" t="str">
        <f t="shared" si="1"/>
        <v/>
      </c>
      <c r="D40" s="19" t="str">
        <f>_xlfn.IFNA(VLOOKUP(A40,Casos!$A$2:$H$31,8,FALSE),"")</f>
        <v/>
      </c>
      <c r="E40" s="19" t="str">
        <f t="shared" si="2"/>
        <v/>
      </c>
      <c r="F40" s="19" t="str">
        <f t="shared" si="0"/>
        <v/>
      </c>
      <c r="G40" s="19" t="str">
        <f>_xlfn.IFNA(VLOOKUP(I40,Casos!$D$2:$I$31,6,FALSE),"")</f>
        <v/>
      </c>
      <c r="H40" s="19" t="str">
        <f>_xlfn.IFNA(VLOOKUP(I40,Casos!$D$2:$J$31,7,FALSE),"")</f>
        <v/>
      </c>
      <c r="I40" s="19" t="str">
        <f>_xlfn.IFNA(VLOOKUP(A40,Casos!$A$2:$D$31,4,FALSE),"")</f>
        <v/>
      </c>
      <c r="J40" s="20" t="str">
        <f>_xlfn.IFNA(VLOOKUP(L40,Matriz!$A$2:$H$36,5,FALSE),"")</f>
        <v/>
      </c>
      <c r="K40" s="21" t="str">
        <f>_xlfn.IFNA(VLOOKUP(L40,Matriz!$A$2:$H$36,6,FALSE),"")</f>
        <v/>
      </c>
      <c r="M40" s="32"/>
      <c r="N40" s="22" t="str">
        <f>_xlfn.IFNA(VLOOKUP(L40,Matriz!$A$2:$H$36,8,FALSE),"")</f>
        <v/>
      </c>
      <c r="O40" s="32"/>
      <c r="P40" s="32"/>
      <c r="Q40" s="32"/>
    </row>
    <row r="41" spans="2:17" x14ac:dyDescent="0.25">
      <c r="B41" s="19" t="str">
        <f t="shared" si="3"/>
        <v/>
      </c>
      <c r="C41" s="19" t="str">
        <f t="shared" si="1"/>
        <v/>
      </c>
      <c r="D41" s="19" t="str">
        <f>_xlfn.IFNA(VLOOKUP(A41,Casos!$A$2:$H$31,8,FALSE),"")</f>
        <v/>
      </c>
      <c r="E41" s="19" t="str">
        <f t="shared" si="2"/>
        <v/>
      </c>
      <c r="F41" s="19" t="str">
        <f t="shared" si="0"/>
        <v/>
      </c>
      <c r="G41" s="19" t="str">
        <f>_xlfn.IFNA(VLOOKUP(I41,Casos!$D$2:$I$31,6,FALSE),"")</f>
        <v/>
      </c>
      <c r="H41" s="19" t="str">
        <f>_xlfn.IFNA(VLOOKUP(I41,Casos!$D$2:$J$31,7,FALSE),"")</f>
        <v/>
      </c>
      <c r="I41" s="19" t="str">
        <f>_xlfn.IFNA(VLOOKUP(A41,Casos!$A$2:$D$31,4,FALSE),"")</f>
        <v/>
      </c>
      <c r="J41" s="20" t="str">
        <f>_xlfn.IFNA(VLOOKUP(L41,Matriz!$A$2:$H$36,5,FALSE),"")</f>
        <v/>
      </c>
      <c r="K41" s="21" t="str">
        <f>_xlfn.IFNA(VLOOKUP(L41,Matriz!$A$2:$H$36,6,FALSE),"")</f>
        <v/>
      </c>
      <c r="M41" s="32"/>
      <c r="N41" s="22" t="str">
        <f>_xlfn.IFNA(VLOOKUP(L41,Matriz!$A$2:$H$36,8,FALSE),"")</f>
        <v/>
      </c>
      <c r="O41" s="32"/>
      <c r="P41" s="32"/>
      <c r="Q41" s="32"/>
    </row>
    <row r="42" spans="2:17" x14ac:dyDescent="0.25">
      <c r="B42" s="19" t="str">
        <f t="shared" si="3"/>
        <v/>
      </c>
      <c r="C42" s="19" t="str">
        <f t="shared" si="1"/>
        <v/>
      </c>
      <c r="D42" s="19" t="str">
        <f>_xlfn.IFNA(VLOOKUP(A42,Casos!$A$2:$H$31,8,FALSE),"")</f>
        <v/>
      </c>
      <c r="E42" s="19" t="str">
        <f t="shared" si="2"/>
        <v/>
      </c>
      <c r="F42" s="19" t="str">
        <f t="shared" si="0"/>
        <v/>
      </c>
      <c r="G42" s="19" t="str">
        <f>_xlfn.IFNA(VLOOKUP(I42,Casos!$D$2:$I$31,6,FALSE),"")</f>
        <v/>
      </c>
      <c r="H42" s="19" t="str">
        <f>_xlfn.IFNA(VLOOKUP(I42,Casos!$D$2:$J$31,7,FALSE),"")</f>
        <v/>
      </c>
      <c r="I42" s="19" t="str">
        <f>_xlfn.IFNA(VLOOKUP(A42,Casos!$A$2:$D$31,4,FALSE),"")</f>
        <v/>
      </c>
      <c r="J42" s="20" t="str">
        <f>_xlfn.IFNA(VLOOKUP(L42,Matriz!$A$2:$H$36,5,FALSE),"")</f>
        <v/>
      </c>
      <c r="K42" s="21" t="str">
        <f>_xlfn.IFNA(VLOOKUP(L42,Matriz!$A$2:$H$36,6,FALSE),"")</f>
        <v/>
      </c>
      <c r="M42" s="32"/>
      <c r="N42" s="22" t="str">
        <f>_xlfn.IFNA(VLOOKUP(L42,Matriz!$A$2:$H$36,8,FALSE),"")</f>
        <v/>
      </c>
      <c r="O42" s="32"/>
      <c r="P42" s="32"/>
      <c r="Q42" s="32"/>
    </row>
    <row r="43" spans="2:17" x14ac:dyDescent="0.25">
      <c r="B43" s="19" t="str">
        <f t="shared" si="3"/>
        <v/>
      </c>
      <c r="C43" s="19" t="str">
        <f t="shared" si="1"/>
        <v/>
      </c>
      <c r="D43" s="19" t="str">
        <f>_xlfn.IFNA(VLOOKUP(A43,Casos!$A$2:$H$31,8,FALSE),"")</f>
        <v/>
      </c>
      <c r="E43" s="19" t="str">
        <f t="shared" si="2"/>
        <v/>
      </c>
      <c r="F43" s="19" t="str">
        <f t="shared" si="0"/>
        <v/>
      </c>
      <c r="G43" s="19" t="str">
        <f>_xlfn.IFNA(VLOOKUP(I43,Casos!$D$2:$I$31,6,FALSE),"")</f>
        <v/>
      </c>
      <c r="H43" s="19" t="str">
        <f>_xlfn.IFNA(VLOOKUP(I43,Casos!$D$2:$J$31,7,FALSE),"")</f>
        <v/>
      </c>
      <c r="I43" s="19" t="str">
        <f>_xlfn.IFNA(VLOOKUP(A43,Casos!$A$2:$D$31,4,FALSE),"")</f>
        <v/>
      </c>
      <c r="J43" s="20" t="str">
        <f>_xlfn.IFNA(VLOOKUP(L43,Matriz!$A$2:$H$36,5,FALSE),"")</f>
        <v/>
      </c>
      <c r="K43" s="21" t="str">
        <f>_xlfn.IFNA(VLOOKUP(L43,Matriz!$A$2:$H$36,6,FALSE),"")</f>
        <v/>
      </c>
      <c r="M43" s="32"/>
      <c r="N43" s="22" t="str">
        <f>_xlfn.IFNA(VLOOKUP(L43,Matriz!$A$2:$H$36,8,FALSE),"")</f>
        <v/>
      </c>
      <c r="O43" s="32"/>
      <c r="P43" s="32"/>
      <c r="Q43" s="32"/>
    </row>
    <row r="44" spans="2:17" x14ac:dyDescent="0.25">
      <c r="B44" s="19" t="str">
        <f t="shared" si="3"/>
        <v/>
      </c>
      <c r="C44" s="19" t="str">
        <f t="shared" si="1"/>
        <v/>
      </c>
      <c r="D44" s="19" t="str">
        <f>_xlfn.IFNA(VLOOKUP(A44,Casos!$A$2:$H$31,8,FALSE),"")</f>
        <v/>
      </c>
      <c r="E44" s="19" t="str">
        <f t="shared" si="2"/>
        <v/>
      </c>
      <c r="F44" s="19" t="str">
        <f t="shared" si="0"/>
        <v/>
      </c>
      <c r="G44" s="19" t="str">
        <f>_xlfn.IFNA(VLOOKUP(I44,Casos!$D$2:$I$31,6,FALSE),"")</f>
        <v/>
      </c>
      <c r="H44" s="19" t="str">
        <f>_xlfn.IFNA(VLOOKUP(I44,Casos!$D$2:$J$31,7,FALSE),"")</f>
        <v/>
      </c>
      <c r="I44" s="19" t="str">
        <f>_xlfn.IFNA(VLOOKUP(A44,Casos!$A$2:$D$31,4,FALSE),"")</f>
        <v/>
      </c>
      <c r="J44" s="20" t="str">
        <f>_xlfn.IFNA(VLOOKUP(L44,Matriz!$A$2:$H$36,5,FALSE),"")</f>
        <v/>
      </c>
      <c r="K44" s="21" t="str">
        <f>_xlfn.IFNA(VLOOKUP(L44,Matriz!$A$2:$H$36,6,FALSE),"")</f>
        <v/>
      </c>
      <c r="M44" s="32"/>
      <c r="N44" s="22" t="str">
        <f>_xlfn.IFNA(VLOOKUP(L44,Matriz!$A$2:$H$36,8,FALSE),"")</f>
        <v/>
      </c>
      <c r="O44" s="32"/>
      <c r="P44" s="32"/>
      <c r="Q44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C1" workbookViewId="0">
      <selection activeCell="R10" sqref="R10"/>
    </sheetView>
  </sheetViews>
  <sheetFormatPr baseColWidth="10" defaultRowHeight="15" x14ac:dyDescent="0.25"/>
  <cols>
    <col min="2" max="2" width="3.5703125" customWidth="1"/>
    <col min="4" max="4" width="24.7109375" customWidth="1"/>
    <col min="6" max="6" width="68.5703125" customWidth="1"/>
    <col min="7" max="7" width="24.28515625" customWidth="1"/>
    <col min="10" max="10" width="16.140625" customWidth="1"/>
    <col min="15" max="15" width="3.85546875" customWidth="1"/>
    <col min="16" max="16" width="11" customWidth="1"/>
    <col min="17" max="17" width="3.85546875" customWidth="1"/>
  </cols>
  <sheetData>
    <row r="1" spans="1:17" ht="15.75" thickBot="1" x14ac:dyDescent="0.3">
      <c r="A1" s="1"/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</v>
      </c>
      <c r="I1" s="2" t="s">
        <v>24</v>
      </c>
      <c r="J1" s="11" t="s">
        <v>6</v>
      </c>
    </row>
    <row r="2" spans="1:17" x14ac:dyDescent="0.25">
      <c r="A2" s="27">
        <v>1.1000000000000001</v>
      </c>
      <c r="B2" s="1">
        <v>1</v>
      </c>
      <c r="C2" s="1">
        <v>0.91140454394060122</v>
      </c>
      <c r="D2" s="1" t="s">
        <v>25</v>
      </c>
      <c r="E2" s="1">
        <v>1</v>
      </c>
      <c r="F2" s="1" t="s">
        <v>88</v>
      </c>
      <c r="G2" s="1" t="s">
        <v>26</v>
      </c>
      <c r="H2" s="1" t="s">
        <v>27</v>
      </c>
      <c r="I2" s="1" t="s">
        <v>28</v>
      </c>
      <c r="J2" s="11" t="s">
        <v>14</v>
      </c>
      <c r="O2" s="3">
        <v>1</v>
      </c>
      <c r="P2" s="4" t="s">
        <v>29</v>
      </c>
      <c r="Q2" s="5">
        <v>1</v>
      </c>
    </row>
    <row r="3" spans="1:17" x14ac:dyDescent="0.25">
      <c r="A3" s="27">
        <v>2.1</v>
      </c>
      <c r="B3" s="1">
        <v>2</v>
      </c>
      <c r="C3" s="1">
        <v>0.92533472745151646</v>
      </c>
      <c r="D3" s="1" t="s">
        <v>30</v>
      </c>
      <c r="E3" s="1">
        <v>2</v>
      </c>
      <c r="F3" s="1" t="s">
        <v>88</v>
      </c>
      <c r="G3" s="1" t="s">
        <v>31</v>
      </c>
      <c r="H3" s="1" t="s">
        <v>27</v>
      </c>
      <c r="I3" s="1" t="s">
        <v>28</v>
      </c>
      <c r="J3" s="11" t="s">
        <v>14</v>
      </c>
      <c r="O3" s="6">
        <v>2</v>
      </c>
      <c r="P3" s="1" t="s">
        <v>32</v>
      </c>
      <c r="Q3" s="7">
        <v>2</v>
      </c>
    </row>
    <row r="4" spans="1:17" x14ac:dyDescent="0.25">
      <c r="A4" s="27">
        <v>3.1</v>
      </c>
      <c r="B4" s="1">
        <v>3</v>
      </c>
      <c r="C4" s="1">
        <v>0.80029415778073143</v>
      </c>
      <c r="D4" s="1" t="s">
        <v>33</v>
      </c>
      <c r="E4" s="1">
        <v>3</v>
      </c>
      <c r="F4" s="1" t="s">
        <v>88</v>
      </c>
      <c r="G4" s="1" t="s">
        <v>34</v>
      </c>
      <c r="H4" s="1" t="s">
        <v>27</v>
      </c>
      <c r="I4" s="1" t="s">
        <v>35</v>
      </c>
      <c r="J4" s="11" t="s">
        <v>14</v>
      </c>
      <c r="O4" s="6">
        <v>3</v>
      </c>
      <c r="P4" s="1" t="s">
        <v>36</v>
      </c>
      <c r="Q4" s="7">
        <v>3</v>
      </c>
    </row>
    <row r="5" spans="1:17" x14ac:dyDescent="0.25">
      <c r="A5" s="27">
        <v>4.0999999999999996</v>
      </c>
      <c r="B5" s="1">
        <v>4</v>
      </c>
      <c r="C5" s="1">
        <v>0.99468453936253565</v>
      </c>
      <c r="D5" s="1" t="s">
        <v>37</v>
      </c>
      <c r="E5" s="1">
        <v>4</v>
      </c>
      <c r="F5" s="1" t="s">
        <v>88</v>
      </c>
      <c r="G5" s="1" t="s">
        <v>38</v>
      </c>
      <c r="H5" s="1" t="s">
        <v>27</v>
      </c>
      <c r="I5" s="1" t="s">
        <v>35</v>
      </c>
      <c r="J5" s="11" t="s">
        <v>14</v>
      </c>
      <c r="O5" s="6">
        <v>4</v>
      </c>
      <c r="P5" s="1" t="s">
        <v>39</v>
      </c>
      <c r="Q5" s="7">
        <v>4</v>
      </c>
    </row>
    <row r="6" spans="1:17" x14ac:dyDescent="0.25">
      <c r="A6" s="27">
        <v>5.0999999999999996</v>
      </c>
      <c r="B6" s="1">
        <v>5</v>
      </c>
      <c r="C6" s="1">
        <v>0.9405235560669617</v>
      </c>
      <c r="D6" s="1" t="s">
        <v>40</v>
      </c>
      <c r="E6" s="1">
        <v>5</v>
      </c>
      <c r="F6" s="1" t="s">
        <v>88</v>
      </c>
      <c r="G6" s="1" t="s">
        <v>41</v>
      </c>
      <c r="H6" s="1" t="s">
        <v>42</v>
      </c>
      <c r="I6" s="1" t="s">
        <v>28</v>
      </c>
      <c r="J6" s="11" t="s">
        <v>14</v>
      </c>
      <c r="O6" s="6">
        <v>5</v>
      </c>
      <c r="P6" s="1" t="s">
        <v>43</v>
      </c>
      <c r="Q6" s="7">
        <v>5</v>
      </c>
    </row>
    <row r="7" spans="1:17" ht="15.75" thickBot="1" x14ac:dyDescent="0.3">
      <c r="A7" s="27">
        <v>6.1</v>
      </c>
      <c r="B7" s="1">
        <v>6</v>
      </c>
      <c r="C7" s="1">
        <v>0.95943974842228896</v>
      </c>
      <c r="D7" s="1" t="s">
        <v>44</v>
      </c>
      <c r="E7" s="1">
        <v>6</v>
      </c>
      <c r="F7" s="1" t="s">
        <v>88</v>
      </c>
      <c r="G7" s="1" t="s">
        <v>41</v>
      </c>
      <c r="H7" s="1" t="s">
        <v>42</v>
      </c>
      <c r="I7" s="1" t="s">
        <v>28</v>
      </c>
      <c r="J7" s="11" t="s">
        <v>14</v>
      </c>
      <c r="O7" s="8">
        <v>6</v>
      </c>
      <c r="P7" s="9" t="s">
        <v>45</v>
      </c>
      <c r="Q7" s="10">
        <v>6</v>
      </c>
    </row>
    <row r="8" spans="1:17" x14ac:dyDescent="0.25">
      <c r="A8" s="27">
        <v>1.2</v>
      </c>
      <c r="B8" s="1">
        <v>7</v>
      </c>
      <c r="C8" s="1">
        <v>0.78350905690682937</v>
      </c>
      <c r="D8" s="1" t="s">
        <v>46</v>
      </c>
      <c r="E8" s="1">
        <v>1</v>
      </c>
      <c r="F8" s="1" t="s">
        <v>88</v>
      </c>
      <c r="G8" s="1" t="s">
        <v>47</v>
      </c>
      <c r="H8" s="1" t="s">
        <v>42</v>
      </c>
      <c r="I8" s="1" t="s">
        <v>28</v>
      </c>
      <c r="J8" s="11" t="s">
        <v>14</v>
      </c>
    </row>
    <row r="9" spans="1:17" x14ac:dyDescent="0.25">
      <c r="A9" s="27">
        <v>2.2000000000000002</v>
      </c>
      <c r="B9" s="1">
        <v>8</v>
      </c>
      <c r="C9" s="1">
        <v>0.8715267536946153</v>
      </c>
      <c r="D9" s="1" t="s">
        <v>48</v>
      </c>
      <c r="E9" s="1">
        <v>2</v>
      </c>
      <c r="F9" s="1" t="s">
        <v>88</v>
      </c>
      <c r="G9" s="1" t="s">
        <v>49</v>
      </c>
      <c r="H9" s="1" t="s">
        <v>42</v>
      </c>
      <c r="I9" s="1" t="s">
        <v>35</v>
      </c>
      <c r="J9" s="11" t="s">
        <v>14</v>
      </c>
    </row>
    <row r="10" spans="1:17" x14ac:dyDescent="0.25">
      <c r="A10" s="27">
        <v>3.2</v>
      </c>
      <c r="B10" s="1">
        <v>9</v>
      </c>
      <c r="C10" s="1">
        <v>0.98310065307460959</v>
      </c>
      <c r="D10" s="1" t="s">
        <v>50</v>
      </c>
      <c r="E10" s="1">
        <v>3</v>
      </c>
      <c r="F10" s="1" t="s">
        <v>88</v>
      </c>
      <c r="G10" s="1" t="s">
        <v>51</v>
      </c>
      <c r="H10" s="1" t="s">
        <v>15</v>
      </c>
      <c r="I10" s="1" t="s">
        <v>28</v>
      </c>
      <c r="J10" s="11" t="s">
        <v>14</v>
      </c>
    </row>
    <row r="11" spans="1:17" x14ac:dyDescent="0.25">
      <c r="A11" s="27">
        <v>4.2</v>
      </c>
      <c r="B11" s="1">
        <v>10</v>
      </c>
      <c r="C11" s="1">
        <v>0.91725791617060481</v>
      </c>
      <c r="D11" s="1" t="s">
        <v>52</v>
      </c>
      <c r="E11" s="1">
        <v>4</v>
      </c>
      <c r="F11" s="1" t="s">
        <v>88</v>
      </c>
      <c r="G11" s="1" t="s">
        <v>53</v>
      </c>
      <c r="H11" s="1" t="s">
        <v>54</v>
      </c>
      <c r="I11" s="1" t="s">
        <v>35</v>
      </c>
      <c r="J11" s="11" t="s">
        <v>14</v>
      </c>
    </row>
    <row r="12" spans="1:17" x14ac:dyDescent="0.25">
      <c r="A12" s="27">
        <v>5.2</v>
      </c>
      <c r="B12" s="1">
        <v>11</v>
      </c>
      <c r="C12" s="1">
        <v>0.56501793077653539</v>
      </c>
      <c r="D12" s="1" t="s">
        <v>55</v>
      </c>
      <c r="E12" s="1">
        <v>5</v>
      </c>
      <c r="F12" s="1" t="s">
        <v>88</v>
      </c>
      <c r="G12" s="1" t="s">
        <v>56</v>
      </c>
      <c r="H12" s="1" t="s">
        <v>54</v>
      </c>
      <c r="I12" s="1" t="s">
        <v>35</v>
      </c>
      <c r="J12" s="11" t="s">
        <v>14</v>
      </c>
    </row>
    <row r="13" spans="1:17" x14ac:dyDescent="0.25">
      <c r="A13" s="27">
        <v>6.2</v>
      </c>
      <c r="B13" s="1">
        <v>12</v>
      </c>
      <c r="C13" s="1">
        <v>0.74309486880832565</v>
      </c>
      <c r="D13" s="1" t="s">
        <v>57</v>
      </c>
      <c r="E13" s="1">
        <v>6</v>
      </c>
      <c r="F13" s="1" t="s">
        <v>88</v>
      </c>
      <c r="G13" s="1" t="s">
        <v>56</v>
      </c>
      <c r="H13" s="1" t="s">
        <v>54</v>
      </c>
      <c r="I13" s="1" t="s">
        <v>28</v>
      </c>
      <c r="J13" s="11" t="s">
        <v>14</v>
      </c>
    </row>
    <row r="14" spans="1:17" x14ac:dyDescent="0.25">
      <c r="A14" s="27">
        <v>1.3</v>
      </c>
      <c r="B14" s="1">
        <v>13</v>
      </c>
      <c r="C14" s="1">
        <v>0.895673335420201</v>
      </c>
      <c r="D14" s="1" t="s">
        <v>58</v>
      </c>
      <c r="E14" s="1">
        <v>1</v>
      </c>
      <c r="F14" s="1" t="s">
        <v>88</v>
      </c>
      <c r="G14" s="1" t="s">
        <v>59</v>
      </c>
      <c r="H14" s="1" t="s">
        <v>54</v>
      </c>
      <c r="I14" s="1" t="s">
        <v>35</v>
      </c>
      <c r="J14" s="11" t="s">
        <v>14</v>
      </c>
    </row>
    <row r="15" spans="1:17" x14ac:dyDescent="0.25">
      <c r="A15" s="27">
        <v>2.2999999999999998</v>
      </c>
      <c r="B15" s="1">
        <v>14</v>
      </c>
      <c r="C15" s="1">
        <v>0.62684056354501461</v>
      </c>
      <c r="D15" s="1" t="s">
        <v>60</v>
      </c>
      <c r="E15" s="1">
        <v>2</v>
      </c>
      <c r="F15" s="1" t="s">
        <v>88</v>
      </c>
      <c r="G15" s="1" t="s">
        <v>59</v>
      </c>
      <c r="H15" s="1" t="s">
        <v>54</v>
      </c>
      <c r="I15" s="1" t="s">
        <v>35</v>
      </c>
      <c r="J15" s="11" t="s">
        <v>14</v>
      </c>
    </row>
    <row r="16" spans="1:17" x14ac:dyDescent="0.25">
      <c r="A16" s="27">
        <v>3.3</v>
      </c>
      <c r="B16" s="1">
        <v>15</v>
      </c>
      <c r="C16" s="1">
        <v>0.71253780046142523</v>
      </c>
      <c r="D16" s="1" t="s">
        <v>61</v>
      </c>
      <c r="E16" s="1">
        <v>3</v>
      </c>
      <c r="F16" s="1" t="s">
        <v>88</v>
      </c>
      <c r="G16" s="1" t="s">
        <v>62</v>
      </c>
      <c r="H16" s="1" t="s">
        <v>54</v>
      </c>
      <c r="I16" s="1" t="s">
        <v>35</v>
      </c>
      <c r="J16" s="11" t="s">
        <v>14</v>
      </c>
    </row>
    <row r="17" spans="1:10" x14ac:dyDescent="0.25">
      <c r="A17" s="27">
        <v>4.3</v>
      </c>
      <c r="B17" s="1">
        <v>16</v>
      </c>
      <c r="C17" s="1">
        <v>0.8226586984921429</v>
      </c>
      <c r="D17" s="1" t="s">
        <v>63</v>
      </c>
      <c r="E17" s="1">
        <v>4</v>
      </c>
      <c r="F17" s="1" t="s">
        <v>88</v>
      </c>
      <c r="G17" s="1" t="s">
        <v>64</v>
      </c>
      <c r="H17" s="1" t="s">
        <v>54</v>
      </c>
      <c r="I17" s="1" t="s">
        <v>65</v>
      </c>
      <c r="J17" s="11" t="s">
        <v>14</v>
      </c>
    </row>
    <row r="18" spans="1:10" x14ac:dyDescent="0.25">
      <c r="A18" s="27">
        <v>5.3</v>
      </c>
      <c r="B18" s="1">
        <v>17</v>
      </c>
      <c r="C18" s="1">
        <v>0.81850980981232713</v>
      </c>
      <c r="D18" s="1" t="s">
        <v>66</v>
      </c>
      <c r="E18" s="1">
        <v>5</v>
      </c>
      <c r="F18" s="1" t="s">
        <v>88</v>
      </c>
      <c r="G18" s="1" t="s">
        <v>67</v>
      </c>
      <c r="H18" s="1" t="s">
        <v>68</v>
      </c>
      <c r="I18" s="1" t="s">
        <v>69</v>
      </c>
      <c r="J18" s="11" t="s">
        <v>14</v>
      </c>
    </row>
    <row r="19" spans="1:10" x14ac:dyDescent="0.25">
      <c r="A19" s="27">
        <v>6.3</v>
      </c>
      <c r="B19" s="1">
        <v>18</v>
      </c>
      <c r="C19" s="1">
        <v>0.99275718491915632</v>
      </c>
      <c r="D19" s="1" t="s">
        <v>70</v>
      </c>
      <c r="E19" s="1">
        <v>6</v>
      </c>
      <c r="F19" s="1" t="s">
        <v>88</v>
      </c>
      <c r="G19" s="1" t="s">
        <v>71</v>
      </c>
      <c r="H19" s="1" t="s">
        <v>68</v>
      </c>
      <c r="I19" s="1" t="s">
        <v>35</v>
      </c>
      <c r="J19" s="11" t="s">
        <v>14</v>
      </c>
    </row>
    <row r="20" spans="1:10" x14ac:dyDescent="0.25">
      <c r="A20" s="27">
        <v>1.4</v>
      </c>
      <c r="B20" s="1">
        <v>19</v>
      </c>
      <c r="C20" s="1">
        <v>0.98486883272725023</v>
      </c>
      <c r="D20" s="1" t="s">
        <v>72</v>
      </c>
      <c r="E20" s="1">
        <v>1</v>
      </c>
      <c r="F20" s="1" t="s">
        <v>88</v>
      </c>
      <c r="G20" s="1" t="s">
        <v>73</v>
      </c>
      <c r="H20" s="1" t="s">
        <v>68</v>
      </c>
      <c r="I20" s="1" t="s">
        <v>35</v>
      </c>
      <c r="J20" s="11" t="s">
        <v>14</v>
      </c>
    </row>
    <row r="21" spans="1:10" x14ac:dyDescent="0.25">
      <c r="A21" s="27">
        <v>2.4</v>
      </c>
      <c r="B21" s="1">
        <v>20</v>
      </c>
      <c r="C21" s="1">
        <v>0.98656092158783881</v>
      </c>
      <c r="D21" s="1" t="s">
        <v>74</v>
      </c>
      <c r="E21" s="1">
        <v>2</v>
      </c>
      <c r="F21" s="1" t="s">
        <v>88</v>
      </c>
      <c r="G21" s="1" t="s">
        <v>75</v>
      </c>
      <c r="H21" s="1" t="s">
        <v>68</v>
      </c>
      <c r="I21" s="1" t="s">
        <v>35</v>
      </c>
      <c r="J21" s="11" t="s">
        <v>14</v>
      </c>
    </row>
    <row r="22" spans="1:10" x14ac:dyDescent="0.25">
      <c r="A22" s="27">
        <v>3.4</v>
      </c>
      <c r="B22" s="1">
        <v>21</v>
      </c>
      <c r="C22" s="1">
        <v>0.92492436847654902</v>
      </c>
      <c r="D22" s="1" t="s">
        <v>76</v>
      </c>
      <c r="E22" s="1">
        <v>3</v>
      </c>
      <c r="F22" s="1" t="s">
        <v>88</v>
      </c>
      <c r="G22" s="1" t="s">
        <v>75</v>
      </c>
      <c r="H22" s="1" t="s">
        <v>68</v>
      </c>
      <c r="I22" s="1" t="s">
        <v>28</v>
      </c>
      <c r="J22" s="11" t="s">
        <v>14</v>
      </c>
    </row>
    <row r="23" spans="1:10" x14ac:dyDescent="0.25">
      <c r="A23" s="27">
        <v>4.4000000000000004</v>
      </c>
      <c r="B23" s="1">
        <v>22</v>
      </c>
      <c r="C23" s="1">
        <v>0.96319495453172821</v>
      </c>
      <c r="D23" s="1" t="s">
        <v>77</v>
      </c>
      <c r="E23" s="1">
        <v>4</v>
      </c>
      <c r="F23" s="1" t="s">
        <v>88</v>
      </c>
      <c r="G23" s="1" t="s">
        <v>78</v>
      </c>
      <c r="H23" s="1" t="s">
        <v>68</v>
      </c>
      <c r="I23" s="1" t="s">
        <v>28</v>
      </c>
      <c r="J23" s="11" t="s">
        <v>14</v>
      </c>
    </row>
    <row r="24" spans="1:10" x14ac:dyDescent="0.25">
      <c r="A24" s="27">
        <v>5.4</v>
      </c>
      <c r="B24" s="1">
        <v>23</v>
      </c>
      <c r="C24" s="1">
        <v>0.57474380802896519</v>
      </c>
      <c r="D24" s="1" t="s">
        <v>79</v>
      </c>
      <c r="E24" s="1">
        <v>5</v>
      </c>
      <c r="F24" s="1" t="s">
        <v>89</v>
      </c>
      <c r="G24" s="1" t="s">
        <v>80</v>
      </c>
      <c r="H24" s="1" t="s">
        <v>27</v>
      </c>
      <c r="I24" s="1" t="s">
        <v>69</v>
      </c>
      <c r="J24" s="11" t="s">
        <v>91</v>
      </c>
    </row>
    <row r="25" spans="1:10" x14ac:dyDescent="0.25">
      <c r="A25" s="27">
        <v>6.4</v>
      </c>
      <c r="B25" s="1">
        <v>24</v>
      </c>
      <c r="C25" s="1">
        <v>0.55809370143013592</v>
      </c>
      <c r="D25" s="1" t="s">
        <v>81</v>
      </c>
      <c r="E25" s="1">
        <v>6</v>
      </c>
      <c r="F25" s="1" t="s">
        <v>89</v>
      </c>
      <c r="G25" s="1" t="s">
        <v>80</v>
      </c>
      <c r="H25" s="1" t="s">
        <v>27</v>
      </c>
      <c r="I25" s="1" t="s">
        <v>28</v>
      </c>
      <c r="J25" s="11" t="s">
        <v>91</v>
      </c>
    </row>
    <row r="26" spans="1:10" x14ac:dyDescent="0.25">
      <c r="A26" s="27">
        <v>1.5</v>
      </c>
      <c r="B26" s="1">
        <v>25</v>
      </c>
      <c r="C26" s="1">
        <v>0.92459213207855451</v>
      </c>
      <c r="D26" s="1" t="s">
        <v>82</v>
      </c>
      <c r="E26" s="1">
        <v>1</v>
      </c>
      <c r="F26" s="1" t="s">
        <v>89</v>
      </c>
      <c r="G26" s="1" t="s">
        <v>56</v>
      </c>
      <c r="H26" s="1" t="s">
        <v>54</v>
      </c>
      <c r="I26" s="1" t="s">
        <v>65</v>
      </c>
      <c r="J26" s="11" t="s">
        <v>91</v>
      </c>
    </row>
    <row r="27" spans="1:10" x14ac:dyDescent="0.25">
      <c r="A27" s="27">
        <v>2.5</v>
      </c>
      <c r="B27" s="1">
        <v>26</v>
      </c>
      <c r="C27" s="1">
        <v>0.79345029504427789</v>
      </c>
      <c r="D27" s="1" t="s">
        <v>83</v>
      </c>
      <c r="E27" s="1">
        <v>2</v>
      </c>
      <c r="F27" s="1" t="s">
        <v>89</v>
      </c>
      <c r="G27" s="1" t="s">
        <v>56</v>
      </c>
      <c r="H27" s="1" t="s">
        <v>54</v>
      </c>
      <c r="I27" s="1" t="s">
        <v>35</v>
      </c>
      <c r="J27" s="11" t="s">
        <v>91</v>
      </c>
    </row>
    <row r="28" spans="1:10" x14ac:dyDescent="0.25">
      <c r="A28" s="27">
        <v>3.5</v>
      </c>
      <c r="B28" s="1">
        <v>27</v>
      </c>
      <c r="C28" s="1">
        <v>0.78669465616237688</v>
      </c>
      <c r="D28" s="1" t="s">
        <v>84</v>
      </c>
      <c r="E28" s="1">
        <v>3</v>
      </c>
      <c r="F28" s="1" t="s">
        <v>89</v>
      </c>
      <c r="G28" s="1" t="s">
        <v>56</v>
      </c>
      <c r="H28" s="1" t="s">
        <v>54</v>
      </c>
      <c r="I28" s="1" t="s">
        <v>65</v>
      </c>
      <c r="J28" s="11" t="s">
        <v>91</v>
      </c>
    </row>
    <row r="29" spans="1:10" x14ac:dyDescent="0.25">
      <c r="A29" s="27">
        <v>4.5</v>
      </c>
      <c r="B29" s="1">
        <v>28</v>
      </c>
      <c r="C29" s="1">
        <v>0.98701243226717872</v>
      </c>
      <c r="D29" s="1" t="s">
        <v>85</v>
      </c>
      <c r="E29" s="1">
        <v>4</v>
      </c>
      <c r="F29" s="1" t="s">
        <v>89</v>
      </c>
      <c r="G29" s="1" t="s">
        <v>56</v>
      </c>
      <c r="H29" s="1" t="s">
        <v>54</v>
      </c>
      <c r="I29" s="1" t="s">
        <v>28</v>
      </c>
      <c r="J29" s="11" t="s">
        <v>91</v>
      </c>
    </row>
    <row r="30" spans="1:10" x14ac:dyDescent="0.25">
      <c r="A30" s="27">
        <v>5.5</v>
      </c>
      <c r="B30" s="1">
        <v>29</v>
      </c>
      <c r="C30" s="1">
        <v>0.89482222576644166</v>
      </c>
      <c r="D30" s="1" t="s">
        <v>86</v>
      </c>
      <c r="E30" s="1">
        <v>5</v>
      </c>
      <c r="F30" s="1" t="s">
        <v>89</v>
      </c>
      <c r="G30" s="1" t="s">
        <v>56</v>
      </c>
      <c r="H30" s="1" t="s">
        <v>54</v>
      </c>
      <c r="I30" s="1" t="s">
        <v>28</v>
      </c>
      <c r="J30" s="11" t="s">
        <v>91</v>
      </c>
    </row>
    <row r="31" spans="1:10" x14ac:dyDescent="0.25">
      <c r="A31" s="27">
        <v>6.5</v>
      </c>
      <c r="B31" s="1">
        <v>30</v>
      </c>
      <c r="C31" s="1">
        <v>0.97270969019504328</v>
      </c>
      <c r="D31" s="1" t="s">
        <v>87</v>
      </c>
      <c r="E31" s="1">
        <v>6</v>
      </c>
      <c r="F31" s="1" t="s">
        <v>89</v>
      </c>
      <c r="G31" s="1" t="s">
        <v>71</v>
      </c>
      <c r="H31" s="1" t="s">
        <v>68</v>
      </c>
      <c r="I31" s="1" t="s">
        <v>28</v>
      </c>
      <c r="J31" s="11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zoomScaleNormal="100" workbookViewId="0">
      <selection activeCell="C43" sqref="C43"/>
    </sheetView>
  </sheetViews>
  <sheetFormatPr baseColWidth="10" defaultColWidth="11.42578125" defaultRowHeight="18" customHeight="1" x14ac:dyDescent="0.25"/>
  <cols>
    <col min="1" max="1" width="6.7109375" style="12" bestFit="1" customWidth="1"/>
    <col min="2" max="2" width="19.140625" style="12" customWidth="1"/>
    <col min="3" max="3" width="20.28515625" style="12" customWidth="1"/>
    <col min="4" max="4" width="54" style="12" bestFit="1" customWidth="1"/>
    <col min="5" max="5" width="92.140625" style="12" customWidth="1"/>
    <col min="6" max="6" width="129" style="12" customWidth="1"/>
    <col min="7" max="7" width="22.85546875" style="12" bestFit="1" customWidth="1"/>
    <col min="8" max="8" width="163" style="12" customWidth="1"/>
    <col min="9" max="9" width="19.140625" style="12" bestFit="1" customWidth="1"/>
    <col min="10" max="10" width="14.85546875" style="12" bestFit="1" customWidth="1"/>
    <col min="11" max="11" width="11.140625" style="12" bestFit="1" customWidth="1"/>
    <col min="12" max="16384" width="11.42578125" style="12"/>
  </cols>
  <sheetData>
    <row r="1" spans="1:11" ht="12.75" x14ac:dyDescent="0.25">
      <c r="A1" s="12" t="s">
        <v>92</v>
      </c>
      <c r="B1" s="12" t="s">
        <v>93</v>
      </c>
      <c r="C1" s="12" t="s">
        <v>94</v>
      </c>
      <c r="D1" s="12" t="s">
        <v>95</v>
      </c>
      <c r="E1" s="12" t="s">
        <v>96</v>
      </c>
      <c r="F1" s="12" t="s">
        <v>97</v>
      </c>
      <c r="G1" s="12" t="s">
        <v>98</v>
      </c>
      <c r="H1" s="12" t="s">
        <v>99</v>
      </c>
      <c r="I1" s="12" t="s">
        <v>1</v>
      </c>
      <c r="J1" s="12" t="s">
        <v>100</v>
      </c>
      <c r="K1" s="12" t="s">
        <v>101</v>
      </c>
    </row>
    <row r="2" spans="1:11" ht="12.75" x14ac:dyDescent="0.25">
      <c r="A2" s="12">
        <v>1</v>
      </c>
      <c r="B2" s="12" t="s">
        <v>102</v>
      </c>
      <c r="C2" s="12" t="s">
        <v>103</v>
      </c>
      <c r="D2" s="12" t="s">
        <v>104</v>
      </c>
      <c r="E2" s="12" t="s">
        <v>105</v>
      </c>
      <c r="F2" s="12" t="s">
        <v>106</v>
      </c>
      <c r="G2" s="12" t="s">
        <v>107</v>
      </c>
      <c r="H2" s="12" t="s">
        <v>108</v>
      </c>
      <c r="I2" s="12" t="s">
        <v>14</v>
      </c>
      <c r="J2" s="12" t="s">
        <v>109</v>
      </c>
      <c r="K2" s="12" t="s">
        <v>0</v>
      </c>
    </row>
    <row r="3" spans="1:11" ht="12.75" x14ac:dyDescent="0.25">
      <c r="A3" s="12">
        <v>2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106</v>
      </c>
      <c r="G3" s="12" t="s">
        <v>110</v>
      </c>
      <c r="H3" s="12" t="s">
        <v>111</v>
      </c>
      <c r="I3" s="12" t="s">
        <v>14</v>
      </c>
      <c r="J3" s="12" t="s">
        <v>112</v>
      </c>
      <c r="K3" s="12" t="s">
        <v>0</v>
      </c>
    </row>
    <row r="4" spans="1:11" ht="12.75" x14ac:dyDescent="0.25">
      <c r="A4" s="12">
        <v>3</v>
      </c>
      <c r="B4" s="12" t="s">
        <v>102</v>
      </c>
      <c r="C4" s="12" t="s">
        <v>103</v>
      </c>
      <c r="D4" s="12" t="s">
        <v>104</v>
      </c>
      <c r="E4" s="12" t="s">
        <v>105</v>
      </c>
      <c r="F4" s="12" t="s">
        <v>106</v>
      </c>
      <c r="G4" s="12" t="s">
        <v>113</v>
      </c>
      <c r="H4" s="12" t="s">
        <v>111</v>
      </c>
      <c r="I4" s="12" t="s">
        <v>14</v>
      </c>
      <c r="J4" s="12" t="s">
        <v>109</v>
      </c>
      <c r="K4" s="12" t="s">
        <v>0</v>
      </c>
    </row>
    <row r="5" spans="1:11" ht="12.75" x14ac:dyDescent="0.25">
      <c r="A5" s="12">
        <v>4</v>
      </c>
      <c r="B5" s="12" t="s">
        <v>102</v>
      </c>
      <c r="C5" s="12" t="s">
        <v>103</v>
      </c>
      <c r="D5" s="12" t="s">
        <v>104</v>
      </c>
      <c r="E5" s="12" t="s">
        <v>105</v>
      </c>
      <c r="F5" s="12" t="s">
        <v>106</v>
      </c>
      <c r="G5" s="12" t="s">
        <v>114</v>
      </c>
      <c r="H5" s="12" t="s">
        <v>115</v>
      </c>
      <c r="I5" s="12" t="s">
        <v>14</v>
      </c>
      <c r="J5" s="12" t="s">
        <v>109</v>
      </c>
      <c r="K5" s="12" t="s">
        <v>0</v>
      </c>
    </row>
    <row r="6" spans="1:11" ht="12.75" x14ac:dyDescent="0.25">
      <c r="A6" s="12">
        <v>5</v>
      </c>
      <c r="B6" s="12" t="s">
        <v>102</v>
      </c>
      <c r="C6" s="12" t="s">
        <v>103</v>
      </c>
      <c r="D6" s="12" t="s">
        <v>104</v>
      </c>
      <c r="E6" s="12" t="s">
        <v>105</v>
      </c>
      <c r="F6" s="12" t="s">
        <v>106</v>
      </c>
      <c r="G6" s="12" t="s">
        <v>116</v>
      </c>
      <c r="H6" s="12" t="s">
        <v>117</v>
      </c>
      <c r="I6" s="12" t="s">
        <v>14</v>
      </c>
      <c r="J6" s="12" t="s">
        <v>112</v>
      </c>
      <c r="K6" s="12" t="s">
        <v>0</v>
      </c>
    </row>
    <row r="7" spans="1:11" ht="12.75" x14ac:dyDescent="0.25">
      <c r="A7" s="12">
        <v>6</v>
      </c>
      <c r="B7" s="12" t="s">
        <v>102</v>
      </c>
      <c r="C7" s="12" t="s">
        <v>103</v>
      </c>
      <c r="D7" s="12" t="s">
        <v>104</v>
      </c>
      <c r="E7" s="12" t="s">
        <v>105</v>
      </c>
      <c r="F7" s="12" t="s">
        <v>106</v>
      </c>
      <c r="G7" s="12" t="s">
        <v>118</v>
      </c>
      <c r="H7" s="12" t="s">
        <v>117</v>
      </c>
      <c r="I7" s="12" t="s">
        <v>14</v>
      </c>
      <c r="J7" s="12" t="s">
        <v>16</v>
      </c>
      <c r="K7" s="12" t="s">
        <v>0</v>
      </c>
    </row>
    <row r="8" spans="1:11" ht="12.75" x14ac:dyDescent="0.25">
      <c r="A8" s="12">
        <v>7</v>
      </c>
      <c r="B8" s="12" t="s">
        <v>102</v>
      </c>
      <c r="C8" s="12" t="s">
        <v>103</v>
      </c>
      <c r="D8" s="12" t="s">
        <v>104</v>
      </c>
      <c r="E8" s="12" t="s">
        <v>105</v>
      </c>
      <c r="F8" s="12" t="s">
        <v>119</v>
      </c>
      <c r="G8" s="12" t="s">
        <v>120</v>
      </c>
      <c r="H8" s="12" t="s">
        <v>121</v>
      </c>
      <c r="I8" s="12" t="s">
        <v>14</v>
      </c>
      <c r="J8" s="12" t="s">
        <v>112</v>
      </c>
      <c r="K8" s="12" t="s">
        <v>0</v>
      </c>
    </row>
    <row r="9" spans="1:11" ht="12.75" x14ac:dyDescent="0.25">
      <c r="A9" s="12">
        <v>8</v>
      </c>
      <c r="B9" s="12" t="s">
        <v>102</v>
      </c>
      <c r="C9" s="12" t="s">
        <v>103</v>
      </c>
      <c r="D9" s="12" t="s">
        <v>104</v>
      </c>
      <c r="E9" s="12" t="s">
        <v>122</v>
      </c>
      <c r="F9" s="12" t="s">
        <v>123</v>
      </c>
      <c r="G9" s="12" t="s">
        <v>124</v>
      </c>
      <c r="H9" s="12" t="s">
        <v>125</v>
      </c>
      <c r="I9" s="12" t="s">
        <v>14</v>
      </c>
      <c r="J9" s="12" t="s">
        <v>112</v>
      </c>
      <c r="K9" s="12" t="s">
        <v>126</v>
      </c>
    </row>
    <row r="10" spans="1:11" ht="12.75" x14ac:dyDescent="0.25">
      <c r="A10" s="12">
        <v>9</v>
      </c>
      <c r="B10" s="12" t="s">
        <v>102</v>
      </c>
      <c r="C10" s="12" t="s">
        <v>103</v>
      </c>
      <c r="D10" s="12" t="s">
        <v>104</v>
      </c>
      <c r="E10" s="12" t="s">
        <v>122</v>
      </c>
      <c r="F10" s="12" t="s">
        <v>123</v>
      </c>
      <c r="G10" s="12" t="s">
        <v>127</v>
      </c>
      <c r="H10" s="12" t="s">
        <v>125</v>
      </c>
      <c r="I10" s="12" t="s">
        <v>14</v>
      </c>
      <c r="J10" s="12" t="s">
        <v>16</v>
      </c>
      <c r="K10" s="12" t="s">
        <v>126</v>
      </c>
    </row>
    <row r="11" spans="1:11" ht="12.75" x14ac:dyDescent="0.25">
      <c r="A11" s="12">
        <v>10</v>
      </c>
      <c r="B11" s="12" t="s">
        <v>102</v>
      </c>
      <c r="C11" s="12" t="s">
        <v>103</v>
      </c>
      <c r="D11" s="12" t="s">
        <v>128</v>
      </c>
      <c r="E11" s="12" t="s">
        <v>129</v>
      </c>
      <c r="F11" s="12" t="s">
        <v>130</v>
      </c>
      <c r="G11" s="12" t="s">
        <v>131</v>
      </c>
      <c r="H11" s="12" t="s">
        <v>132</v>
      </c>
      <c r="I11" s="12" t="s">
        <v>14</v>
      </c>
      <c r="J11" s="12" t="s">
        <v>16</v>
      </c>
      <c r="K11" s="12" t="s">
        <v>0</v>
      </c>
    </row>
    <row r="12" spans="1:11" ht="12.75" x14ac:dyDescent="0.25">
      <c r="A12" s="12">
        <v>11</v>
      </c>
      <c r="B12" s="12" t="s">
        <v>102</v>
      </c>
      <c r="C12" s="12" t="s">
        <v>103</v>
      </c>
      <c r="D12" s="12" t="s">
        <v>128</v>
      </c>
      <c r="E12" s="12" t="s">
        <v>129</v>
      </c>
      <c r="F12" s="12" t="s">
        <v>130</v>
      </c>
      <c r="G12" s="12" t="s">
        <v>133</v>
      </c>
      <c r="H12" s="12" t="s">
        <v>134</v>
      </c>
      <c r="I12" s="12" t="s">
        <v>14</v>
      </c>
      <c r="J12" s="12" t="s">
        <v>16</v>
      </c>
      <c r="K12" s="12" t="s">
        <v>0</v>
      </c>
    </row>
    <row r="13" spans="1:11" ht="12.75" x14ac:dyDescent="0.25">
      <c r="A13" s="12">
        <v>12</v>
      </c>
      <c r="B13" s="12" t="s">
        <v>102</v>
      </c>
      <c r="C13" s="12" t="s">
        <v>103</v>
      </c>
      <c r="D13" s="12" t="s">
        <v>128</v>
      </c>
      <c r="E13" s="12" t="s">
        <v>135</v>
      </c>
      <c r="F13" s="12" t="s">
        <v>136</v>
      </c>
      <c r="G13" s="12" t="s">
        <v>137</v>
      </c>
      <c r="H13" s="12" t="s">
        <v>138</v>
      </c>
      <c r="I13" s="12" t="s">
        <v>14</v>
      </c>
      <c r="J13" s="12" t="s">
        <v>16</v>
      </c>
      <c r="K13" s="12" t="s">
        <v>0</v>
      </c>
    </row>
    <row r="14" spans="1:11" ht="12.75" x14ac:dyDescent="0.25">
      <c r="A14" s="12">
        <v>13</v>
      </c>
      <c r="B14" s="12" t="s">
        <v>102</v>
      </c>
      <c r="C14" s="12" t="s">
        <v>103</v>
      </c>
      <c r="D14" s="12" t="s">
        <v>128</v>
      </c>
      <c r="E14" s="12" t="s">
        <v>135</v>
      </c>
      <c r="F14" s="12" t="s">
        <v>136</v>
      </c>
      <c r="G14" s="12" t="s">
        <v>139</v>
      </c>
      <c r="H14" s="12" t="s">
        <v>140</v>
      </c>
      <c r="I14" s="12" t="s">
        <v>14</v>
      </c>
      <c r="J14" s="12" t="s">
        <v>16</v>
      </c>
      <c r="K14" s="12" t="s">
        <v>0</v>
      </c>
    </row>
    <row r="15" spans="1:11" ht="12.75" x14ac:dyDescent="0.25">
      <c r="A15" s="12">
        <v>14</v>
      </c>
      <c r="B15" s="12" t="s">
        <v>102</v>
      </c>
      <c r="C15" s="12" t="s">
        <v>103</v>
      </c>
      <c r="D15" s="12" t="s">
        <v>128</v>
      </c>
      <c r="E15" s="12" t="s">
        <v>135</v>
      </c>
      <c r="F15" s="12" t="s">
        <v>136</v>
      </c>
      <c r="G15" s="12" t="s">
        <v>141</v>
      </c>
      <c r="H15" s="12" t="s">
        <v>142</v>
      </c>
      <c r="I15" s="12" t="s">
        <v>14</v>
      </c>
      <c r="J15" s="12" t="s">
        <v>16</v>
      </c>
      <c r="K15" s="12" t="s">
        <v>0</v>
      </c>
    </row>
    <row r="16" spans="1:11" ht="12.75" x14ac:dyDescent="0.25">
      <c r="A16" s="12">
        <v>15</v>
      </c>
      <c r="B16" s="12" t="s">
        <v>102</v>
      </c>
      <c r="C16" s="12" t="s">
        <v>103</v>
      </c>
      <c r="D16" s="12" t="s">
        <v>128</v>
      </c>
      <c r="E16" s="12" t="s">
        <v>135</v>
      </c>
      <c r="F16" s="12" t="s">
        <v>143</v>
      </c>
      <c r="G16" s="12" t="s">
        <v>144</v>
      </c>
      <c r="H16" s="12" t="s">
        <v>145</v>
      </c>
      <c r="I16" s="12" t="s">
        <v>14</v>
      </c>
      <c r="J16" s="12" t="s">
        <v>16</v>
      </c>
      <c r="K16" s="12" t="s">
        <v>0</v>
      </c>
    </row>
    <row r="17" spans="1:11" ht="12.75" x14ac:dyDescent="0.25">
      <c r="A17" s="12">
        <v>16</v>
      </c>
      <c r="B17" s="12" t="s">
        <v>102</v>
      </c>
      <c r="C17" s="12" t="s">
        <v>103</v>
      </c>
      <c r="D17" s="12" t="s">
        <v>128</v>
      </c>
      <c r="E17" s="12" t="s">
        <v>135</v>
      </c>
      <c r="F17" s="12" t="s">
        <v>143</v>
      </c>
      <c r="G17" s="12" t="s">
        <v>146</v>
      </c>
      <c r="H17" s="12" t="s">
        <v>147</v>
      </c>
      <c r="I17" s="12" t="s">
        <v>14</v>
      </c>
      <c r="J17" s="12" t="s">
        <v>16</v>
      </c>
      <c r="K17" s="12" t="s">
        <v>0</v>
      </c>
    </row>
    <row r="18" spans="1:11" ht="12.75" x14ac:dyDescent="0.25">
      <c r="A18" s="12">
        <v>17</v>
      </c>
      <c r="B18" s="12" t="s">
        <v>102</v>
      </c>
      <c r="C18" s="12" t="s">
        <v>103</v>
      </c>
      <c r="D18" s="12" t="s">
        <v>128</v>
      </c>
      <c r="E18" s="12" t="s">
        <v>135</v>
      </c>
      <c r="F18" s="12" t="s">
        <v>143</v>
      </c>
      <c r="G18" s="12" t="s">
        <v>148</v>
      </c>
      <c r="H18" s="12" t="s">
        <v>149</v>
      </c>
      <c r="I18" s="12" t="s">
        <v>14</v>
      </c>
      <c r="J18" s="12" t="s">
        <v>16</v>
      </c>
      <c r="K18" s="12" t="s">
        <v>0</v>
      </c>
    </row>
    <row r="19" spans="1:11" ht="12.75" x14ac:dyDescent="0.25">
      <c r="A19" s="12">
        <v>18</v>
      </c>
      <c r="B19" s="12" t="s">
        <v>102</v>
      </c>
      <c r="C19" s="12" t="s">
        <v>103</v>
      </c>
      <c r="D19" s="12" t="s">
        <v>128</v>
      </c>
      <c r="E19" s="12" t="s">
        <v>135</v>
      </c>
      <c r="F19" s="12" t="s">
        <v>150</v>
      </c>
      <c r="G19" s="12" t="s">
        <v>151</v>
      </c>
      <c r="H19" s="12" t="s">
        <v>152</v>
      </c>
      <c r="I19" s="12" t="s">
        <v>14</v>
      </c>
      <c r="J19" s="12" t="s">
        <v>112</v>
      </c>
      <c r="K19" s="12" t="s">
        <v>0</v>
      </c>
    </row>
    <row r="20" spans="1:11" ht="12.75" x14ac:dyDescent="0.25">
      <c r="A20" s="12">
        <v>19</v>
      </c>
      <c r="B20" s="12" t="s">
        <v>102</v>
      </c>
      <c r="C20" s="12" t="s">
        <v>103</v>
      </c>
      <c r="D20" s="12" t="s">
        <v>128</v>
      </c>
      <c r="E20" s="12" t="s">
        <v>135</v>
      </c>
      <c r="F20" s="12" t="s">
        <v>150</v>
      </c>
      <c r="G20" s="12" t="s">
        <v>153</v>
      </c>
      <c r="H20" s="12" t="s">
        <v>152</v>
      </c>
      <c r="I20" s="12" t="s">
        <v>14</v>
      </c>
      <c r="J20" s="12" t="s">
        <v>16</v>
      </c>
      <c r="K20" s="12" t="s">
        <v>0</v>
      </c>
    </row>
    <row r="21" spans="1:11" ht="12.75" x14ac:dyDescent="0.25">
      <c r="A21" s="12">
        <v>20</v>
      </c>
      <c r="B21" s="12" t="s">
        <v>102</v>
      </c>
      <c r="C21" s="12" t="s">
        <v>103</v>
      </c>
      <c r="D21" s="12" t="s">
        <v>154</v>
      </c>
      <c r="E21" s="12" t="s">
        <v>155</v>
      </c>
      <c r="F21" s="12" t="s">
        <v>156</v>
      </c>
      <c r="G21" s="12" t="s">
        <v>157</v>
      </c>
      <c r="H21" s="12" t="s">
        <v>158</v>
      </c>
      <c r="I21" s="12" t="s">
        <v>14</v>
      </c>
      <c r="J21" s="12" t="s">
        <v>112</v>
      </c>
      <c r="K21" s="12" t="s">
        <v>0</v>
      </c>
    </row>
    <row r="22" spans="1:11" ht="12.75" x14ac:dyDescent="0.25">
      <c r="A22" s="12">
        <v>21</v>
      </c>
      <c r="B22" s="12" t="s">
        <v>102</v>
      </c>
      <c r="C22" s="12" t="s">
        <v>103</v>
      </c>
      <c r="D22" s="12" t="s">
        <v>159</v>
      </c>
      <c r="E22" s="12" t="s">
        <v>160</v>
      </c>
      <c r="F22" s="12" t="s">
        <v>161</v>
      </c>
      <c r="G22" s="12" t="s">
        <v>162</v>
      </c>
      <c r="H22" s="12" t="s">
        <v>163</v>
      </c>
      <c r="I22" s="12" t="s">
        <v>14</v>
      </c>
      <c r="J22" s="12" t="s">
        <v>112</v>
      </c>
      <c r="K22" s="12" t="s">
        <v>0</v>
      </c>
    </row>
    <row r="23" spans="1:11" ht="12.75" x14ac:dyDescent="0.25">
      <c r="A23" s="12">
        <v>22</v>
      </c>
      <c r="B23" s="12" t="s">
        <v>102</v>
      </c>
      <c r="C23" s="12" t="s">
        <v>103</v>
      </c>
      <c r="D23" s="12" t="s">
        <v>159</v>
      </c>
      <c r="E23" s="12" t="s">
        <v>160</v>
      </c>
      <c r="F23" s="12" t="s">
        <v>164</v>
      </c>
      <c r="G23" s="12" t="s">
        <v>165</v>
      </c>
      <c r="H23" s="12" t="s">
        <v>166</v>
      </c>
      <c r="I23" s="12" t="s">
        <v>14</v>
      </c>
      <c r="J23" s="12" t="s">
        <v>112</v>
      </c>
      <c r="K23" s="12" t="s">
        <v>0</v>
      </c>
    </row>
    <row r="24" spans="1:11" ht="12.75" x14ac:dyDescent="0.25">
      <c r="A24" s="12">
        <v>23</v>
      </c>
      <c r="B24" s="12" t="s">
        <v>102</v>
      </c>
      <c r="C24" s="12" t="s">
        <v>167</v>
      </c>
      <c r="D24" s="12" t="s">
        <v>168</v>
      </c>
      <c r="E24" s="12" t="s">
        <v>169</v>
      </c>
      <c r="F24" s="12" t="s">
        <v>170</v>
      </c>
      <c r="G24" s="12" t="s">
        <v>171</v>
      </c>
      <c r="H24" s="12" t="s">
        <v>172</v>
      </c>
      <c r="I24" s="12" t="s">
        <v>14</v>
      </c>
      <c r="J24" s="12" t="s">
        <v>112</v>
      </c>
      <c r="K24" s="12" t="s">
        <v>126</v>
      </c>
    </row>
    <row r="25" spans="1:11" ht="12.75" x14ac:dyDescent="0.25">
      <c r="A25" s="12">
        <v>24</v>
      </c>
      <c r="B25" s="12" t="s">
        <v>102</v>
      </c>
      <c r="C25" s="12" t="s">
        <v>167</v>
      </c>
      <c r="D25" s="12" t="s">
        <v>168</v>
      </c>
      <c r="E25" s="12" t="s">
        <v>169</v>
      </c>
      <c r="F25" s="12" t="s">
        <v>173</v>
      </c>
      <c r="G25" s="12" t="s">
        <v>174</v>
      </c>
      <c r="H25" s="12" t="s">
        <v>175</v>
      </c>
      <c r="I25" s="12" t="s">
        <v>14</v>
      </c>
      <c r="J25" s="12" t="s">
        <v>112</v>
      </c>
      <c r="K25" s="12" t="s">
        <v>126</v>
      </c>
    </row>
    <row r="26" spans="1:11" ht="12.75" x14ac:dyDescent="0.25">
      <c r="A26" s="12">
        <v>25</v>
      </c>
      <c r="B26" s="12" t="s">
        <v>102</v>
      </c>
      <c r="C26" s="12" t="s">
        <v>167</v>
      </c>
      <c r="D26" s="12" t="s">
        <v>176</v>
      </c>
      <c r="E26" s="12" t="s">
        <v>177</v>
      </c>
      <c r="F26" s="12" t="s">
        <v>178</v>
      </c>
      <c r="G26" s="12" t="s">
        <v>179</v>
      </c>
      <c r="H26" s="12" t="s">
        <v>180</v>
      </c>
      <c r="I26" s="12" t="s">
        <v>14</v>
      </c>
      <c r="J26" s="12" t="s">
        <v>112</v>
      </c>
      <c r="K26" s="12" t="s">
        <v>126</v>
      </c>
    </row>
    <row r="27" spans="1:11" ht="12.75" x14ac:dyDescent="0.25">
      <c r="A27" s="12">
        <v>26</v>
      </c>
      <c r="B27" s="12" t="s">
        <v>102</v>
      </c>
      <c r="C27" s="12" t="s">
        <v>167</v>
      </c>
      <c r="D27" s="12" t="s">
        <v>176</v>
      </c>
      <c r="E27" s="12" t="s">
        <v>177</v>
      </c>
      <c r="F27" s="12" t="s">
        <v>178</v>
      </c>
      <c r="G27" s="12" t="s">
        <v>181</v>
      </c>
      <c r="H27" s="12" t="s">
        <v>182</v>
      </c>
      <c r="I27" s="12" t="s">
        <v>14</v>
      </c>
      <c r="J27" s="12" t="s">
        <v>112</v>
      </c>
      <c r="K27" s="12" t="s">
        <v>126</v>
      </c>
    </row>
    <row r="28" spans="1:11" ht="12.75" x14ac:dyDescent="0.25">
      <c r="A28" s="12">
        <v>27</v>
      </c>
      <c r="B28" s="12" t="s">
        <v>102</v>
      </c>
      <c r="C28" s="12" t="s">
        <v>167</v>
      </c>
      <c r="D28" s="12" t="s">
        <v>176</v>
      </c>
      <c r="E28" s="12" t="s">
        <v>177</v>
      </c>
      <c r="F28" s="12" t="s">
        <v>178</v>
      </c>
      <c r="G28" s="12" t="s">
        <v>183</v>
      </c>
      <c r="H28" s="12" t="s">
        <v>184</v>
      </c>
      <c r="I28" s="12" t="s">
        <v>14</v>
      </c>
      <c r="J28" s="12" t="s">
        <v>112</v>
      </c>
      <c r="K28" s="12" t="s">
        <v>126</v>
      </c>
    </row>
    <row r="29" spans="1:11" ht="12.75" x14ac:dyDescent="0.25">
      <c r="A29" s="12">
        <v>28</v>
      </c>
      <c r="B29" s="12" t="s">
        <v>102</v>
      </c>
      <c r="C29" s="12" t="s">
        <v>167</v>
      </c>
      <c r="D29" s="12" t="s">
        <v>176</v>
      </c>
      <c r="E29" s="12" t="s">
        <v>185</v>
      </c>
      <c r="F29" s="12" t="s">
        <v>186</v>
      </c>
      <c r="G29" s="12" t="s">
        <v>187</v>
      </c>
      <c r="H29" s="12" t="s">
        <v>188</v>
      </c>
      <c r="I29" s="12" t="s">
        <v>14</v>
      </c>
      <c r="J29" s="12" t="s">
        <v>112</v>
      </c>
      <c r="K29" s="12" t="s">
        <v>126</v>
      </c>
    </row>
    <row r="30" spans="1:11" ht="12.75" x14ac:dyDescent="0.25">
      <c r="A30" s="12">
        <v>29</v>
      </c>
      <c r="B30" s="12" t="s">
        <v>102</v>
      </c>
      <c r="C30" s="12" t="s">
        <v>167</v>
      </c>
      <c r="D30" s="12" t="s">
        <v>176</v>
      </c>
      <c r="E30" s="12" t="s">
        <v>185</v>
      </c>
      <c r="F30" s="12" t="s">
        <v>186</v>
      </c>
      <c r="G30" s="12" t="s">
        <v>189</v>
      </c>
      <c r="H30" s="12" t="s">
        <v>190</v>
      </c>
      <c r="I30" s="12" t="s">
        <v>14</v>
      </c>
      <c r="J30" s="12" t="s">
        <v>112</v>
      </c>
      <c r="K30" s="12" t="s">
        <v>126</v>
      </c>
    </row>
    <row r="31" spans="1:11" ht="12.75" x14ac:dyDescent="0.25">
      <c r="A31" s="12">
        <v>30</v>
      </c>
      <c r="B31" s="12" t="s">
        <v>102</v>
      </c>
      <c r="C31" s="12" t="s">
        <v>191</v>
      </c>
      <c r="D31" s="12" t="s">
        <v>192</v>
      </c>
      <c r="E31" s="12" t="s">
        <v>193</v>
      </c>
      <c r="F31" s="12" t="s">
        <v>194</v>
      </c>
      <c r="G31" s="12" t="s">
        <v>195</v>
      </c>
      <c r="H31" s="12" t="s">
        <v>196</v>
      </c>
      <c r="I31" s="12" t="s">
        <v>14</v>
      </c>
      <c r="J31" s="12" t="s">
        <v>112</v>
      </c>
      <c r="K31" s="12" t="s">
        <v>0</v>
      </c>
    </row>
    <row r="32" spans="1:11" ht="12.75" x14ac:dyDescent="0.25">
      <c r="A32" s="12">
        <v>31</v>
      </c>
      <c r="B32" s="12" t="s">
        <v>102</v>
      </c>
      <c r="C32" s="12" t="s">
        <v>191</v>
      </c>
      <c r="D32" s="12" t="s">
        <v>192</v>
      </c>
      <c r="E32" s="12" t="s">
        <v>197</v>
      </c>
      <c r="F32" s="12" t="s">
        <v>198</v>
      </c>
      <c r="G32" s="12" t="s">
        <v>199</v>
      </c>
      <c r="H32" s="12" t="s">
        <v>200</v>
      </c>
      <c r="I32" s="12" t="s">
        <v>14</v>
      </c>
      <c r="J32" s="12" t="s">
        <v>112</v>
      </c>
      <c r="K32" s="12" t="s">
        <v>0</v>
      </c>
    </row>
    <row r="33" spans="1:11" ht="12.75" x14ac:dyDescent="0.25">
      <c r="A33" s="12">
        <v>32</v>
      </c>
      <c r="B33" s="12" t="s">
        <v>102</v>
      </c>
      <c r="C33" s="12" t="s">
        <v>191</v>
      </c>
      <c r="D33" s="12" t="s">
        <v>201</v>
      </c>
      <c r="E33" s="12" t="s">
        <v>202</v>
      </c>
      <c r="F33" s="12" t="s">
        <v>203</v>
      </c>
      <c r="G33" s="12" t="s">
        <v>204</v>
      </c>
      <c r="H33" s="12" t="s">
        <v>205</v>
      </c>
      <c r="I33" s="12" t="s">
        <v>14</v>
      </c>
      <c r="J33" s="12" t="s">
        <v>112</v>
      </c>
      <c r="K33" s="12" t="s">
        <v>0</v>
      </c>
    </row>
    <row r="34" spans="1:11" ht="12.75" x14ac:dyDescent="0.25">
      <c r="A34" s="12">
        <v>33</v>
      </c>
      <c r="B34" s="12" t="s">
        <v>102</v>
      </c>
      <c r="C34" s="12" t="s">
        <v>191</v>
      </c>
      <c r="D34" s="12" t="s">
        <v>201</v>
      </c>
      <c r="E34" s="12" t="s">
        <v>202</v>
      </c>
      <c r="F34" s="12" t="s">
        <v>203</v>
      </c>
      <c r="G34" s="12" t="s">
        <v>206</v>
      </c>
      <c r="H34" s="12" t="s">
        <v>207</v>
      </c>
      <c r="I34" s="12" t="s">
        <v>14</v>
      </c>
      <c r="J34" s="12" t="s">
        <v>112</v>
      </c>
      <c r="K34" s="12" t="s">
        <v>0</v>
      </c>
    </row>
    <row r="35" spans="1:11" ht="12.75" x14ac:dyDescent="0.25">
      <c r="A35" s="12">
        <v>34</v>
      </c>
      <c r="B35" s="12" t="s">
        <v>102</v>
      </c>
      <c r="C35" s="12" t="s">
        <v>208</v>
      </c>
      <c r="D35" s="12" t="s">
        <v>209</v>
      </c>
      <c r="E35" s="12" t="s">
        <v>210</v>
      </c>
      <c r="F35" s="12" t="s">
        <v>211</v>
      </c>
      <c r="G35" s="12" t="s">
        <v>212</v>
      </c>
      <c r="H35" s="12" t="s">
        <v>213</v>
      </c>
      <c r="I35" s="12" t="s">
        <v>14</v>
      </c>
      <c r="J35" s="12" t="s">
        <v>112</v>
      </c>
      <c r="K35" s="12" t="s">
        <v>0</v>
      </c>
    </row>
    <row r="36" spans="1:11" ht="12.75" x14ac:dyDescent="0.25">
      <c r="A36" s="12">
        <v>35</v>
      </c>
      <c r="B36" s="12" t="s">
        <v>102</v>
      </c>
      <c r="C36" s="12" t="s">
        <v>208</v>
      </c>
      <c r="D36" s="12" t="s">
        <v>209</v>
      </c>
      <c r="E36" s="12" t="s">
        <v>210</v>
      </c>
      <c r="F36" s="12" t="s">
        <v>214</v>
      </c>
      <c r="G36" s="12" t="s">
        <v>215</v>
      </c>
      <c r="H36" s="12" t="s">
        <v>216</v>
      </c>
      <c r="I36" s="12" t="s">
        <v>14</v>
      </c>
      <c r="J36" s="12" t="s">
        <v>112</v>
      </c>
      <c r="K36" s="12" t="s">
        <v>0</v>
      </c>
    </row>
    <row r="37" spans="1:11" ht="12.75" x14ac:dyDescent="0.25"/>
    <row r="38" spans="1:11" ht="12.75" x14ac:dyDescent="0.25"/>
    <row r="39" spans="1:11" ht="12.75" x14ac:dyDescent="0.25"/>
    <row r="40" spans="1:11" ht="12.75" x14ac:dyDescent="0.25"/>
    <row r="41" spans="1:11" ht="12.75" x14ac:dyDescent="0.25"/>
    <row r="42" spans="1:11" ht="12.75" x14ac:dyDescent="0.25"/>
    <row r="43" spans="1:11" ht="12.75" x14ac:dyDescent="0.25"/>
    <row r="44" spans="1:11" ht="12.75" x14ac:dyDescent="0.25"/>
    <row r="45" spans="1:11" ht="12.75" x14ac:dyDescent="0.25"/>
    <row r="46" spans="1:11" ht="12.75" x14ac:dyDescent="0.25"/>
    <row r="47" spans="1:11" ht="12.75" x14ac:dyDescent="0.25"/>
    <row r="48" spans="1:11" ht="12.75" x14ac:dyDescent="0.25"/>
    <row r="49" ht="12.75" x14ac:dyDescent="0.25"/>
    <row r="50" ht="12.75" x14ac:dyDescent="0.25"/>
    <row r="51" ht="12.75" x14ac:dyDescent="0.25"/>
    <row r="52" ht="12.75" x14ac:dyDescent="0.25"/>
    <row r="53" ht="12.75" x14ac:dyDescent="0.25"/>
    <row r="54" ht="12.75" x14ac:dyDescent="0.25"/>
    <row r="55" ht="12.75" x14ac:dyDescent="0.25"/>
    <row r="56" ht="12.75" x14ac:dyDescent="0.25"/>
    <row r="57" ht="12.75" x14ac:dyDescent="0.25"/>
    <row r="58" ht="12.75" x14ac:dyDescent="0.25"/>
    <row r="59" ht="12.75" x14ac:dyDescent="0.25"/>
    <row r="60" ht="12.75" x14ac:dyDescent="0.25"/>
    <row r="61" ht="12.75" x14ac:dyDescent="0.25"/>
    <row r="62" ht="12.75" x14ac:dyDescent="0.25"/>
    <row r="63" ht="12.75" x14ac:dyDescent="0.25"/>
    <row r="64" ht="12.75" x14ac:dyDescent="0.25"/>
    <row r="65" ht="12.75" x14ac:dyDescent="0.25"/>
    <row r="66" ht="12.75" x14ac:dyDescent="0.25"/>
    <row r="67" ht="12.75" x14ac:dyDescent="0.25"/>
    <row r="68" ht="12.75" x14ac:dyDescent="0.25"/>
    <row r="69" ht="12.75" x14ac:dyDescent="0.25"/>
    <row r="70" ht="12.75" x14ac:dyDescent="0.25"/>
    <row r="71" ht="12.75" x14ac:dyDescent="0.25"/>
    <row r="72" ht="12.75" x14ac:dyDescent="0.25"/>
    <row r="73" ht="12.75" x14ac:dyDescent="0.25"/>
    <row r="74" ht="12.75" x14ac:dyDescent="0.25"/>
    <row r="75" ht="12.75" x14ac:dyDescent="0.25"/>
    <row r="76" ht="12.75" x14ac:dyDescent="0.25"/>
    <row r="77" ht="12.75" x14ac:dyDescent="0.25"/>
    <row r="78" ht="12.75" x14ac:dyDescent="0.25"/>
    <row r="79" ht="12.75" x14ac:dyDescent="0.25"/>
    <row r="80" ht="12.75" x14ac:dyDescent="0.25"/>
    <row r="81" ht="12.75" x14ac:dyDescent="0.25"/>
    <row r="82" ht="12.75" x14ac:dyDescent="0.25"/>
    <row r="83" ht="12.75" x14ac:dyDescent="0.25"/>
    <row r="84" ht="12.75" x14ac:dyDescent="0.25"/>
    <row r="85" ht="12.75" x14ac:dyDescent="0.25"/>
    <row r="86" ht="12.75" x14ac:dyDescent="0.25"/>
    <row r="87" ht="12.75" x14ac:dyDescent="0.25"/>
    <row r="88" ht="12.75" x14ac:dyDescent="0.25"/>
    <row r="89" ht="12.75" x14ac:dyDescent="0.25"/>
    <row r="90" ht="12.75" x14ac:dyDescent="0.25"/>
    <row r="91" ht="12.75" x14ac:dyDescent="0.25"/>
    <row r="92" ht="12.75" x14ac:dyDescent="0.25"/>
    <row r="93" ht="12.75" x14ac:dyDescent="0.25"/>
    <row r="94" ht="12.75" x14ac:dyDescent="0.25"/>
    <row r="95" ht="12.75" x14ac:dyDescent="0.25"/>
    <row r="96" ht="12.75" x14ac:dyDescent="0.25"/>
    <row r="97" ht="12.75" x14ac:dyDescent="0.25"/>
    <row r="98" ht="12.75" x14ac:dyDescent="0.25"/>
    <row r="99" ht="12.75" x14ac:dyDescent="0.25"/>
    <row r="100" ht="12.75" x14ac:dyDescent="0.25"/>
    <row r="101" ht="12.75" x14ac:dyDescent="0.25"/>
    <row r="102" ht="12.75" x14ac:dyDescent="0.25"/>
    <row r="103" ht="12.75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Captura</vt:lpstr>
      <vt:lpstr>Casos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Contreras Roldan</dc:creator>
  <cp:lastModifiedBy>Aldo Mauricio Ferrari Belmont</cp:lastModifiedBy>
  <dcterms:created xsi:type="dcterms:W3CDTF">2018-10-22T23:35:31Z</dcterms:created>
  <dcterms:modified xsi:type="dcterms:W3CDTF">2018-10-25T15:38:21Z</dcterms:modified>
</cp:coreProperties>
</file>