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BEB1DB66-C791-4855-8AB9-5818532698A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AA24" i="3" l="1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AB20" i="4" s="1"/>
  <c r="T23" i="1"/>
  <c r="T29" i="1"/>
  <c r="Y17" i="3"/>
  <c r="AA17" i="3" s="1"/>
  <c r="T8" i="1"/>
  <c r="T12" i="1"/>
  <c r="AA8" i="3"/>
  <c r="Y15" i="3"/>
  <c r="AA15" i="3" s="1"/>
  <c r="U11" i="4"/>
  <c r="V11" i="4" s="1"/>
  <c r="W11" i="4" s="1"/>
  <c r="Z11" i="4" s="1"/>
  <c r="U19" i="4"/>
  <c r="V19" i="4" s="1"/>
  <c r="W19" i="4" s="1"/>
  <c r="AB19" i="4" s="1"/>
  <c r="U27" i="4"/>
  <c r="V27" i="4" s="1"/>
  <c r="W27" i="4" s="1"/>
  <c r="T16" i="1"/>
  <c r="T22" i="1"/>
  <c r="AA13" i="3"/>
  <c r="U8" i="4"/>
  <c r="V8" i="4" s="1"/>
  <c r="W8" i="4" s="1"/>
  <c r="U16" i="4"/>
  <c r="V16" i="4" s="1"/>
  <c r="W16" i="4" s="1"/>
  <c r="Z16" i="4" s="1"/>
  <c r="U24" i="4"/>
  <c r="V24" i="4" s="1"/>
  <c r="W24" i="4" s="1"/>
  <c r="AB24" i="4" s="1"/>
  <c r="U32" i="4"/>
  <c r="V32" i="4" s="1"/>
  <c r="W32" i="4" s="1"/>
  <c r="T10" i="1"/>
  <c r="T24" i="1"/>
  <c r="T30" i="1"/>
  <c r="AA25" i="3"/>
  <c r="U13" i="4"/>
  <c r="V13" i="4" s="1"/>
  <c r="W13" i="4" s="1"/>
  <c r="U21" i="4"/>
  <c r="V21" i="4" s="1"/>
  <c r="W21" i="4" s="1"/>
  <c r="AB21" i="4" s="1"/>
  <c r="U31" i="4"/>
  <c r="V31" i="4" s="1"/>
  <c r="W31" i="4" s="1"/>
  <c r="Z31" i="4" s="1"/>
  <c r="AA11" i="3"/>
  <c r="AA16" i="3"/>
  <c r="AA23" i="3"/>
  <c r="U10" i="4"/>
  <c r="V10" i="4" s="1"/>
  <c r="W10" i="4" s="1"/>
  <c r="U18" i="4"/>
  <c r="V18" i="4" s="1"/>
  <c r="W18" i="4" s="1"/>
  <c r="AB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27" i="4"/>
  <c r="Z27" i="4"/>
  <c r="AB23" i="4"/>
  <c r="Z23" i="4"/>
  <c r="Z20" i="4"/>
  <c r="Z8" i="4"/>
  <c r="AB8" i="4"/>
  <c r="AB29" i="4"/>
  <c r="Z29" i="4"/>
  <c r="AB32" i="4"/>
  <c r="Z32" i="4"/>
  <c r="AB10" i="4"/>
  <c r="Z10" i="4"/>
  <c r="AB15" i="4"/>
  <c r="Z15" i="4"/>
  <c r="AB13" i="4"/>
  <c r="Z13" i="4"/>
  <c r="AB31" i="4"/>
  <c r="Z19" i="4" l="1"/>
  <c r="Z18" i="4"/>
  <c r="AA26" i="3"/>
  <c r="Y32" i="3"/>
  <c r="AB11" i="4"/>
  <c r="Z24" i="4"/>
  <c r="AB16" i="4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<sst xmlns="http://schemas.openxmlformats.org/spreadsheetml/2006/main" count="252" uniqueCount="130">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</sst>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rgb="FF92CDDC"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30" fillId="0" borderId="128" applyNumberFormat="0" applyFill="0" applyAlignment="0" applyProtection="0"/>
    <xf numFmtId="0" fontId="31" fillId="0" borderId="129" applyNumberFormat="0" applyFill="0" applyAlignment="0" applyProtection="0"/>
    <xf numFmtId="0" fontId="32" fillId="0" borderId="130" applyNumberFormat="0" applyFill="0" applyAlignment="0" applyProtection="0"/>
    <xf numFmtId="0" fontId="36" fillId="32" borderId="131" applyNumberFormat="0" applyAlignment="0" applyProtection="0"/>
    <xf numFmtId="0" fontId="37" fillId="33" borderId="132" applyNumberFormat="0" applyAlignment="0" applyProtection="0"/>
    <xf numFmtId="0" fontId="38" fillId="33" borderId="131" applyNumberFormat="0" applyAlignment="0" applyProtection="0"/>
    <xf numFmtId="0" fontId="39" fillId="0" borderId="133" applyNumberFormat="0" applyFill="0" applyAlignment="0" applyProtection="0"/>
    <xf numFmtId="0" fontId="40" fillId="34" borderId="134" applyNumberFormat="0" applyAlignment="0" applyProtection="0"/>
    <xf numFmtId="0" fontId="43" fillId="0" borderId="136" applyNumberFormat="0" applyFill="0" applyAlignment="0" applyProtection="0"/>
    <xf numFmtId="0" fontId="1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9" borderId="17" applyNumberFormat="0" applyBorder="0" applyAlignment="0" applyProtection="0"/>
    <xf numFmtId="0" fontId="34" fillId="30" borderId="17" applyNumberFormat="0" applyBorder="0" applyAlignment="0" applyProtection="0"/>
    <xf numFmtId="0" fontId="35" fillId="31" borderId="17" applyNumberFormat="0" applyBorder="0" applyAlignment="0" applyProtection="0"/>
    <xf numFmtId="0" fontId="41" fillId="0" borderId="17" applyNumberFormat="0" applyFill="0" applyBorder="0" applyAlignment="0" applyProtection="0"/>
    <xf numFmtId="0" fontId="1" fillId="35" borderId="135" applyNumberFormat="0" applyFont="0" applyAlignment="0" applyProtection="0"/>
    <xf numFmtId="0" fontId="42" fillId="0" borderId="17" applyNumberFormat="0" applyFill="0" applyBorder="0" applyAlignment="0" applyProtection="0"/>
    <xf numFmtId="0" fontId="44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44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44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44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44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44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37"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2" fillId="0" borderId="0" xfId="0" applyFont="1"/>
    <xf numFmtId="0" fontId="6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/>
    <xf numFmtId="0" fontId="5" fillId="2" borderId="26" xfId="0" applyFont="1" applyFill="1" applyBorder="1" applyAlignment="1"/>
    <xf numFmtId="0" fontId="6" fillId="6" borderId="33" xfId="0" applyFont="1" applyFill="1" applyBorder="1" applyAlignment="1">
      <alignment horizontal="center" vertical="center" wrapText="1"/>
    </xf>
    <xf numFmtId="164" fontId="16" fillId="8" borderId="44" xfId="0" applyNumberFormat="1" applyFont="1" applyFill="1" applyBorder="1" applyAlignment="1">
      <alignment horizontal="center" vertical="center" wrapText="1"/>
    </xf>
    <xf numFmtId="164" fontId="16" fillId="8" borderId="46" xfId="0" applyNumberFormat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9" fontId="17" fillId="7" borderId="47" xfId="0" applyNumberFormat="1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9" fontId="17" fillId="7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9" borderId="4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wrapText="1"/>
    </xf>
    <xf numFmtId="49" fontId="19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11" borderId="4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61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0" fillId="0" borderId="64" xfId="0" applyNumberFormat="1" applyFont="1" applyBorder="1" applyAlignment="1"/>
    <xf numFmtId="0" fontId="2" fillId="0" borderId="62" xfId="0" applyFont="1" applyBorder="1" applyAlignment="1">
      <alignment horizontal="left" vertical="center"/>
    </xf>
    <xf numFmtId="0" fontId="20" fillId="0" borderId="64" xfId="0" applyFont="1" applyBorder="1" applyAlignment="1"/>
    <xf numFmtId="0" fontId="2" fillId="0" borderId="33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9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19" fillId="0" borderId="68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2" xfId="0" applyFont="1" applyBorder="1" applyAlignment="1">
      <alignment vertical="center"/>
    </xf>
    <xf numFmtId="0" fontId="2" fillId="0" borderId="70" xfId="0" applyFont="1" applyBorder="1" applyAlignment="1">
      <alignment horizontal="center" wrapText="1"/>
    </xf>
    <xf numFmtId="0" fontId="2" fillId="12" borderId="62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4" borderId="62" xfId="0" applyFont="1" applyFill="1" applyBorder="1" applyAlignment="1">
      <alignment horizontal="center" wrapText="1"/>
    </xf>
    <xf numFmtId="0" fontId="2" fillId="15" borderId="60" xfId="0" applyFont="1" applyFill="1" applyBorder="1" applyAlignment="1">
      <alignment horizontal="center" wrapText="1"/>
    </xf>
    <xf numFmtId="165" fontId="20" fillId="15" borderId="64" xfId="0" applyNumberFormat="1" applyFont="1" applyFill="1" applyBorder="1" applyAlignment="1"/>
    <xf numFmtId="0" fontId="2" fillId="0" borderId="62" xfId="0" applyFont="1" applyBorder="1" applyAlignment="1">
      <alignment horizontal="center" wrapText="1"/>
    </xf>
    <xf numFmtId="0" fontId="2" fillId="9" borderId="72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wrapText="1"/>
    </xf>
    <xf numFmtId="0" fontId="20" fillId="0" borderId="64" xfId="0" applyFont="1" applyBorder="1"/>
    <xf numFmtId="0" fontId="21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wrapText="1"/>
    </xf>
    <xf numFmtId="0" fontId="19" fillId="0" borderId="68" xfId="0" applyFont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6" borderId="68" xfId="0" applyFont="1" applyFill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4" borderId="33" xfId="0" applyFont="1" applyFill="1" applyBorder="1" applyAlignment="1">
      <alignment horizontal="center" wrapText="1"/>
    </xf>
    <xf numFmtId="0" fontId="2" fillId="16" borderId="73" xfId="0" applyFont="1" applyFill="1" applyBorder="1" applyAlignment="1">
      <alignment horizontal="center" wrapText="1"/>
    </xf>
    <xf numFmtId="165" fontId="2" fillId="0" borderId="60" xfId="0" applyNumberFormat="1" applyFont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8" borderId="74" xfId="0" applyFont="1" applyFill="1" applyBorder="1" applyAlignment="1">
      <alignment horizontal="center" wrapText="1"/>
    </xf>
    <xf numFmtId="0" fontId="2" fillId="15" borderId="62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2" fillId="19" borderId="62" xfId="0" applyFont="1" applyFill="1" applyBorder="1" applyAlignment="1">
      <alignment horizontal="left" vertical="center"/>
    </xf>
    <xf numFmtId="0" fontId="22" fillId="0" borderId="0" xfId="0" applyFont="1" applyAlignment="1"/>
    <xf numFmtId="0" fontId="2" fillId="19" borderId="55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wrapText="1"/>
    </xf>
    <xf numFmtId="0" fontId="2" fillId="19" borderId="69" xfId="0" applyFont="1" applyFill="1" applyBorder="1" applyAlignment="1">
      <alignment horizontal="center" wrapText="1"/>
    </xf>
    <xf numFmtId="0" fontId="2" fillId="19" borderId="49" xfId="0" applyFont="1" applyFill="1" applyBorder="1" applyAlignment="1">
      <alignment horizontal="center" wrapText="1"/>
    </xf>
    <xf numFmtId="0" fontId="2" fillId="19" borderId="62" xfId="0" applyFont="1" applyFill="1" applyBorder="1" applyAlignment="1">
      <alignment horizontal="center" wrapText="1"/>
    </xf>
    <xf numFmtId="0" fontId="2" fillId="19" borderId="74" xfId="0" applyFont="1" applyFill="1" applyBorder="1" applyAlignment="1">
      <alignment horizontal="center" wrapText="1"/>
    </xf>
    <xf numFmtId="0" fontId="2" fillId="19" borderId="59" xfId="0" applyFont="1" applyFill="1" applyBorder="1" applyAlignment="1">
      <alignment horizontal="center" wrapText="1"/>
    </xf>
    <xf numFmtId="0" fontId="2" fillId="19" borderId="61" xfId="0" applyFont="1" applyFill="1" applyBorder="1" applyAlignment="1">
      <alignment horizontal="center" wrapText="1"/>
    </xf>
    <xf numFmtId="0" fontId="2" fillId="19" borderId="60" xfId="0" applyFont="1" applyFill="1" applyBorder="1" applyAlignment="1">
      <alignment horizontal="center" wrapText="1"/>
    </xf>
    <xf numFmtId="0" fontId="20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wrapText="1"/>
    </xf>
    <xf numFmtId="0" fontId="19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13" borderId="75" xfId="0" applyFont="1" applyFill="1" applyBorder="1" applyAlignment="1">
      <alignment horizontal="center" wrapText="1"/>
    </xf>
    <xf numFmtId="0" fontId="2" fillId="16" borderId="75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9" borderId="6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wrapText="1"/>
    </xf>
    <xf numFmtId="49" fontId="19" fillId="20" borderId="54" xfId="0" applyNumberFormat="1" applyFont="1" applyFill="1" applyBorder="1" applyAlignment="1">
      <alignment horizontal="center" vertical="center" wrapText="1"/>
    </xf>
    <xf numFmtId="0" fontId="2" fillId="20" borderId="4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/>
    </xf>
    <xf numFmtId="0" fontId="2" fillId="20" borderId="59" xfId="0" applyFont="1" applyFill="1" applyBorder="1" applyAlignment="1"/>
    <xf numFmtId="0" fontId="2" fillId="20" borderId="49" xfId="0" applyFont="1" applyFill="1" applyBorder="1" applyAlignment="1">
      <alignment horizontal="center"/>
    </xf>
    <xf numFmtId="0" fontId="2" fillId="20" borderId="80" xfId="0" applyFont="1" applyFill="1" applyBorder="1" applyAlignment="1"/>
    <xf numFmtId="0" fontId="2" fillId="20" borderId="49" xfId="0" applyFont="1" applyFill="1" applyBorder="1" applyAlignment="1"/>
    <xf numFmtId="0" fontId="2" fillId="9" borderId="81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wrapText="1"/>
    </xf>
    <xf numFmtId="0" fontId="19" fillId="20" borderId="64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/>
    </xf>
    <xf numFmtId="0" fontId="2" fillId="20" borderId="82" xfId="0" applyFont="1" applyFill="1" applyBorder="1" applyAlignment="1"/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19" fillId="20" borderId="64" xfId="0" applyFont="1" applyFill="1" applyBorder="1" applyAlignment="1">
      <alignment horizontal="center" vertical="center" wrapText="1"/>
    </xf>
    <xf numFmtId="0" fontId="2" fillId="9" borderId="85" xfId="0" applyFont="1" applyFill="1" applyBorder="1" applyAlignment="1">
      <alignment horizontal="center" vertical="center"/>
    </xf>
    <xf numFmtId="0" fontId="2" fillId="20" borderId="82" xfId="0" applyFont="1" applyFill="1" applyBorder="1" applyAlignment="1">
      <alignment horizontal="center"/>
    </xf>
    <xf numFmtId="0" fontId="21" fillId="20" borderId="64" xfId="0" applyFont="1" applyFill="1" applyBorder="1" applyAlignment="1">
      <alignment horizontal="center" wrapText="1"/>
    </xf>
    <xf numFmtId="0" fontId="2" fillId="17" borderId="83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wrapText="1"/>
    </xf>
    <xf numFmtId="0" fontId="2" fillId="17" borderId="67" xfId="0" applyFont="1" applyFill="1" applyBorder="1" applyAlignment="1">
      <alignment horizontal="center" wrapText="1"/>
    </xf>
    <xf numFmtId="0" fontId="2" fillId="17" borderId="62" xfId="0" applyFont="1" applyFill="1" applyBorder="1" applyAlignment="1">
      <alignment horizontal="center" wrapText="1"/>
    </xf>
    <xf numFmtId="0" fontId="2" fillId="17" borderId="72" xfId="0" applyFont="1" applyFill="1" applyBorder="1" applyAlignment="1">
      <alignment horizontal="center" wrapText="1"/>
    </xf>
    <xf numFmtId="0" fontId="2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87" xfId="0" applyFont="1" applyBorder="1" applyAlignment="1">
      <alignment horizontal="center" wrapText="1"/>
    </xf>
    <xf numFmtId="164" fontId="16" fillId="8" borderId="47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wrapText="1"/>
    </xf>
    <xf numFmtId="0" fontId="2" fillId="23" borderId="86" xfId="0" applyFont="1" applyFill="1" applyBorder="1" applyAlignment="1">
      <alignment horizontal="center" wrapText="1"/>
    </xf>
    <xf numFmtId="0" fontId="2" fillId="24" borderId="53" xfId="0" applyFont="1" applyFill="1" applyBorder="1" applyAlignment="1">
      <alignment horizontal="center" wrapText="1"/>
    </xf>
    <xf numFmtId="0" fontId="2" fillId="24" borderId="66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4" borderId="86" xfId="0" applyFont="1" applyFill="1" applyBorder="1" applyAlignment="1">
      <alignment horizontal="center" wrapText="1"/>
    </xf>
    <xf numFmtId="0" fontId="2" fillId="24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horizontal="center" wrapText="1"/>
    </xf>
    <xf numFmtId="0" fontId="2" fillId="25" borderId="33" xfId="0" applyFont="1" applyFill="1" applyBorder="1" applyAlignment="1">
      <alignment horizontal="center" wrapText="1"/>
    </xf>
    <xf numFmtId="0" fontId="2" fillId="0" borderId="86" xfId="0" applyFont="1" applyFill="1" applyBorder="1" applyAlignment="1">
      <alignment horizontal="center" wrapText="1"/>
    </xf>
    <xf numFmtId="0" fontId="2" fillId="26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7" fillId="7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3" xfId="0" applyFont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94" xfId="0" applyFont="1" applyBorder="1" applyAlignment="1">
      <alignment horizontal="left"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horizontal="left" vertical="center"/>
    </xf>
    <xf numFmtId="0" fontId="2" fillId="0" borderId="96" xfId="0" applyFont="1" applyBorder="1" applyAlignment="1">
      <alignment horizontal="left" vertical="center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98" xfId="0" applyFont="1" applyBorder="1" applyAlignment="1">
      <alignment horizontal="center" vertical="center" wrapText="1"/>
    </xf>
    <xf numFmtId="0" fontId="2" fillId="10" borderId="100" xfId="0" applyFont="1" applyFill="1" applyBorder="1" applyAlignment="1">
      <alignment horizontal="center" wrapText="1"/>
    </xf>
    <xf numFmtId="0" fontId="2" fillId="10" borderId="101" xfId="0" applyFont="1" applyFill="1" applyBorder="1" applyAlignment="1">
      <alignment horizontal="center" wrapText="1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9" fillId="0" borderId="104" xfId="0" applyFont="1" applyBorder="1" applyAlignment="1">
      <alignment horizontal="center" wrapText="1"/>
    </xf>
    <xf numFmtId="0" fontId="19" fillId="0" borderId="105" xfId="0" applyFont="1" applyBorder="1" applyAlignment="1">
      <alignment horizontal="center" wrapText="1"/>
    </xf>
    <xf numFmtId="0" fontId="2" fillId="10" borderId="106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/>
    </xf>
    <xf numFmtId="0" fontId="2" fillId="10" borderId="108" xfId="0" applyFont="1" applyFill="1" applyBorder="1" applyAlignment="1">
      <alignment horizontal="center" wrapText="1"/>
    </xf>
    <xf numFmtId="0" fontId="2" fillId="2" borderId="17" xfId="0" applyFont="1" applyFill="1" applyBorder="1" applyAlignment="1"/>
    <xf numFmtId="0" fontId="2" fillId="2" borderId="109" xfId="0" applyFont="1" applyFill="1" applyBorder="1" applyAlignment="1"/>
    <xf numFmtId="0" fontId="2" fillId="2" borderId="110" xfId="0" applyFont="1" applyFill="1" applyBorder="1" applyAlignment="1"/>
    <xf numFmtId="0" fontId="2" fillId="2" borderId="111" xfId="0" applyFont="1" applyFill="1" applyBorder="1" applyAlignment="1"/>
    <xf numFmtId="0" fontId="2" fillId="2" borderId="112" xfId="0" applyFont="1" applyFill="1" applyBorder="1" applyAlignment="1"/>
    <xf numFmtId="0" fontId="2" fillId="2" borderId="113" xfId="0" applyFont="1" applyFill="1" applyBorder="1" applyAlignment="1"/>
    <xf numFmtId="164" fontId="16" fillId="8" borderId="9" xfId="0" applyNumberFormat="1" applyFont="1" applyFill="1" applyBorder="1" applyAlignment="1">
      <alignment horizontal="center" vertical="center" wrapText="1"/>
    </xf>
    <xf numFmtId="0" fontId="19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0" fillId="0" borderId="0" xfId="0" applyFont="1" applyAlignment="1"/>
    <xf numFmtId="0" fontId="18" fillId="8" borderId="71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9" fontId="17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28" borderId="126" xfId="0" applyFont="1" applyFill="1" applyBorder="1" applyAlignment="1">
      <alignment horizontal="center" wrapText="1"/>
    </xf>
    <xf numFmtId="0" fontId="19" fillId="24" borderId="68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vertical="center" wrapText="1"/>
    </xf>
    <xf numFmtId="0" fontId="2" fillId="0" borderId="138" xfId="0" applyFont="1" applyBorder="1" applyAlignment="1">
      <alignment horizontal="center" wrapText="1"/>
    </xf>
    <xf numFmtId="0" fontId="2" fillId="0" borderId="137" xfId="0" applyFont="1" applyBorder="1" applyAlignment="1">
      <alignment horizontal="center" wrapText="1"/>
    </xf>
    <xf numFmtId="0" fontId="1" fillId="61" borderId="91" xfId="10" applyFill="1" applyBorder="1" applyAlignment="1">
      <alignment horizontal="center" wrapText="1"/>
    </xf>
    <xf numFmtId="0" fontId="1" fillId="60" borderId="90" xfId="10" applyFill="1" applyBorder="1" applyAlignment="1">
      <alignment horizontal="center" wrapText="1"/>
    </xf>
    <xf numFmtId="0" fontId="1" fillId="61" borderId="90" xfId="10" applyFill="1" applyBorder="1" applyAlignment="1">
      <alignment horizontal="center" wrapText="1"/>
    </xf>
    <xf numFmtId="0" fontId="1" fillId="60" borderId="91" xfId="10" applyFill="1" applyBorder="1" applyAlignment="1">
      <alignment horizontal="center" wrapText="1"/>
    </xf>
    <xf numFmtId="0" fontId="1" fillId="60" borderId="88" xfId="10" applyFill="1" applyBorder="1" applyAlignment="1">
      <alignment horizontal="center" wrapText="1"/>
    </xf>
    <xf numFmtId="0" fontId="1" fillId="60" borderId="89" xfId="10" applyFill="1" applyBorder="1" applyAlignment="1">
      <alignment horizontal="center" wrapText="1"/>
    </xf>
    <xf numFmtId="0" fontId="2" fillId="62" borderId="90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1" fillId="61" borderId="93" xfId="10" applyFill="1" applyBorder="1" applyAlignment="1">
      <alignment horizontal="center" wrapText="1"/>
    </xf>
    <xf numFmtId="0" fontId="1" fillId="61" borderId="92" xfId="10" applyFill="1" applyBorder="1" applyAlignment="1">
      <alignment horizontal="center" wrapText="1"/>
    </xf>
    <xf numFmtId="0" fontId="1" fillId="60" borderId="17" xfId="10" applyFill="1" applyAlignment="1">
      <alignment wrapText="1"/>
    </xf>
    <xf numFmtId="0" fontId="1" fillId="61" borderId="17" xfId="10" applyFill="1" applyAlignment="1">
      <alignment wrapText="1"/>
    </xf>
    <xf numFmtId="0" fontId="19" fillId="63" borderId="97" xfId="0" applyFont="1" applyFill="1" applyBorder="1" applyAlignment="1">
      <alignment horizontal="center" vertical="center" wrapText="1"/>
    </xf>
    <xf numFmtId="0" fontId="19" fillId="63" borderId="98" xfId="0" applyFont="1" applyFill="1" applyBorder="1" applyAlignment="1">
      <alignment horizontal="center" vertical="center" wrapText="1"/>
    </xf>
    <xf numFmtId="0" fontId="2" fillId="63" borderId="99" xfId="0" applyFont="1" applyFill="1" applyBorder="1" applyAlignment="1">
      <alignment horizontal="center" wrapText="1"/>
    </xf>
    <xf numFmtId="0" fontId="2" fillId="64" borderId="114" xfId="0" applyFont="1" applyFill="1" applyBorder="1" applyAlignment="1">
      <alignment horizontal="center" wrapText="1"/>
    </xf>
    <xf numFmtId="0" fontId="2" fillId="64" borderId="115" xfId="0" applyFont="1" applyFill="1" applyBorder="1" applyAlignment="1">
      <alignment horizontal="center" wrapText="1"/>
    </xf>
    <xf numFmtId="0" fontId="2" fillId="64" borderId="116" xfId="0" applyFont="1" applyFill="1" applyBorder="1" applyAlignment="1">
      <alignment horizontal="center" wrapText="1"/>
    </xf>
    <xf numFmtId="0" fontId="2" fillId="65" borderId="91" xfId="0" applyFont="1" applyFill="1" applyBorder="1" applyAlignment="1">
      <alignment horizontal="center" wrapText="1"/>
    </xf>
    <xf numFmtId="0" fontId="2" fillId="65" borderId="90" xfId="0" applyFont="1" applyFill="1" applyBorder="1" applyAlignment="1">
      <alignment horizontal="center" wrapText="1"/>
    </xf>
    <xf numFmtId="0" fontId="2" fillId="65" borderId="123" xfId="0" applyFont="1" applyFill="1" applyBorder="1" applyAlignment="1">
      <alignment horizontal="center" wrapText="1"/>
    </xf>
    <xf numFmtId="0" fontId="2" fillId="65" borderId="126" xfId="0" applyFont="1" applyFill="1" applyBorder="1" applyAlignment="1">
      <alignment horizontal="center" wrapText="1"/>
    </xf>
    <xf numFmtId="0" fontId="2" fillId="65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19" fillId="0" borderId="139" xfId="0" applyFont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wrapText="1"/>
    </xf>
    <xf numFmtId="0" fontId="19" fillId="0" borderId="139" xfId="0" applyFont="1" applyBorder="1" applyAlignment="1">
      <alignment horizontal="center" wrapText="1"/>
    </xf>
    <xf numFmtId="0" fontId="19" fillId="0" borderId="140" xfId="0" applyFont="1" applyBorder="1" applyAlignment="1">
      <alignment horizontal="center" wrapText="1"/>
    </xf>
    <xf numFmtId="0" fontId="2" fillId="24" borderId="114" xfId="0" applyFont="1" applyFill="1" applyBorder="1" applyAlignment="1">
      <alignment horizontal="center" wrapText="1"/>
    </xf>
    <xf numFmtId="0" fontId="2" fillId="24" borderId="89" xfId="0" applyFont="1" applyFill="1" applyBorder="1" applyAlignment="1">
      <alignment horizontal="center" wrapText="1"/>
    </xf>
    <xf numFmtId="0" fontId="2" fillId="66" borderId="60" xfId="0" applyFont="1" applyFill="1" applyBorder="1" applyAlignment="1">
      <alignment horizontal="center" wrapText="1"/>
    </xf>
    <xf numFmtId="0" fontId="2" fillId="66" borderId="100" xfId="0" applyFont="1" applyFill="1" applyBorder="1" applyAlignment="1">
      <alignment horizontal="center" wrapText="1"/>
    </xf>
    <xf numFmtId="164" fontId="16" fillId="67" borderId="44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4" fillId="7" borderId="42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14" fillId="7" borderId="3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3" fillId="7" borderId="3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9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9" xfId="0" applyFont="1" applyBorder="1"/>
    <xf numFmtId="0" fontId="7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5" xfId="0" applyFont="1" applyFill="1" applyBorder="1" applyAlignment="1">
      <alignment horizontal="center"/>
    </xf>
    <xf numFmtId="15" fontId="12" fillId="5" borderId="34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2" xfId="0" applyFont="1" applyBorder="1"/>
    <xf numFmtId="0" fontId="11" fillId="0" borderId="32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" fillId="2" borderId="3" xfId="0" applyFont="1" applyFill="1" applyBorder="1" applyAlignment="1"/>
    <xf numFmtId="0" fontId="3" fillId="0" borderId="4" xfId="0" applyFont="1" applyBorder="1"/>
    <xf numFmtId="0" fontId="3" fillId="0" borderId="14" xfId="0" applyFont="1" applyBorder="1"/>
    <xf numFmtId="0" fontId="3" fillId="0" borderId="21" xfId="0" applyFont="1" applyBorder="1"/>
    <xf numFmtId="0" fontId="3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6" fillId="6" borderId="32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45" xfId="0" applyFont="1" applyBorder="1"/>
    <xf numFmtId="0" fontId="2" fillId="2" borderId="1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3" fillId="7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1" fillId="0" borderId="9" xfId="0" applyFont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 wrapText="1"/>
    </xf>
    <xf numFmtId="0" fontId="10" fillId="4" borderId="71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7" fillId="3" borderId="17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15" fillId="6" borderId="41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3" borderId="1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5" fillId="6" borderId="32" xfId="0" applyFont="1" applyFill="1" applyBorder="1" applyAlignment="1">
      <alignment horizontal="center" vertical="center"/>
    </xf>
    <xf numFmtId="0" fontId="3" fillId="0" borderId="71" xfId="0" applyFont="1" applyBorder="1"/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28" fillId="27" borderId="117" xfId="0" applyFont="1" applyFill="1" applyBorder="1" applyAlignment="1">
      <alignment horizontal="center" vertical="center" wrapText="1"/>
    </xf>
    <xf numFmtId="0" fontId="28" fillId="27" borderId="11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6" fillId="4" borderId="27" xfId="0" applyFont="1" applyFill="1" applyBorder="1" applyAlignment="1">
      <alignment horizontal="center" vertical="center"/>
    </xf>
    <xf numFmtId="0" fontId="3" fillId="0" borderId="43" xfId="0" applyFont="1" applyBorder="1"/>
    <xf numFmtId="0" fontId="23" fillId="0" borderId="11" xfId="0" applyFont="1" applyBorder="1" applyAlignment="1">
      <alignment horizontal="center" vertical="center" textRotation="90" wrapText="1"/>
    </xf>
    <xf numFmtId="0" fontId="23" fillId="0" borderId="3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textRotation="90" wrapText="1"/>
    </xf>
    <xf numFmtId="0" fontId="10" fillId="6" borderId="3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</cellXfs>
  <cellStyles count="43">
    <cellStyle name="20% - Énfasis1 2" xfId="20" xr:uid="{3A52D5F9-403C-467C-AAF3-27CE923509B1}"/>
    <cellStyle name="20% - Énfasis2 2" xfId="24" xr:uid="{9A7A08FC-DC47-4B5C-9103-8ACD7AC4D59D}"/>
    <cellStyle name="20% - Énfasis3 2" xfId="28" xr:uid="{5DFB6A10-2DED-4BE1-A6E5-E7830CAFC56D}"/>
    <cellStyle name="20% - Énfasis4 2" xfId="32" xr:uid="{16AC53B0-8BE5-4A3E-B2AC-2363A8598378}"/>
    <cellStyle name="20% - Énfasis5 2" xfId="36" xr:uid="{F9BF5D54-3054-4798-9F61-5FE4BA43192F}"/>
    <cellStyle name="20% - Énfasis6 2" xfId="40" xr:uid="{DEC6D9C8-65C4-4942-A00D-EBC5B830732E}"/>
    <cellStyle name="40% - Énfasis1 2" xfId="21" xr:uid="{2437C67D-ED1F-4CD1-BE8A-664A4936A845}"/>
    <cellStyle name="40% - Énfasis2 2" xfId="25" xr:uid="{2AA74CCD-8F9B-4172-8B01-2CF1960E712E}"/>
    <cellStyle name="40% - Énfasis3 2" xfId="29" xr:uid="{53797701-951A-4003-8384-3E34E399FCC5}"/>
    <cellStyle name="40% - Énfasis4 2" xfId="33" xr:uid="{91B1CE2B-E0C3-4D3F-9E4B-0A15FE1961A4}"/>
    <cellStyle name="40% - Énfasis5 2" xfId="37" xr:uid="{30824666-39A3-45DF-A8AA-F8DD44B928DE}"/>
    <cellStyle name="40% - Énfasis6 2" xfId="41" xr:uid="{71E5BE13-410E-4331-B0C8-985F4037ACD5}"/>
    <cellStyle name="60% - Énfasis1 2" xfId="22" xr:uid="{78B8B14A-A5E9-4282-A244-17358C51518A}"/>
    <cellStyle name="60% - Énfasis2 2" xfId="26" xr:uid="{D4F03F08-B161-452F-B0AD-573CE7FE08ED}"/>
    <cellStyle name="60% - Énfasis3 2" xfId="30" xr:uid="{FC98120E-2DB8-4F89-9549-0545380E6529}"/>
    <cellStyle name="60% - Énfasis4 2" xfId="34" xr:uid="{66427F1D-A719-4F08-83D0-8C8F4028A271}"/>
    <cellStyle name="60% - Énfasis5 2" xfId="38" xr:uid="{9E75147E-0DF4-4A7A-8A06-9960B871F1D2}"/>
    <cellStyle name="60% - Énfasis6 2" xfId="42" xr:uid="{22AF5351-CACA-4DD6-83CD-F0BECF81C94D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tas 2" xfId="17" xr:uid="{ADD27421-7D06-4D02-870B-02B392846BB3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88"/>
      <c r="B1" s="289"/>
      <c r="C1" s="277" t="s">
        <v>0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9"/>
      <c r="Q1" s="263"/>
      <c r="R1" s="264"/>
      <c r="S1" s="264"/>
      <c r="T1" s="265"/>
    </row>
    <row r="2" spans="1:23" ht="15" customHeight="1" x14ac:dyDescent="0.25">
      <c r="A2" s="283"/>
      <c r="B2" s="290"/>
      <c r="C2" s="280" t="s">
        <v>1</v>
      </c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4"/>
      <c r="Q2" s="266"/>
      <c r="R2" s="267"/>
      <c r="S2" s="267"/>
      <c r="T2" s="268"/>
    </row>
    <row r="3" spans="1:23" ht="18" customHeight="1" x14ac:dyDescent="0.25">
      <c r="A3" s="283"/>
      <c r="B3" s="290"/>
      <c r="C3" s="272" t="s">
        <v>2</v>
      </c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4"/>
      <c r="Q3" s="266"/>
      <c r="R3" s="267"/>
      <c r="S3" s="267"/>
      <c r="T3" s="268"/>
    </row>
    <row r="4" spans="1:23" ht="15.75" customHeight="1" x14ac:dyDescent="0.25">
      <c r="A4" s="283"/>
      <c r="B4" s="290"/>
      <c r="C4" s="259" t="s">
        <v>3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1"/>
      <c r="Q4" s="269"/>
      <c r="R4" s="270"/>
      <c r="S4" s="270"/>
      <c r="T4" s="271"/>
    </row>
    <row r="5" spans="1:23" ht="24" customHeight="1" x14ac:dyDescent="0.2">
      <c r="A5" s="258"/>
      <c r="B5" s="291"/>
      <c r="C5" s="262" t="s">
        <v>7</v>
      </c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1"/>
    </row>
    <row r="6" spans="1:23" ht="13.5" customHeight="1" x14ac:dyDescent="0.2">
      <c r="A6" s="282" t="s">
        <v>9</v>
      </c>
      <c r="B6" s="284" t="s">
        <v>11</v>
      </c>
      <c r="C6" s="281" t="s">
        <v>14</v>
      </c>
      <c r="D6" s="260"/>
      <c r="E6" s="260"/>
      <c r="F6" s="260"/>
      <c r="G6" s="260"/>
      <c r="H6" s="260"/>
      <c r="I6" s="260"/>
      <c r="J6" s="260"/>
      <c r="K6" s="260"/>
      <c r="L6" s="276"/>
      <c r="M6" s="285" t="s">
        <v>15</v>
      </c>
      <c r="N6" s="286"/>
      <c r="O6" s="287"/>
      <c r="P6" s="285" t="s">
        <v>17</v>
      </c>
      <c r="Q6" s="287"/>
      <c r="R6" s="275" t="s">
        <v>18</v>
      </c>
      <c r="S6" s="276"/>
      <c r="T6" s="257" t="s">
        <v>19</v>
      </c>
      <c r="U6" s="255" t="s">
        <v>20</v>
      </c>
      <c r="V6" s="251" t="s">
        <v>21</v>
      </c>
      <c r="W6" s="253" t="s">
        <v>22</v>
      </c>
    </row>
    <row r="7" spans="1:23" ht="24.75" customHeight="1" x14ac:dyDescent="0.2">
      <c r="A7" s="283"/>
      <c r="B7" s="252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58"/>
      <c r="U7" s="256"/>
      <c r="V7" s="252"/>
      <c r="W7" s="254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5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6"/>
      <c r="W13" s="66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5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5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9">
        <v>9</v>
      </c>
      <c r="S15" s="28">
        <f t="shared" si="3"/>
        <v>4.05</v>
      </c>
      <c r="T15" s="71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5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5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2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4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5">
        <v>9</v>
      </c>
      <c r="S18" s="28">
        <f t="shared" si="3"/>
        <v>4.05</v>
      </c>
      <c r="T18" s="71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6">
        <v>8</v>
      </c>
      <c r="S19" s="28">
        <f t="shared" si="3"/>
        <v>3.6</v>
      </c>
      <c r="T19" s="77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8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9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5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5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80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6"/>
      <c r="W25" s="66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5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5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4"/>
      <c r="B28" s="85" t="s">
        <v>85</v>
      </c>
      <c r="C28" s="87">
        <v>1</v>
      </c>
      <c r="D28" s="88">
        <v>1</v>
      </c>
      <c r="E28" s="88">
        <v>1</v>
      </c>
      <c r="F28" s="89">
        <v>1</v>
      </c>
      <c r="G28" s="88">
        <v>0</v>
      </c>
      <c r="H28" s="90"/>
      <c r="I28" s="91"/>
      <c r="J28" s="91"/>
      <c r="K28" s="91"/>
      <c r="L28" s="92">
        <f t="shared" si="0"/>
        <v>5</v>
      </c>
      <c r="M28" s="93"/>
      <c r="N28" s="94">
        <v>0</v>
      </c>
      <c r="O28" s="95">
        <f t="shared" si="1"/>
        <v>0</v>
      </c>
      <c r="P28" s="93"/>
      <c r="Q28" s="96">
        <f t="shared" si="2"/>
        <v>0</v>
      </c>
      <c r="R28" s="93"/>
      <c r="S28" s="92">
        <f t="shared" si="3"/>
        <v>0</v>
      </c>
      <c r="T28" s="97"/>
      <c r="U28" s="98"/>
      <c r="V28" s="98"/>
      <c r="W28" s="98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80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1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5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80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9">
        <v>24</v>
      </c>
      <c r="B32" s="82" t="s">
        <v>82</v>
      </c>
      <c r="C32" s="43">
        <v>1</v>
      </c>
      <c r="D32" s="100">
        <v>1</v>
      </c>
      <c r="E32" s="100">
        <v>1</v>
      </c>
      <c r="F32" s="100">
        <v>1</v>
      </c>
      <c r="G32" s="101">
        <v>0</v>
      </c>
      <c r="H32" s="102">
        <v>1</v>
      </c>
      <c r="I32" s="103">
        <v>1</v>
      </c>
      <c r="J32" s="103">
        <v>1</v>
      </c>
      <c r="K32" s="103">
        <v>1</v>
      </c>
      <c r="L32" s="28">
        <f t="shared" si="0"/>
        <v>1</v>
      </c>
      <c r="M32" s="104">
        <v>10</v>
      </c>
      <c r="N32" s="105">
        <v>10</v>
      </c>
      <c r="O32" s="32">
        <f t="shared" si="1"/>
        <v>2</v>
      </c>
      <c r="P32" s="106">
        <v>10</v>
      </c>
      <c r="Q32" s="36">
        <f t="shared" si="2"/>
        <v>3.5</v>
      </c>
      <c r="R32" s="107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38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1"/>
      <c r="B1" s="299"/>
      <c r="C1" s="1"/>
      <c r="D1" s="277" t="s">
        <v>0</v>
      </c>
      <c r="E1" s="278"/>
      <c r="F1" s="278"/>
      <c r="G1" s="278"/>
      <c r="H1" s="278"/>
      <c r="I1" s="278"/>
      <c r="J1" s="278"/>
      <c r="K1" s="278"/>
      <c r="L1" s="278"/>
      <c r="M1" s="278"/>
      <c r="N1" s="264"/>
      <c r="O1" s="278"/>
      <c r="P1" s="2"/>
      <c r="Q1" s="297"/>
      <c r="R1" s="298"/>
      <c r="S1" s="298"/>
      <c r="T1" s="298"/>
      <c r="U1" s="299"/>
      <c r="V1" s="3"/>
      <c r="W1" s="3"/>
      <c r="X1" s="3"/>
      <c r="Y1" s="3"/>
    </row>
    <row r="2" spans="1:25" ht="15" customHeight="1" x14ac:dyDescent="0.25">
      <c r="A2" s="266"/>
      <c r="B2" s="290"/>
      <c r="C2" s="4"/>
      <c r="D2" s="280" t="s">
        <v>1</v>
      </c>
      <c r="E2" s="273"/>
      <c r="F2" s="273"/>
      <c r="G2" s="273"/>
      <c r="H2" s="273"/>
      <c r="I2" s="273"/>
      <c r="J2" s="273"/>
      <c r="K2" s="273"/>
      <c r="L2" s="273"/>
      <c r="M2" s="273"/>
      <c r="N2" s="266"/>
      <c r="O2" s="273"/>
      <c r="P2" s="2"/>
      <c r="Q2" s="266"/>
      <c r="R2" s="267"/>
      <c r="S2" s="267"/>
      <c r="T2" s="267"/>
      <c r="U2" s="290"/>
      <c r="V2" s="3"/>
      <c r="W2" s="3"/>
      <c r="X2" s="3"/>
      <c r="Y2" s="3"/>
    </row>
    <row r="3" spans="1:25" ht="18" customHeight="1" x14ac:dyDescent="0.25">
      <c r="A3" s="266"/>
      <c r="B3" s="290"/>
      <c r="C3" s="4"/>
      <c r="D3" s="272" t="s">
        <v>2</v>
      </c>
      <c r="E3" s="273"/>
      <c r="F3" s="273"/>
      <c r="G3" s="273"/>
      <c r="H3" s="273"/>
      <c r="I3" s="273"/>
      <c r="J3" s="273"/>
      <c r="K3" s="273"/>
      <c r="L3" s="273"/>
      <c r="M3" s="273"/>
      <c r="N3" s="266"/>
      <c r="O3" s="273"/>
      <c r="P3" s="5"/>
      <c r="Q3" s="266"/>
      <c r="R3" s="267"/>
      <c r="S3" s="267"/>
      <c r="T3" s="267"/>
      <c r="U3" s="290"/>
      <c r="V3" s="3"/>
      <c r="W3" s="3"/>
      <c r="X3" s="3"/>
      <c r="Y3" s="3"/>
    </row>
    <row r="4" spans="1:25" ht="15.75" customHeight="1" thickBot="1" x14ac:dyDescent="0.3">
      <c r="A4" s="266"/>
      <c r="B4" s="290"/>
      <c r="C4" s="4"/>
      <c r="D4" s="259" t="s">
        <v>4</v>
      </c>
      <c r="E4" s="260"/>
      <c r="F4" s="260"/>
      <c r="G4" s="260"/>
      <c r="H4" s="260"/>
      <c r="I4" s="260"/>
      <c r="J4" s="260"/>
      <c r="K4" s="260"/>
      <c r="L4" s="260"/>
      <c r="M4" s="260"/>
      <c r="N4" s="292"/>
      <c r="O4" s="260"/>
      <c r="P4" s="6"/>
      <c r="Q4" s="269"/>
      <c r="R4" s="270"/>
      <c r="S4" s="270"/>
      <c r="T4" s="270"/>
      <c r="U4" s="291"/>
      <c r="V4" s="3"/>
      <c r="W4" s="3"/>
      <c r="X4" s="3"/>
      <c r="Y4" s="3"/>
    </row>
    <row r="5" spans="1:25" ht="38.25" customHeight="1" thickBot="1" x14ac:dyDescent="0.25">
      <c r="A5" s="269"/>
      <c r="B5" s="291"/>
      <c r="C5" s="7" t="s">
        <v>5</v>
      </c>
      <c r="D5" s="304" t="s">
        <v>10</v>
      </c>
      <c r="E5" s="260"/>
      <c r="F5" s="260"/>
      <c r="G5" s="260"/>
      <c r="H5" s="260"/>
      <c r="I5" s="260"/>
      <c r="J5" s="260"/>
      <c r="K5" s="260"/>
      <c r="L5" s="260"/>
      <c r="M5" s="260"/>
      <c r="N5" s="292"/>
      <c r="O5" s="260"/>
      <c r="P5" s="260"/>
      <c r="Q5" s="260"/>
      <c r="R5" s="260"/>
      <c r="S5" s="260"/>
      <c r="T5" s="276"/>
      <c r="U5" s="294" t="s">
        <v>13</v>
      </c>
      <c r="V5" s="3"/>
      <c r="W5" s="3"/>
      <c r="X5" s="3"/>
      <c r="Y5" s="3"/>
    </row>
    <row r="6" spans="1:25" ht="26.25" customHeight="1" thickBot="1" x14ac:dyDescent="0.25">
      <c r="A6" s="302" t="s">
        <v>9</v>
      </c>
      <c r="B6" s="284" t="s">
        <v>11</v>
      </c>
      <c r="C6" s="303" t="s">
        <v>12</v>
      </c>
      <c r="D6" s="281" t="s">
        <v>14</v>
      </c>
      <c r="E6" s="260"/>
      <c r="F6" s="260"/>
      <c r="G6" s="260"/>
      <c r="H6" s="260"/>
      <c r="I6" s="260"/>
      <c r="J6" s="260"/>
      <c r="K6" s="260"/>
      <c r="L6" s="276"/>
      <c r="M6" s="285" t="s">
        <v>101</v>
      </c>
      <c r="N6" s="305"/>
      <c r="O6" s="287"/>
      <c r="P6" s="285" t="s">
        <v>100</v>
      </c>
      <c r="Q6" s="287"/>
      <c r="R6" s="275" t="s">
        <v>18</v>
      </c>
      <c r="S6" s="276"/>
      <c r="T6" s="300" t="s">
        <v>19</v>
      </c>
      <c r="U6" s="295"/>
      <c r="V6" s="3"/>
      <c r="W6" s="3"/>
      <c r="X6" s="3"/>
      <c r="Y6" s="3"/>
    </row>
    <row r="7" spans="1:25" ht="24.75" customHeight="1" thickBot="1" x14ac:dyDescent="0.25">
      <c r="A7" s="270"/>
      <c r="B7" s="252"/>
      <c r="C7" s="296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0" t="s">
        <v>109</v>
      </c>
      <c r="K7" s="9" t="s">
        <v>110</v>
      </c>
      <c r="L7" s="14" t="s">
        <v>33</v>
      </c>
      <c r="M7" s="12" t="s">
        <v>102</v>
      </c>
      <c r="N7" s="148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96"/>
      <c r="U7" s="296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3">
        <v>0</v>
      </c>
      <c r="E8" s="45">
        <v>1</v>
      </c>
      <c r="F8" s="22">
        <v>1</v>
      </c>
      <c r="G8" s="22">
        <v>1</v>
      </c>
      <c r="H8" s="24">
        <v>1</v>
      </c>
      <c r="I8" s="142">
        <v>1</v>
      </c>
      <c r="J8" s="142">
        <v>1</v>
      </c>
      <c r="K8" s="139">
        <v>1</v>
      </c>
      <c r="L8" s="146">
        <f>8-SUM(D8:K8)</f>
        <v>1</v>
      </c>
      <c r="M8" s="141">
        <v>9</v>
      </c>
      <c r="N8" s="152">
        <v>5</v>
      </c>
      <c r="O8" s="147">
        <f>AVERAGE(M8,N8)*0.35</f>
        <v>2.4499999999999997</v>
      </c>
      <c r="P8" s="27">
        <v>8</v>
      </c>
      <c r="Q8" s="35">
        <f>(AVERAGE(P8))*0.15</f>
        <v>1.2</v>
      </c>
      <c r="R8" s="158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42">
        <v>1</v>
      </c>
      <c r="J9" s="142">
        <v>1</v>
      </c>
      <c r="K9" s="139">
        <v>1</v>
      </c>
      <c r="L9" s="146">
        <f t="shared" ref="L9:L31" si="1">8-SUM(D9:K9)</f>
        <v>0</v>
      </c>
      <c r="M9" s="141">
        <v>8</v>
      </c>
      <c r="N9" s="141">
        <v>9</v>
      </c>
      <c r="O9" s="147">
        <f t="shared" ref="O9:O31" si="2">AVERAGE(M9,N9)*0.35</f>
        <v>2.9749999999999996</v>
      </c>
      <c r="P9" s="153">
        <v>5</v>
      </c>
      <c r="Q9" s="35">
        <f t="shared" ref="Q9:Q31" si="3">(AVERAGE(P9))*0.15</f>
        <v>0.75</v>
      </c>
      <c r="R9" s="154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42">
        <v>1</v>
      </c>
      <c r="J10" s="142">
        <v>1</v>
      </c>
      <c r="K10" s="139">
        <v>1</v>
      </c>
      <c r="L10" s="146">
        <f t="shared" si="1"/>
        <v>0</v>
      </c>
      <c r="M10" s="141">
        <v>10</v>
      </c>
      <c r="N10" s="141">
        <v>9</v>
      </c>
      <c r="O10" s="147">
        <f t="shared" si="2"/>
        <v>3.3249999999999997</v>
      </c>
      <c r="P10" s="154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55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42">
        <v>1</v>
      </c>
      <c r="J11" s="142">
        <v>1</v>
      </c>
      <c r="K11" s="139">
        <v>1</v>
      </c>
      <c r="L11" s="146">
        <f t="shared" si="1"/>
        <v>0</v>
      </c>
      <c r="M11" s="141">
        <v>10</v>
      </c>
      <c r="N11" s="141">
        <v>9</v>
      </c>
      <c r="O11" s="147">
        <f t="shared" si="2"/>
        <v>3.3249999999999997</v>
      </c>
      <c r="P11" s="154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55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45">
        <v>0</v>
      </c>
      <c r="F12" s="22">
        <v>1</v>
      </c>
      <c r="G12" s="22">
        <v>1</v>
      </c>
      <c r="H12" s="24">
        <v>1</v>
      </c>
      <c r="I12" s="142">
        <v>1</v>
      </c>
      <c r="J12" s="142">
        <v>1</v>
      </c>
      <c r="K12" s="139">
        <v>1</v>
      </c>
      <c r="L12" s="146">
        <f t="shared" si="1"/>
        <v>1</v>
      </c>
      <c r="M12" s="156">
        <v>10</v>
      </c>
      <c r="N12" s="141">
        <v>8</v>
      </c>
      <c r="O12" s="147">
        <f t="shared" si="2"/>
        <v>3.15</v>
      </c>
      <c r="P12" s="153">
        <v>5</v>
      </c>
      <c r="Q12" s="35">
        <f t="shared" si="3"/>
        <v>0.75</v>
      </c>
      <c r="R12" s="154">
        <v>8</v>
      </c>
      <c r="S12" s="42">
        <f t="shared" si="4"/>
        <v>4</v>
      </c>
      <c r="T12" s="155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42">
        <v>1</v>
      </c>
      <c r="J13" s="142">
        <v>1</v>
      </c>
      <c r="K13" s="139">
        <v>1</v>
      </c>
      <c r="L13" s="146">
        <f t="shared" si="1"/>
        <v>0</v>
      </c>
      <c r="M13" s="152">
        <v>0</v>
      </c>
      <c r="N13" s="141">
        <v>9</v>
      </c>
      <c r="O13" s="147">
        <f t="shared" si="2"/>
        <v>1.575</v>
      </c>
      <c r="P13" s="153">
        <v>5</v>
      </c>
      <c r="Q13" s="35">
        <f t="shared" si="3"/>
        <v>0.75</v>
      </c>
      <c r="R13" s="153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42">
        <v>1</v>
      </c>
      <c r="J14" s="142">
        <v>1</v>
      </c>
      <c r="K14" s="139">
        <v>1</v>
      </c>
      <c r="L14" s="146">
        <f t="shared" si="1"/>
        <v>0</v>
      </c>
      <c r="M14" s="141">
        <v>10</v>
      </c>
      <c r="N14" s="141">
        <v>9</v>
      </c>
      <c r="O14" s="147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55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42">
        <v>1</v>
      </c>
      <c r="J15" s="142">
        <v>1</v>
      </c>
      <c r="K15" s="139">
        <v>1</v>
      </c>
      <c r="L15" s="146">
        <f t="shared" si="1"/>
        <v>0</v>
      </c>
      <c r="M15" s="152">
        <v>0</v>
      </c>
      <c r="N15" s="141">
        <v>10</v>
      </c>
      <c r="O15" s="147">
        <f t="shared" si="2"/>
        <v>1.75</v>
      </c>
      <c r="P15" s="154">
        <v>10</v>
      </c>
      <c r="Q15" s="35">
        <f t="shared" si="3"/>
        <v>1.5</v>
      </c>
      <c r="R15" s="153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42">
        <v>1</v>
      </c>
      <c r="J16" s="142">
        <v>1</v>
      </c>
      <c r="K16" s="139">
        <v>1</v>
      </c>
      <c r="L16" s="146">
        <f t="shared" si="1"/>
        <v>0</v>
      </c>
      <c r="M16" s="141">
        <v>9</v>
      </c>
      <c r="N16" s="141">
        <v>10</v>
      </c>
      <c r="O16" s="147">
        <f t="shared" si="2"/>
        <v>3.3249999999999997</v>
      </c>
      <c r="P16" s="52">
        <v>10</v>
      </c>
      <c r="Q16" s="35">
        <f t="shared" si="3"/>
        <v>1.5</v>
      </c>
      <c r="R16" s="154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44">
        <v>0</v>
      </c>
      <c r="E17" s="145">
        <v>0</v>
      </c>
      <c r="F17" s="22">
        <v>1</v>
      </c>
      <c r="G17" s="22">
        <v>1</v>
      </c>
      <c r="H17" s="24">
        <v>1</v>
      </c>
      <c r="I17" s="142">
        <v>1</v>
      </c>
      <c r="J17" s="142">
        <v>1</v>
      </c>
      <c r="K17" s="139">
        <v>1</v>
      </c>
      <c r="L17" s="146">
        <f t="shared" si="1"/>
        <v>2</v>
      </c>
      <c r="M17" s="152">
        <v>0</v>
      </c>
      <c r="N17" s="152">
        <v>5</v>
      </c>
      <c r="O17" s="147">
        <f t="shared" si="2"/>
        <v>0.875</v>
      </c>
      <c r="P17" s="154">
        <v>7</v>
      </c>
      <c r="Q17" s="35">
        <f t="shared" si="3"/>
        <v>1.05</v>
      </c>
      <c r="R17" s="153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37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42">
        <v>1</v>
      </c>
      <c r="J18" s="142">
        <v>1</v>
      </c>
      <c r="K18" s="139">
        <v>1</v>
      </c>
      <c r="L18" s="146">
        <f t="shared" si="1"/>
        <v>0</v>
      </c>
      <c r="M18" s="156">
        <v>10</v>
      </c>
      <c r="N18" s="141">
        <v>10</v>
      </c>
      <c r="O18" s="147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42">
        <v>1</v>
      </c>
      <c r="J19" s="142">
        <v>1</v>
      </c>
      <c r="K19" s="139">
        <v>1</v>
      </c>
      <c r="L19" s="146">
        <f t="shared" si="1"/>
        <v>0</v>
      </c>
      <c r="M19" s="156">
        <v>8</v>
      </c>
      <c r="N19" s="141">
        <v>9</v>
      </c>
      <c r="O19" s="147">
        <f t="shared" si="2"/>
        <v>2.9749999999999996</v>
      </c>
      <c r="P19" s="154">
        <v>10</v>
      </c>
      <c r="Q19" s="35">
        <f t="shared" si="3"/>
        <v>1.5</v>
      </c>
      <c r="R19" s="154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42">
        <v>1</v>
      </c>
      <c r="J20" s="142">
        <v>1</v>
      </c>
      <c r="K20" s="139">
        <v>1</v>
      </c>
      <c r="L20" s="146">
        <f t="shared" si="1"/>
        <v>0</v>
      </c>
      <c r="M20" s="141">
        <v>10</v>
      </c>
      <c r="N20" s="141">
        <v>9.5</v>
      </c>
      <c r="O20" s="147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42">
        <v>1</v>
      </c>
      <c r="J21" s="142">
        <v>1</v>
      </c>
      <c r="K21" s="139">
        <v>1</v>
      </c>
      <c r="L21" s="146">
        <f t="shared" si="1"/>
        <v>0</v>
      </c>
      <c r="M21" s="141">
        <v>9</v>
      </c>
      <c r="N21" s="141">
        <v>8</v>
      </c>
      <c r="O21" s="147">
        <f t="shared" si="2"/>
        <v>2.9749999999999996</v>
      </c>
      <c r="P21" s="52">
        <v>9</v>
      </c>
      <c r="Q21" s="35">
        <f t="shared" si="3"/>
        <v>1.3499999999999999</v>
      </c>
      <c r="R21" s="154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42">
        <v>1</v>
      </c>
      <c r="J22" s="142">
        <v>1</v>
      </c>
      <c r="K22" s="139">
        <v>1</v>
      </c>
      <c r="L22" s="146">
        <f t="shared" si="1"/>
        <v>0</v>
      </c>
      <c r="M22" s="156">
        <v>10</v>
      </c>
      <c r="N22" s="141">
        <v>10</v>
      </c>
      <c r="O22" s="147">
        <f t="shared" si="2"/>
        <v>3.5</v>
      </c>
      <c r="P22" s="153">
        <v>5</v>
      </c>
      <c r="Q22" s="35">
        <f t="shared" si="3"/>
        <v>0.75</v>
      </c>
      <c r="R22" s="154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42">
        <v>1</v>
      </c>
      <c r="J23" s="142">
        <v>1</v>
      </c>
      <c r="K23" s="139">
        <v>1</v>
      </c>
      <c r="L23" s="146">
        <f t="shared" si="1"/>
        <v>0</v>
      </c>
      <c r="M23" s="141">
        <v>10</v>
      </c>
      <c r="N23" s="141">
        <v>10</v>
      </c>
      <c r="O23" s="147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42">
        <v>1</v>
      </c>
      <c r="J24" s="142">
        <v>1</v>
      </c>
      <c r="K24" s="139">
        <v>1</v>
      </c>
      <c r="L24" s="146">
        <f t="shared" si="1"/>
        <v>0</v>
      </c>
      <c r="M24" s="152">
        <v>0</v>
      </c>
      <c r="N24" s="141">
        <v>8</v>
      </c>
      <c r="O24" s="147">
        <f t="shared" si="2"/>
        <v>1.4</v>
      </c>
      <c r="P24" s="154">
        <v>10</v>
      </c>
      <c r="Q24" s="35">
        <f t="shared" si="3"/>
        <v>1.5</v>
      </c>
      <c r="R24" s="153">
        <v>0</v>
      </c>
      <c r="S24" s="42">
        <f t="shared" si="4"/>
        <v>0</v>
      </c>
      <c r="T24" s="155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42">
        <v>1</v>
      </c>
      <c r="J25" s="142">
        <v>1</v>
      </c>
      <c r="K25" s="139">
        <v>1</v>
      </c>
      <c r="L25" s="146">
        <f t="shared" si="1"/>
        <v>0</v>
      </c>
      <c r="M25" s="156">
        <v>10</v>
      </c>
      <c r="N25" s="141">
        <v>9</v>
      </c>
      <c r="O25" s="147">
        <f t="shared" si="2"/>
        <v>3.3249999999999997</v>
      </c>
      <c r="P25" s="52">
        <v>10</v>
      </c>
      <c r="Q25" s="35">
        <f t="shared" si="3"/>
        <v>1.5</v>
      </c>
      <c r="R25" s="154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57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42">
        <v>1</v>
      </c>
      <c r="J26" s="142">
        <v>1</v>
      </c>
      <c r="K26" s="139">
        <v>1</v>
      </c>
      <c r="L26" s="146">
        <f t="shared" si="1"/>
        <v>0</v>
      </c>
      <c r="M26" s="156">
        <v>10</v>
      </c>
      <c r="N26" s="141">
        <v>10</v>
      </c>
      <c r="O26" s="147">
        <f t="shared" si="2"/>
        <v>3.5</v>
      </c>
      <c r="P26" s="154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55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42">
        <v>1</v>
      </c>
      <c r="J27" s="142">
        <v>1</v>
      </c>
      <c r="K27" s="139">
        <v>1</v>
      </c>
      <c r="L27" s="146">
        <f t="shared" si="1"/>
        <v>0</v>
      </c>
      <c r="M27" s="156">
        <v>10</v>
      </c>
      <c r="N27" s="141">
        <v>10</v>
      </c>
      <c r="O27" s="147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42">
        <v>1</v>
      </c>
      <c r="J28" s="142">
        <v>1</v>
      </c>
      <c r="K28" s="139">
        <v>1</v>
      </c>
      <c r="L28" s="146">
        <f t="shared" si="1"/>
        <v>0</v>
      </c>
      <c r="M28" s="141">
        <v>10</v>
      </c>
      <c r="N28" s="141">
        <v>10</v>
      </c>
      <c r="O28" s="147">
        <f t="shared" si="2"/>
        <v>3.5</v>
      </c>
      <c r="P28" s="154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1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42">
        <v>1</v>
      </c>
      <c r="J29" s="142">
        <v>1</v>
      </c>
      <c r="K29" s="139">
        <v>1</v>
      </c>
      <c r="L29" s="146">
        <f t="shared" si="1"/>
        <v>0</v>
      </c>
      <c r="M29" s="141">
        <v>10</v>
      </c>
      <c r="N29" s="141">
        <v>8</v>
      </c>
      <c r="O29" s="147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42">
        <v>1</v>
      </c>
      <c r="J30" s="142">
        <v>1</v>
      </c>
      <c r="K30" s="139">
        <v>1</v>
      </c>
      <c r="L30" s="146">
        <f t="shared" si="1"/>
        <v>0</v>
      </c>
      <c r="M30" s="156">
        <v>10</v>
      </c>
      <c r="N30" s="156">
        <v>10</v>
      </c>
      <c r="O30" s="147">
        <f t="shared" si="2"/>
        <v>3.5</v>
      </c>
      <c r="P30" s="154">
        <v>10</v>
      </c>
      <c r="Q30" s="35">
        <f t="shared" si="3"/>
        <v>1.5</v>
      </c>
      <c r="R30" s="154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2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42">
        <v>1</v>
      </c>
      <c r="J31" s="142">
        <v>1</v>
      </c>
      <c r="K31" s="139">
        <v>1</v>
      </c>
      <c r="L31" s="146">
        <f t="shared" si="1"/>
        <v>0</v>
      </c>
      <c r="M31" s="141">
        <v>10</v>
      </c>
      <c r="N31" s="141">
        <v>10</v>
      </c>
      <c r="O31" s="147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1" customFormat="1" ht="20.25" customHeight="1" x14ac:dyDescent="0.2">
      <c r="A32" s="293" t="s">
        <v>112</v>
      </c>
      <c r="B32" s="293"/>
      <c r="C32" s="150">
        <f>AVERAGE(C8:C31)</f>
        <v>8.1125000000000025</v>
      </c>
      <c r="D32" s="150">
        <f t="shared" ref="D32:U32" si="7">AVERAGE(D8:D31)</f>
        <v>0.91666666666666663</v>
      </c>
      <c r="E32" s="150">
        <f t="shared" si="7"/>
        <v>0.91666666666666663</v>
      </c>
      <c r="F32" s="150">
        <f t="shared" si="7"/>
        <v>1</v>
      </c>
      <c r="G32" s="150">
        <f t="shared" si="7"/>
        <v>1</v>
      </c>
      <c r="H32" s="150">
        <f t="shared" si="7"/>
        <v>1</v>
      </c>
      <c r="I32" s="150">
        <f t="shared" si="7"/>
        <v>1</v>
      </c>
      <c r="J32" s="150">
        <f t="shared" si="7"/>
        <v>1</v>
      </c>
      <c r="K32" s="150">
        <f t="shared" si="7"/>
        <v>1</v>
      </c>
      <c r="L32" s="150">
        <f t="shared" si="7"/>
        <v>0.16666666666666666</v>
      </c>
      <c r="M32" s="150">
        <f t="shared" si="7"/>
        <v>8.0416666666666661</v>
      </c>
      <c r="N32" s="150">
        <f t="shared" si="7"/>
        <v>8.9375</v>
      </c>
      <c r="O32" s="150">
        <f t="shared" si="7"/>
        <v>2.9713541666666665</v>
      </c>
      <c r="P32" s="150">
        <f t="shared" si="7"/>
        <v>8.5</v>
      </c>
      <c r="Q32" s="150">
        <f t="shared" si="7"/>
        <v>1.2750000000000001</v>
      </c>
      <c r="R32" s="150">
        <f t="shared" si="7"/>
        <v>7.3875000000000002</v>
      </c>
      <c r="S32" s="150">
        <f t="shared" si="7"/>
        <v>3.6937500000000001</v>
      </c>
      <c r="T32" s="150">
        <f t="shared" si="7"/>
        <v>8.3578124999999996</v>
      </c>
      <c r="U32" s="150">
        <f t="shared" si="7"/>
        <v>8.2351562499999993</v>
      </c>
      <c r="V32" s="149"/>
      <c r="W32" s="149"/>
      <c r="X32" s="149"/>
      <c r="Y32" s="149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B10" sqref="B10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40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60" hidden="1" customWidth="1"/>
    <col min="18" max="18" width="13.28515625" style="196" hidden="1" customWidth="1"/>
    <col min="19" max="19" width="11.85546875" style="159" hidden="1" customWidth="1"/>
    <col min="20" max="20" width="7.85546875" hidden="1" customWidth="1"/>
    <col min="21" max="21" width="11.42578125" hidden="1" customWidth="1"/>
    <col min="22" max="22" width="11.42578125" style="196" hidden="1" customWidth="1"/>
    <col min="23" max="23" width="12.7109375" style="159" hidden="1" customWidth="1"/>
    <col min="24" max="24" width="11.42578125" hidden="1" customWidth="1"/>
    <col min="25" max="25" width="11.42578125" customWidth="1"/>
    <col min="26" max="26" width="11.42578125" style="201" customWidth="1"/>
    <col min="27" max="27" width="12.7109375" customWidth="1"/>
    <col min="28" max="33" width="10" customWidth="1"/>
  </cols>
  <sheetData>
    <row r="1" spans="1:33" ht="19.5" customHeight="1" x14ac:dyDescent="0.25">
      <c r="A1" s="301"/>
      <c r="B1" s="299"/>
      <c r="C1" s="297"/>
      <c r="D1" s="299"/>
      <c r="E1" s="314" t="s">
        <v>0</v>
      </c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162"/>
      <c r="R1" s="198"/>
      <c r="S1" s="189"/>
      <c r="T1" s="189"/>
      <c r="U1" s="189"/>
      <c r="V1" s="189"/>
      <c r="W1" s="189"/>
      <c r="X1" s="189"/>
      <c r="Y1" s="189"/>
      <c r="Z1" s="189"/>
      <c r="AA1" s="190"/>
      <c r="AB1" s="3"/>
      <c r="AC1" s="3"/>
      <c r="AD1" s="3"/>
      <c r="AE1" s="3"/>
      <c r="AF1" s="3"/>
      <c r="AG1" s="3"/>
    </row>
    <row r="2" spans="1:33" ht="15" customHeight="1" x14ac:dyDescent="0.25">
      <c r="A2" s="266"/>
      <c r="B2" s="290"/>
      <c r="C2" s="266"/>
      <c r="D2" s="290"/>
      <c r="E2" s="280" t="s">
        <v>1</v>
      </c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162"/>
      <c r="R2" s="198"/>
      <c r="S2" s="188"/>
      <c r="T2" s="188"/>
      <c r="U2" s="188"/>
      <c r="V2" s="188"/>
      <c r="W2" s="188"/>
      <c r="X2" s="188"/>
      <c r="Y2" s="188"/>
      <c r="Z2" s="188"/>
      <c r="AA2" s="191"/>
      <c r="AB2" s="3"/>
      <c r="AC2" s="3"/>
      <c r="AD2" s="3"/>
      <c r="AE2" s="3"/>
      <c r="AF2" s="3"/>
      <c r="AG2" s="3"/>
    </row>
    <row r="3" spans="1:33" ht="18" customHeight="1" x14ac:dyDescent="0.25">
      <c r="A3" s="266"/>
      <c r="B3" s="290"/>
      <c r="C3" s="266"/>
      <c r="D3" s="290"/>
      <c r="E3" s="272" t="s">
        <v>2</v>
      </c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163"/>
      <c r="R3" s="197"/>
      <c r="S3" s="188"/>
      <c r="T3" s="188"/>
      <c r="U3" s="188"/>
      <c r="V3" s="188"/>
      <c r="W3" s="188"/>
      <c r="X3" s="188"/>
      <c r="Y3" s="188"/>
      <c r="Z3" s="188"/>
      <c r="AA3" s="191"/>
      <c r="AB3" s="3"/>
      <c r="AC3" s="3"/>
      <c r="AD3" s="3"/>
      <c r="AE3" s="3"/>
      <c r="AF3" s="3"/>
      <c r="AG3" s="3"/>
    </row>
    <row r="4" spans="1:33" ht="15.75" customHeight="1" thickBot="1" x14ac:dyDescent="0.3">
      <c r="A4" s="266"/>
      <c r="B4" s="290"/>
      <c r="C4" s="269"/>
      <c r="D4" s="291"/>
      <c r="E4" s="309" t="s">
        <v>4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162"/>
      <c r="R4" s="198"/>
      <c r="S4" s="192"/>
      <c r="T4" s="192"/>
      <c r="U4" s="192"/>
      <c r="V4" s="192"/>
      <c r="W4" s="192"/>
      <c r="X4" s="192"/>
      <c r="Y4" s="192"/>
      <c r="Z4" s="192"/>
      <c r="AA4" s="193"/>
      <c r="AB4" s="3"/>
      <c r="AC4" s="3"/>
      <c r="AD4" s="3"/>
      <c r="AE4" s="3"/>
      <c r="AF4" s="3"/>
      <c r="AG4" s="3"/>
    </row>
    <row r="5" spans="1:33" ht="39.75" customHeight="1" thickBot="1" x14ac:dyDescent="0.25">
      <c r="A5" s="269"/>
      <c r="B5" s="291"/>
      <c r="C5" s="316" t="s">
        <v>5</v>
      </c>
      <c r="D5" s="317"/>
      <c r="E5" s="320" t="s">
        <v>6</v>
      </c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2"/>
      <c r="AA5" s="306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02" t="s">
        <v>9</v>
      </c>
      <c r="B6" s="284" t="s">
        <v>11</v>
      </c>
      <c r="C6" s="311" t="s">
        <v>12</v>
      </c>
      <c r="D6" s="318" t="s">
        <v>23</v>
      </c>
      <c r="E6" s="281" t="s">
        <v>14</v>
      </c>
      <c r="F6" s="260"/>
      <c r="G6" s="260"/>
      <c r="H6" s="260"/>
      <c r="I6" s="260"/>
      <c r="J6" s="260"/>
      <c r="K6" s="260"/>
      <c r="L6" s="260"/>
      <c r="M6" s="292"/>
      <c r="N6" s="260"/>
      <c r="O6" s="276"/>
      <c r="P6" s="285" t="s">
        <v>16</v>
      </c>
      <c r="Q6" s="305"/>
      <c r="R6" s="305"/>
      <c r="S6" s="305"/>
      <c r="T6" s="286"/>
      <c r="U6" s="326" t="s">
        <v>18</v>
      </c>
      <c r="V6" s="327"/>
      <c r="W6" s="327"/>
      <c r="X6" s="328"/>
      <c r="Y6" s="325" t="s">
        <v>19</v>
      </c>
      <c r="Z6" s="323" t="s">
        <v>127</v>
      </c>
      <c r="AA6" s="307"/>
      <c r="AB6" s="3"/>
      <c r="AC6" s="3"/>
      <c r="AD6" s="3"/>
      <c r="AE6" s="3"/>
      <c r="AF6" s="3"/>
      <c r="AG6" s="3"/>
    </row>
    <row r="7" spans="1:33" ht="42" customHeight="1" thickBot="1" x14ac:dyDescent="0.25">
      <c r="A7" s="270"/>
      <c r="B7" s="252"/>
      <c r="C7" s="312"/>
      <c r="D7" s="319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0" t="s">
        <v>122</v>
      </c>
      <c r="L7" s="8" t="s">
        <v>123</v>
      </c>
      <c r="M7" s="194" t="s">
        <v>129</v>
      </c>
      <c r="N7" s="194" t="s">
        <v>124</v>
      </c>
      <c r="O7" s="161" t="s">
        <v>33</v>
      </c>
      <c r="P7" s="12" t="s">
        <v>115</v>
      </c>
      <c r="Q7" s="12" t="s">
        <v>125</v>
      </c>
      <c r="R7" s="12" t="s">
        <v>126</v>
      </c>
      <c r="S7" s="12" t="s">
        <v>113</v>
      </c>
      <c r="T7" s="13">
        <v>0.6</v>
      </c>
      <c r="U7" s="202" t="s">
        <v>36</v>
      </c>
      <c r="V7" s="205" t="s">
        <v>128</v>
      </c>
      <c r="W7" s="203" t="s">
        <v>114</v>
      </c>
      <c r="X7" s="204">
        <v>0.4</v>
      </c>
      <c r="Y7" s="312"/>
      <c r="Z7" s="324"/>
      <c r="AA7" s="307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71" t="s">
        <v>41</v>
      </c>
      <c r="C8" s="221">
        <v>7</v>
      </c>
      <c r="D8" s="222">
        <v>7</v>
      </c>
      <c r="E8" s="216">
        <v>1</v>
      </c>
      <c r="F8" s="176" t="s">
        <v>42</v>
      </c>
      <c r="G8" s="177">
        <v>1</v>
      </c>
      <c r="H8" s="229">
        <v>1</v>
      </c>
      <c r="I8" s="177">
        <v>1</v>
      </c>
      <c r="J8" s="230">
        <v>1</v>
      </c>
      <c r="K8" s="178">
        <v>1</v>
      </c>
      <c r="L8" s="178">
        <v>1</v>
      </c>
      <c r="M8" s="178">
        <v>0</v>
      </c>
      <c r="N8" s="231">
        <v>1</v>
      </c>
      <c r="O8" s="179">
        <f t="shared" ref="O8:O31" si="0">9-SUM(E8:N8)</f>
        <v>1</v>
      </c>
      <c r="P8" s="206">
        <v>10</v>
      </c>
      <c r="Q8" s="209">
        <v>10</v>
      </c>
      <c r="R8" s="246">
        <v>0</v>
      </c>
      <c r="S8" s="247">
        <v>0</v>
      </c>
      <c r="T8" s="187">
        <f>SUM((P8*0.15),(Q8*0.15),(S8*0.15),(R8*0.15))</f>
        <v>3</v>
      </c>
      <c r="U8" s="165">
        <v>7</v>
      </c>
      <c r="V8" s="232"/>
      <c r="W8" s="166">
        <v>8</v>
      </c>
      <c r="X8" s="180">
        <f>SUM((U8*0.3),(W8*0.1))</f>
        <v>2.9000000000000004</v>
      </c>
      <c r="Y8" s="249">
        <v>6</v>
      </c>
      <c r="Z8" s="179"/>
      <c r="AA8" s="181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8">
        <v>2</v>
      </c>
      <c r="B9" s="172" t="s">
        <v>43</v>
      </c>
      <c r="C9" s="219">
        <v>2</v>
      </c>
      <c r="D9" s="217">
        <v>7</v>
      </c>
      <c r="E9" s="144">
        <v>0</v>
      </c>
      <c r="F9" s="45">
        <v>1</v>
      </c>
      <c r="G9" s="45">
        <v>1</v>
      </c>
      <c r="H9" s="229">
        <v>1</v>
      </c>
      <c r="I9" s="214">
        <v>0</v>
      </c>
      <c r="J9" s="230">
        <v>1</v>
      </c>
      <c r="K9" s="195">
        <v>0</v>
      </c>
      <c r="L9" s="51">
        <v>1</v>
      </c>
      <c r="M9" s="241"/>
      <c r="N9" s="231">
        <v>1</v>
      </c>
      <c r="O9" s="164">
        <v>1</v>
      </c>
      <c r="P9" s="207">
        <v>10</v>
      </c>
      <c r="Q9" s="210">
        <v>9.9</v>
      </c>
      <c r="R9" s="199">
        <v>10</v>
      </c>
      <c r="S9" s="168">
        <v>10</v>
      </c>
      <c r="T9" s="187">
        <f t="shared" ref="T9:T31" si="2">SUM((P9*0.15),(Q9*0.15),(S9*0.15),(R9*0.15))</f>
        <v>5.9850000000000003</v>
      </c>
      <c r="U9" s="167">
        <v>0</v>
      </c>
      <c r="V9" s="233"/>
      <c r="W9" s="168">
        <v>10</v>
      </c>
      <c r="X9" s="180">
        <f t="shared" ref="X9:X31" si="3">SUM((U9*0.3),(W9*0.1))</f>
        <v>1</v>
      </c>
      <c r="Y9" s="164">
        <v>7</v>
      </c>
      <c r="Z9" s="164"/>
      <c r="AA9" s="182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8">
        <v>3</v>
      </c>
      <c r="B10" s="173" t="s">
        <v>45</v>
      </c>
      <c r="C10" s="218">
        <v>2</v>
      </c>
      <c r="D10" s="220">
        <v>9</v>
      </c>
      <c r="E10" s="47">
        <v>1</v>
      </c>
      <c r="F10" s="45">
        <v>1</v>
      </c>
      <c r="G10" s="45">
        <v>1</v>
      </c>
      <c r="H10" s="229">
        <v>1</v>
      </c>
      <c r="I10" s="48">
        <v>1</v>
      </c>
      <c r="J10" s="230">
        <v>1</v>
      </c>
      <c r="K10" s="51">
        <v>1</v>
      </c>
      <c r="L10" s="51">
        <v>1</v>
      </c>
      <c r="M10" s="241"/>
      <c r="N10" s="231">
        <v>1</v>
      </c>
      <c r="O10" s="164">
        <f t="shared" si="0"/>
        <v>0</v>
      </c>
      <c r="P10" s="207">
        <v>10</v>
      </c>
      <c r="Q10" s="212">
        <v>10</v>
      </c>
      <c r="R10" s="199">
        <v>10</v>
      </c>
      <c r="S10" s="168">
        <v>9.5</v>
      </c>
      <c r="T10" s="187">
        <f t="shared" si="2"/>
        <v>5.9249999999999998</v>
      </c>
      <c r="U10" s="167">
        <v>8</v>
      </c>
      <c r="V10" s="233">
        <v>10</v>
      </c>
      <c r="W10" s="168">
        <v>10</v>
      </c>
      <c r="X10" s="180">
        <f t="shared" si="3"/>
        <v>3.4</v>
      </c>
      <c r="Y10" s="164">
        <v>10</v>
      </c>
      <c r="Z10" s="164">
        <v>10</v>
      </c>
      <c r="AA10" s="182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8">
        <v>4</v>
      </c>
      <c r="B11" s="173" t="s">
        <v>46</v>
      </c>
      <c r="C11" s="219">
        <v>10</v>
      </c>
      <c r="D11" s="217">
        <v>10</v>
      </c>
      <c r="E11" s="47">
        <v>1</v>
      </c>
      <c r="F11" s="45">
        <v>1</v>
      </c>
      <c r="G11" s="45">
        <v>1</v>
      </c>
      <c r="H11" s="229">
        <v>1</v>
      </c>
      <c r="I11" s="48">
        <v>1</v>
      </c>
      <c r="J11" s="230">
        <v>1</v>
      </c>
      <c r="K11" s="51">
        <v>1</v>
      </c>
      <c r="L11" s="51">
        <v>1</v>
      </c>
      <c r="M11" s="241"/>
      <c r="N11" s="231">
        <v>1</v>
      </c>
      <c r="O11" s="164">
        <f t="shared" si="0"/>
        <v>0</v>
      </c>
      <c r="P11" s="207">
        <v>10</v>
      </c>
      <c r="Q11" s="210">
        <v>10</v>
      </c>
      <c r="R11" s="199">
        <v>10</v>
      </c>
      <c r="S11" s="168">
        <v>10</v>
      </c>
      <c r="T11" s="187">
        <f t="shared" si="2"/>
        <v>6</v>
      </c>
      <c r="U11" s="167">
        <v>9</v>
      </c>
      <c r="V11" s="233">
        <v>10</v>
      </c>
      <c r="W11" s="168">
        <v>10</v>
      </c>
      <c r="X11" s="180">
        <f t="shared" si="3"/>
        <v>3.6999999999999997</v>
      </c>
      <c r="Y11" s="164">
        <v>9.9</v>
      </c>
      <c r="Z11" s="164"/>
      <c r="AA11" s="182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8">
        <v>5</v>
      </c>
      <c r="B12" s="172" t="s">
        <v>48</v>
      </c>
      <c r="C12" s="218">
        <v>7</v>
      </c>
      <c r="D12" s="220">
        <v>8</v>
      </c>
      <c r="E12" s="47">
        <v>1</v>
      </c>
      <c r="F12" s="45">
        <v>1</v>
      </c>
      <c r="G12" s="45">
        <v>1</v>
      </c>
      <c r="H12" s="229">
        <v>1</v>
      </c>
      <c r="I12" s="48">
        <v>1</v>
      </c>
      <c r="J12" s="230">
        <v>1</v>
      </c>
      <c r="K12" s="51">
        <v>1</v>
      </c>
      <c r="L12" s="51">
        <v>1</v>
      </c>
      <c r="M12" s="241"/>
      <c r="N12" s="231">
        <v>1</v>
      </c>
      <c r="O12" s="164">
        <f t="shared" si="0"/>
        <v>0</v>
      </c>
      <c r="P12" s="207">
        <v>10</v>
      </c>
      <c r="Q12" s="210">
        <v>9</v>
      </c>
      <c r="R12" s="199">
        <v>10</v>
      </c>
      <c r="S12" s="168">
        <v>10</v>
      </c>
      <c r="T12" s="187">
        <f t="shared" si="2"/>
        <v>5.85</v>
      </c>
      <c r="U12" s="167"/>
      <c r="V12" s="233"/>
      <c r="W12" s="168">
        <v>10</v>
      </c>
      <c r="X12" s="180">
        <f t="shared" si="3"/>
        <v>1</v>
      </c>
      <c r="Y12" s="164">
        <f t="shared" ref="Y12:Y31" si="4">SUM(T12,X12)</f>
        <v>6.85</v>
      </c>
      <c r="Z12" s="164"/>
      <c r="AA12" s="182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8">
        <v>6</v>
      </c>
      <c r="B13" s="172" t="s">
        <v>50</v>
      </c>
      <c r="C13" s="219">
        <v>6.5</v>
      </c>
      <c r="D13" s="217">
        <v>2.5</v>
      </c>
      <c r="E13" s="47">
        <v>1</v>
      </c>
      <c r="F13" s="45">
        <v>1</v>
      </c>
      <c r="G13" s="45">
        <v>1</v>
      </c>
      <c r="H13" s="229">
        <v>1</v>
      </c>
      <c r="I13" s="48">
        <v>1</v>
      </c>
      <c r="J13" s="230">
        <v>1</v>
      </c>
      <c r="K13" s="51">
        <v>1</v>
      </c>
      <c r="L13" s="51">
        <v>1</v>
      </c>
      <c r="M13" s="241"/>
      <c r="N13" s="231">
        <v>1</v>
      </c>
      <c r="O13" s="164">
        <f t="shared" si="0"/>
        <v>0</v>
      </c>
      <c r="P13" s="207">
        <v>10</v>
      </c>
      <c r="Q13" s="210">
        <v>9</v>
      </c>
      <c r="R13" s="199"/>
      <c r="S13" s="168"/>
      <c r="T13" s="187">
        <f t="shared" si="2"/>
        <v>2.8499999999999996</v>
      </c>
      <c r="U13" s="167"/>
      <c r="V13" s="233"/>
      <c r="W13" s="168"/>
      <c r="X13" s="180">
        <f t="shared" si="3"/>
        <v>0</v>
      </c>
      <c r="Y13" s="248">
        <v>5</v>
      </c>
      <c r="Z13" s="164"/>
      <c r="AA13" s="182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8">
        <v>7</v>
      </c>
      <c r="B14" s="172" t="s">
        <v>51</v>
      </c>
      <c r="C14" s="218">
        <v>9.8000000000000007</v>
      </c>
      <c r="D14" s="220">
        <v>10</v>
      </c>
      <c r="E14" s="47">
        <v>1</v>
      </c>
      <c r="F14" s="45">
        <v>1</v>
      </c>
      <c r="G14" s="45">
        <v>1</v>
      </c>
      <c r="H14" s="229">
        <v>1</v>
      </c>
      <c r="I14" s="48">
        <v>1</v>
      </c>
      <c r="J14" s="230">
        <v>1</v>
      </c>
      <c r="K14" s="51">
        <v>1</v>
      </c>
      <c r="L14" s="51">
        <v>1</v>
      </c>
      <c r="M14" s="241"/>
      <c r="N14" s="231">
        <v>1</v>
      </c>
      <c r="O14" s="164">
        <f t="shared" si="0"/>
        <v>0</v>
      </c>
      <c r="P14" s="207">
        <v>10</v>
      </c>
      <c r="Q14" s="210">
        <v>9.9</v>
      </c>
      <c r="R14" s="199">
        <v>10</v>
      </c>
      <c r="S14" s="168">
        <v>10</v>
      </c>
      <c r="T14" s="187">
        <f t="shared" si="2"/>
        <v>5.9850000000000003</v>
      </c>
      <c r="U14" s="167">
        <v>10</v>
      </c>
      <c r="V14" s="233">
        <v>10</v>
      </c>
      <c r="W14" s="168">
        <v>10</v>
      </c>
      <c r="X14" s="180">
        <f t="shared" si="3"/>
        <v>4</v>
      </c>
      <c r="Y14" s="248">
        <v>10</v>
      </c>
      <c r="Z14" s="164"/>
      <c r="AA14" s="182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8">
        <v>8</v>
      </c>
      <c r="B15" s="172" t="s">
        <v>53</v>
      </c>
      <c r="C15" s="219">
        <v>9.6</v>
      </c>
      <c r="D15" s="217">
        <v>6</v>
      </c>
      <c r="E15" s="47">
        <v>1</v>
      </c>
      <c r="F15" s="45">
        <v>1</v>
      </c>
      <c r="G15" s="45">
        <v>1</v>
      </c>
      <c r="H15" s="229">
        <v>1</v>
      </c>
      <c r="I15" s="48">
        <v>1</v>
      </c>
      <c r="J15" s="230">
        <v>1</v>
      </c>
      <c r="K15" s="51">
        <v>1</v>
      </c>
      <c r="L15" s="51">
        <v>1</v>
      </c>
      <c r="M15" s="241"/>
      <c r="N15" s="231">
        <v>1</v>
      </c>
      <c r="O15" s="164">
        <f t="shared" si="0"/>
        <v>0</v>
      </c>
      <c r="P15" s="207">
        <v>10</v>
      </c>
      <c r="Q15" s="210">
        <v>10</v>
      </c>
      <c r="R15" s="199">
        <v>10</v>
      </c>
      <c r="S15" s="168">
        <v>5</v>
      </c>
      <c r="T15" s="187">
        <f t="shared" si="2"/>
        <v>5.25</v>
      </c>
      <c r="U15" s="167">
        <v>8</v>
      </c>
      <c r="V15" s="233">
        <v>10</v>
      </c>
      <c r="W15" s="168">
        <v>5</v>
      </c>
      <c r="X15" s="180">
        <f t="shared" si="3"/>
        <v>2.9</v>
      </c>
      <c r="Y15" s="164">
        <f t="shared" si="4"/>
        <v>8.15</v>
      </c>
      <c r="Z15" s="164"/>
      <c r="AA15" s="182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8">
        <v>9</v>
      </c>
      <c r="B16" s="173" t="s">
        <v>55</v>
      </c>
      <c r="C16" s="218">
        <v>9.5</v>
      </c>
      <c r="D16" s="220">
        <v>9.3000000000000007</v>
      </c>
      <c r="E16" s="47">
        <v>1</v>
      </c>
      <c r="F16" s="45">
        <v>1</v>
      </c>
      <c r="G16" s="45">
        <v>1</v>
      </c>
      <c r="H16" s="229">
        <v>1</v>
      </c>
      <c r="I16" s="48">
        <v>1</v>
      </c>
      <c r="J16" s="230">
        <v>1</v>
      </c>
      <c r="K16" s="51">
        <v>1</v>
      </c>
      <c r="L16" s="51">
        <v>1</v>
      </c>
      <c r="M16" s="241"/>
      <c r="N16" s="231">
        <v>1</v>
      </c>
      <c r="O16" s="164">
        <f t="shared" si="0"/>
        <v>0</v>
      </c>
      <c r="P16" s="207">
        <v>10</v>
      </c>
      <c r="Q16" s="210">
        <v>8</v>
      </c>
      <c r="R16" s="199">
        <v>10</v>
      </c>
      <c r="S16" s="168">
        <v>8.5</v>
      </c>
      <c r="T16" s="187">
        <f t="shared" si="2"/>
        <v>5.4749999999999996</v>
      </c>
      <c r="U16" s="167">
        <v>9.5</v>
      </c>
      <c r="V16" s="233"/>
      <c r="W16" s="168">
        <v>10</v>
      </c>
      <c r="X16" s="180">
        <f t="shared" si="3"/>
        <v>3.85</v>
      </c>
      <c r="Y16" s="248">
        <v>9.8000000000000007</v>
      </c>
      <c r="Z16" s="164"/>
      <c r="AA16" s="182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8">
        <v>10</v>
      </c>
      <c r="B17" s="172" t="s">
        <v>56</v>
      </c>
      <c r="C17" s="219">
        <v>6.5</v>
      </c>
      <c r="D17" s="217">
        <v>2</v>
      </c>
      <c r="E17" s="47">
        <v>1</v>
      </c>
      <c r="F17" s="45">
        <v>1</v>
      </c>
      <c r="G17" s="67">
        <v>1</v>
      </c>
      <c r="H17" s="229">
        <v>1</v>
      </c>
      <c r="I17" s="48">
        <v>1</v>
      </c>
      <c r="J17" s="230">
        <v>1</v>
      </c>
      <c r="K17" s="51">
        <v>1</v>
      </c>
      <c r="L17" s="195">
        <v>0</v>
      </c>
      <c r="M17" s="242"/>
      <c r="N17" s="231">
        <v>1</v>
      </c>
      <c r="O17" s="164">
        <f t="shared" si="0"/>
        <v>1</v>
      </c>
      <c r="P17" s="207">
        <v>10</v>
      </c>
      <c r="Q17" s="210"/>
      <c r="R17" s="199">
        <v>10</v>
      </c>
      <c r="S17" s="168"/>
      <c r="T17" s="187">
        <f t="shared" si="2"/>
        <v>3</v>
      </c>
      <c r="U17" s="167"/>
      <c r="V17" s="233">
        <v>10</v>
      </c>
      <c r="W17" s="168"/>
      <c r="X17" s="180">
        <f t="shared" si="3"/>
        <v>0</v>
      </c>
      <c r="Y17" s="164">
        <f t="shared" si="4"/>
        <v>3</v>
      </c>
      <c r="Z17" s="164"/>
      <c r="AA17" s="182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224">
        <v>11</v>
      </c>
      <c r="B18" s="172" t="s">
        <v>58</v>
      </c>
      <c r="C18" s="218">
        <v>9.6999999999999993</v>
      </c>
      <c r="D18" s="220">
        <v>10</v>
      </c>
      <c r="E18" s="47">
        <v>1</v>
      </c>
      <c r="F18" s="45">
        <v>1</v>
      </c>
      <c r="G18" s="45">
        <v>1</v>
      </c>
      <c r="H18" s="229">
        <v>1</v>
      </c>
      <c r="I18" s="45">
        <v>1</v>
      </c>
      <c r="J18" s="230">
        <v>1</v>
      </c>
      <c r="K18" s="70">
        <v>1</v>
      </c>
      <c r="L18" s="213">
        <v>0</v>
      </c>
      <c r="M18" s="243"/>
      <c r="N18" s="231">
        <v>1</v>
      </c>
      <c r="O18" s="164">
        <f t="shared" si="0"/>
        <v>1</v>
      </c>
      <c r="P18" s="207">
        <v>10</v>
      </c>
      <c r="Q18" s="210">
        <v>10</v>
      </c>
      <c r="R18" s="199">
        <v>10</v>
      </c>
      <c r="S18" s="168">
        <v>10</v>
      </c>
      <c r="T18" s="187">
        <f t="shared" si="2"/>
        <v>6</v>
      </c>
      <c r="U18" s="223">
        <v>10</v>
      </c>
      <c r="V18" s="233"/>
      <c r="W18" s="168">
        <v>10</v>
      </c>
      <c r="X18" s="180">
        <f t="shared" si="3"/>
        <v>4</v>
      </c>
      <c r="Y18" s="164">
        <f t="shared" si="4"/>
        <v>10</v>
      </c>
      <c r="Z18" s="164"/>
      <c r="AA18" s="182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8">
        <v>12</v>
      </c>
      <c r="B19" s="172" t="s">
        <v>60</v>
      </c>
      <c r="C19" s="219">
        <v>7.7</v>
      </c>
      <c r="D19" s="217">
        <v>7</v>
      </c>
      <c r="E19" s="47">
        <v>1</v>
      </c>
      <c r="F19" s="45">
        <v>1</v>
      </c>
      <c r="G19" s="45">
        <v>1</v>
      </c>
      <c r="H19" s="229">
        <v>1</v>
      </c>
      <c r="I19" s="45">
        <v>1</v>
      </c>
      <c r="J19" s="230">
        <v>1</v>
      </c>
      <c r="K19" s="70">
        <v>1</v>
      </c>
      <c r="L19" s="70">
        <v>1</v>
      </c>
      <c r="M19" s="244"/>
      <c r="N19" s="231">
        <v>1</v>
      </c>
      <c r="O19" s="164">
        <f t="shared" si="0"/>
        <v>0</v>
      </c>
      <c r="P19" s="207">
        <v>10</v>
      </c>
      <c r="Q19" s="210">
        <v>10</v>
      </c>
      <c r="R19" s="199">
        <v>10</v>
      </c>
      <c r="S19" s="168">
        <v>6</v>
      </c>
      <c r="T19" s="187">
        <f t="shared" si="2"/>
        <v>5.4</v>
      </c>
      <c r="U19" s="167">
        <v>6.5</v>
      </c>
      <c r="V19" s="233"/>
      <c r="W19" s="168">
        <v>10</v>
      </c>
      <c r="X19" s="180">
        <f t="shared" si="3"/>
        <v>2.95</v>
      </c>
      <c r="Y19" s="248">
        <v>8.8000000000000007</v>
      </c>
      <c r="Z19" s="164"/>
      <c r="AA19" s="182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8">
        <v>13</v>
      </c>
      <c r="B20" s="172" t="s">
        <v>63</v>
      </c>
      <c r="C20" s="218">
        <v>10</v>
      </c>
      <c r="D20" s="220">
        <v>10</v>
      </c>
      <c r="E20" s="144">
        <v>0</v>
      </c>
      <c r="F20" s="45">
        <v>1</v>
      </c>
      <c r="G20" s="45">
        <v>1</v>
      </c>
      <c r="H20" s="229">
        <v>1</v>
      </c>
      <c r="I20" s="45">
        <v>1</v>
      </c>
      <c r="J20" s="230">
        <v>1</v>
      </c>
      <c r="K20" s="70">
        <v>1</v>
      </c>
      <c r="L20" s="70">
        <v>1</v>
      </c>
      <c r="M20" s="244"/>
      <c r="N20" s="231">
        <v>1</v>
      </c>
      <c r="O20" s="164">
        <f t="shared" si="0"/>
        <v>1</v>
      </c>
      <c r="P20" s="207">
        <v>10</v>
      </c>
      <c r="Q20" s="210">
        <v>9</v>
      </c>
      <c r="R20" s="199">
        <v>10</v>
      </c>
      <c r="S20" s="168">
        <v>10</v>
      </c>
      <c r="T20" s="187">
        <f t="shared" si="2"/>
        <v>5.85</v>
      </c>
      <c r="U20" s="167">
        <v>10</v>
      </c>
      <c r="V20" s="233"/>
      <c r="W20" s="168">
        <v>10</v>
      </c>
      <c r="X20" s="180">
        <f t="shared" si="3"/>
        <v>4</v>
      </c>
      <c r="Y20" s="164">
        <v>10</v>
      </c>
      <c r="Z20" s="164"/>
      <c r="AA20" s="182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8">
        <v>14</v>
      </c>
      <c r="B21" s="173" t="s">
        <v>64</v>
      </c>
      <c r="C21" s="219">
        <v>9.3000000000000007</v>
      </c>
      <c r="D21" s="217">
        <v>9</v>
      </c>
      <c r="E21" s="144">
        <v>0</v>
      </c>
      <c r="F21" s="45">
        <v>1</v>
      </c>
      <c r="G21" s="45">
        <v>1</v>
      </c>
      <c r="H21" s="229">
        <v>1</v>
      </c>
      <c r="I21" s="45">
        <v>1</v>
      </c>
      <c r="J21" s="230">
        <v>1</v>
      </c>
      <c r="K21" s="70">
        <v>1</v>
      </c>
      <c r="L21" s="70">
        <v>1</v>
      </c>
      <c r="M21" s="244"/>
      <c r="N21" s="231">
        <v>1</v>
      </c>
      <c r="O21" s="164">
        <f t="shared" si="0"/>
        <v>1</v>
      </c>
      <c r="P21" s="207">
        <v>10</v>
      </c>
      <c r="Q21" s="210">
        <v>7</v>
      </c>
      <c r="R21" s="199">
        <v>9</v>
      </c>
      <c r="S21" s="168">
        <v>10</v>
      </c>
      <c r="T21" s="187">
        <f t="shared" si="2"/>
        <v>5.3999999999999995</v>
      </c>
      <c r="U21" s="167">
        <v>8</v>
      </c>
      <c r="V21" s="233"/>
      <c r="W21" s="168">
        <v>5</v>
      </c>
      <c r="X21" s="180">
        <f t="shared" si="3"/>
        <v>2.9</v>
      </c>
      <c r="Y21" s="164">
        <f t="shared" si="4"/>
        <v>8.2999999999999989</v>
      </c>
      <c r="Z21" s="164"/>
      <c r="AA21" s="182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8">
        <v>15</v>
      </c>
      <c r="B22" s="173" t="s">
        <v>66</v>
      </c>
      <c r="C22" s="218">
        <v>9.5</v>
      </c>
      <c r="D22" s="220">
        <v>9</v>
      </c>
      <c r="E22" s="47">
        <v>1</v>
      </c>
      <c r="F22" s="145">
        <v>0</v>
      </c>
      <c r="G22" s="45">
        <v>1</v>
      </c>
      <c r="H22" s="229">
        <v>1</v>
      </c>
      <c r="I22" s="145">
        <v>0</v>
      </c>
      <c r="J22" s="230">
        <v>1</v>
      </c>
      <c r="K22" s="70">
        <v>1</v>
      </c>
      <c r="L22" s="70">
        <v>1</v>
      </c>
      <c r="M22" s="244"/>
      <c r="N22" s="231">
        <v>1</v>
      </c>
      <c r="O22" s="164">
        <f t="shared" si="0"/>
        <v>2</v>
      </c>
      <c r="P22" s="207">
        <v>10</v>
      </c>
      <c r="Q22" s="210">
        <v>9</v>
      </c>
      <c r="R22" s="199">
        <v>10</v>
      </c>
      <c r="S22" s="168">
        <v>10</v>
      </c>
      <c r="T22" s="187">
        <f t="shared" si="2"/>
        <v>5.85</v>
      </c>
      <c r="U22" s="167">
        <v>9</v>
      </c>
      <c r="V22" s="233"/>
      <c r="W22" s="168"/>
      <c r="X22" s="180">
        <f t="shared" si="3"/>
        <v>2.6999999999999997</v>
      </c>
      <c r="Y22" s="248">
        <v>9.5</v>
      </c>
      <c r="Z22" s="164">
        <v>9</v>
      </c>
      <c r="AA22" s="182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8">
        <v>16</v>
      </c>
      <c r="B23" s="173" t="s">
        <v>67</v>
      </c>
      <c r="C23" s="219">
        <v>9.5</v>
      </c>
      <c r="D23" s="217">
        <v>9.5</v>
      </c>
      <c r="E23" s="47">
        <v>1</v>
      </c>
      <c r="F23" s="45">
        <v>1</v>
      </c>
      <c r="G23" s="45">
        <v>1</v>
      </c>
      <c r="H23" s="229">
        <v>1</v>
      </c>
      <c r="I23" s="45">
        <v>1</v>
      </c>
      <c r="J23" s="230">
        <v>1</v>
      </c>
      <c r="K23" s="70">
        <v>1</v>
      </c>
      <c r="L23" s="70">
        <v>1</v>
      </c>
      <c r="M23" s="244"/>
      <c r="N23" s="231">
        <v>1</v>
      </c>
      <c r="O23" s="164">
        <f t="shared" si="0"/>
        <v>0</v>
      </c>
      <c r="P23" s="207">
        <v>10</v>
      </c>
      <c r="Q23" s="210">
        <v>10</v>
      </c>
      <c r="R23" s="199">
        <v>10</v>
      </c>
      <c r="S23" s="168">
        <v>9</v>
      </c>
      <c r="T23" s="187">
        <f t="shared" si="2"/>
        <v>5.85</v>
      </c>
      <c r="U23" s="167">
        <v>10</v>
      </c>
      <c r="V23" s="233">
        <v>10</v>
      </c>
      <c r="W23" s="168">
        <v>5</v>
      </c>
      <c r="X23" s="180">
        <f t="shared" si="3"/>
        <v>3.5</v>
      </c>
      <c r="Y23" s="248">
        <v>10</v>
      </c>
      <c r="Z23" s="164"/>
      <c r="AA23" s="182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8">
        <v>17</v>
      </c>
      <c r="B24" s="173" t="s">
        <v>69</v>
      </c>
      <c r="C24" s="218">
        <v>5</v>
      </c>
      <c r="D24" s="220">
        <v>10</v>
      </c>
      <c r="E24" s="47">
        <v>1</v>
      </c>
      <c r="F24" s="45">
        <v>1</v>
      </c>
      <c r="G24" s="45">
        <v>1</v>
      </c>
      <c r="H24" s="229">
        <v>1</v>
      </c>
      <c r="I24" s="145">
        <v>0</v>
      </c>
      <c r="J24" s="230">
        <v>1</v>
      </c>
      <c r="K24" s="70">
        <v>1</v>
      </c>
      <c r="L24" s="213">
        <v>0</v>
      </c>
      <c r="M24" s="243"/>
      <c r="N24" s="231">
        <v>1</v>
      </c>
      <c r="O24" s="164">
        <f t="shared" si="0"/>
        <v>2</v>
      </c>
      <c r="P24" s="207">
        <v>10</v>
      </c>
      <c r="Q24" s="210">
        <v>7</v>
      </c>
      <c r="R24" s="199">
        <v>10</v>
      </c>
      <c r="S24" s="168">
        <v>10</v>
      </c>
      <c r="T24" s="187">
        <f t="shared" si="2"/>
        <v>5.55</v>
      </c>
      <c r="U24" s="167">
        <v>8</v>
      </c>
      <c r="V24" s="233"/>
      <c r="W24" s="168">
        <v>0</v>
      </c>
      <c r="X24" s="180">
        <f t="shared" si="3"/>
        <v>2.4</v>
      </c>
      <c r="Y24" s="248">
        <v>9.5</v>
      </c>
      <c r="Z24" s="164"/>
      <c r="AA24" s="182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8">
        <v>18</v>
      </c>
      <c r="B25" s="173" t="s">
        <v>71</v>
      </c>
      <c r="C25" s="219">
        <v>7.8</v>
      </c>
      <c r="D25" s="217">
        <v>9.5</v>
      </c>
      <c r="E25" s="47">
        <v>1</v>
      </c>
      <c r="F25" s="145">
        <v>0</v>
      </c>
      <c r="G25" s="45">
        <v>1</v>
      </c>
      <c r="H25" s="229">
        <v>1</v>
      </c>
      <c r="I25" s="45">
        <v>1</v>
      </c>
      <c r="J25" s="230">
        <v>1</v>
      </c>
      <c r="K25" s="70">
        <v>1</v>
      </c>
      <c r="L25" s="70">
        <v>1</v>
      </c>
      <c r="M25" s="244"/>
      <c r="N25" s="231">
        <v>1</v>
      </c>
      <c r="O25" s="164">
        <f t="shared" si="0"/>
        <v>1</v>
      </c>
      <c r="P25" s="207">
        <v>10</v>
      </c>
      <c r="Q25" s="210">
        <v>9.9</v>
      </c>
      <c r="R25" s="199">
        <v>10</v>
      </c>
      <c r="S25" s="168">
        <v>10</v>
      </c>
      <c r="T25" s="187">
        <f t="shared" si="2"/>
        <v>5.9850000000000003</v>
      </c>
      <c r="U25" s="167">
        <v>10</v>
      </c>
      <c r="V25" s="233">
        <v>10</v>
      </c>
      <c r="W25" s="168">
        <v>10</v>
      </c>
      <c r="X25" s="180">
        <f t="shared" si="3"/>
        <v>4</v>
      </c>
      <c r="Y25" s="248">
        <v>10</v>
      </c>
      <c r="Z25" s="164"/>
      <c r="AA25" s="182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8">
        <v>19</v>
      </c>
      <c r="B26" s="173" t="s">
        <v>73</v>
      </c>
      <c r="C26" s="218">
        <v>9</v>
      </c>
      <c r="D26" s="220">
        <v>8.5</v>
      </c>
      <c r="E26" s="47">
        <v>1</v>
      </c>
      <c r="F26" s="45">
        <v>1</v>
      </c>
      <c r="G26" s="45">
        <v>1</v>
      </c>
      <c r="H26" s="229">
        <v>1</v>
      </c>
      <c r="I26" s="45">
        <v>1</v>
      </c>
      <c r="J26" s="230">
        <v>1</v>
      </c>
      <c r="K26" s="70">
        <v>1</v>
      </c>
      <c r="L26" s="70">
        <v>1</v>
      </c>
      <c r="M26" s="244"/>
      <c r="N26" s="231">
        <v>1</v>
      </c>
      <c r="O26" s="164">
        <f t="shared" si="0"/>
        <v>0</v>
      </c>
      <c r="P26" s="237">
        <v>10</v>
      </c>
      <c r="Q26" s="238">
        <v>9.5</v>
      </c>
      <c r="R26" s="239">
        <v>10</v>
      </c>
      <c r="S26" s="235">
        <v>10</v>
      </c>
      <c r="T26" s="187">
        <f t="shared" si="2"/>
        <v>5.9249999999999998</v>
      </c>
      <c r="U26" s="236">
        <v>8</v>
      </c>
      <c r="V26" s="233"/>
      <c r="W26" s="235">
        <v>9.5</v>
      </c>
      <c r="X26" s="180">
        <f t="shared" si="3"/>
        <v>3.35</v>
      </c>
      <c r="Y26" s="248">
        <v>10</v>
      </c>
      <c r="Z26" s="164"/>
      <c r="AA26" s="182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8">
        <v>20</v>
      </c>
      <c r="B27" s="172" t="s">
        <v>75</v>
      </c>
      <c r="C27" s="219">
        <v>8.3000000000000007</v>
      </c>
      <c r="D27" s="217">
        <v>10</v>
      </c>
      <c r="E27" s="47">
        <v>1</v>
      </c>
      <c r="F27" s="45">
        <v>1</v>
      </c>
      <c r="G27" s="45">
        <v>1</v>
      </c>
      <c r="H27" s="229">
        <v>1</v>
      </c>
      <c r="I27" s="45">
        <v>1</v>
      </c>
      <c r="J27" s="230">
        <v>1</v>
      </c>
      <c r="K27" s="70">
        <v>1</v>
      </c>
      <c r="L27" s="70">
        <v>1</v>
      </c>
      <c r="M27" s="244"/>
      <c r="N27" s="231">
        <v>1</v>
      </c>
      <c r="O27" s="164">
        <f t="shared" si="0"/>
        <v>0</v>
      </c>
      <c r="P27" s="207">
        <v>10</v>
      </c>
      <c r="Q27" s="210">
        <v>8</v>
      </c>
      <c r="R27" s="199">
        <v>10</v>
      </c>
      <c r="S27" s="168">
        <v>10</v>
      </c>
      <c r="T27" s="187">
        <f t="shared" si="2"/>
        <v>5.7</v>
      </c>
      <c r="U27" s="167">
        <v>9.5</v>
      </c>
      <c r="V27" s="233">
        <v>10</v>
      </c>
      <c r="W27" s="168">
        <v>10</v>
      </c>
      <c r="X27" s="180">
        <f t="shared" si="3"/>
        <v>3.85</v>
      </c>
      <c r="Y27" s="164">
        <f t="shared" si="4"/>
        <v>9.5500000000000007</v>
      </c>
      <c r="Z27" s="164"/>
      <c r="AA27" s="182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8">
        <v>21</v>
      </c>
      <c r="B28" s="172" t="s">
        <v>76</v>
      </c>
      <c r="C28" s="218">
        <v>10</v>
      </c>
      <c r="D28" s="220">
        <v>10</v>
      </c>
      <c r="E28" s="47">
        <v>1</v>
      </c>
      <c r="F28" s="45">
        <v>1</v>
      </c>
      <c r="G28" s="45">
        <v>1</v>
      </c>
      <c r="H28" s="229">
        <v>1</v>
      </c>
      <c r="I28" s="45">
        <v>1</v>
      </c>
      <c r="J28" s="230">
        <v>1</v>
      </c>
      <c r="K28" s="70">
        <v>1</v>
      </c>
      <c r="L28" s="70">
        <v>1</v>
      </c>
      <c r="M28" s="244"/>
      <c r="N28" s="231">
        <v>1</v>
      </c>
      <c r="O28" s="164">
        <f t="shared" si="0"/>
        <v>0</v>
      </c>
      <c r="P28" s="207">
        <v>10</v>
      </c>
      <c r="Q28" s="210">
        <v>10</v>
      </c>
      <c r="R28" s="199">
        <v>10</v>
      </c>
      <c r="S28" s="168">
        <v>10</v>
      </c>
      <c r="T28" s="187">
        <f t="shared" si="2"/>
        <v>6</v>
      </c>
      <c r="U28" s="167">
        <v>10</v>
      </c>
      <c r="V28" s="233"/>
      <c r="W28" s="168">
        <v>10</v>
      </c>
      <c r="X28" s="180">
        <f t="shared" si="3"/>
        <v>4</v>
      </c>
      <c r="Y28" s="164">
        <f t="shared" si="4"/>
        <v>10</v>
      </c>
      <c r="Z28" s="164"/>
      <c r="AA28" s="182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8">
        <v>22</v>
      </c>
      <c r="B29" s="174" t="s">
        <v>79</v>
      </c>
      <c r="C29" s="219">
        <v>9.3000000000000007</v>
      </c>
      <c r="D29" s="217">
        <v>9.5</v>
      </c>
      <c r="E29" s="144">
        <v>0</v>
      </c>
      <c r="F29" s="45">
        <v>1</v>
      </c>
      <c r="G29" s="145">
        <v>0</v>
      </c>
      <c r="H29" s="229">
        <v>1</v>
      </c>
      <c r="I29" s="45">
        <v>1</v>
      </c>
      <c r="J29" s="230">
        <v>1</v>
      </c>
      <c r="K29" s="70">
        <v>1</v>
      </c>
      <c r="L29" s="70">
        <v>1</v>
      </c>
      <c r="M29" s="244"/>
      <c r="N29" s="231">
        <v>1</v>
      </c>
      <c r="O29" s="164">
        <f t="shared" si="0"/>
        <v>2</v>
      </c>
      <c r="P29" s="207">
        <v>10</v>
      </c>
      <c r="Q29" s="210">
        <v>9.5</v>
      </c>
      <c r="R29" s="199">
        <v>10</v>
      </c>
      <c r="S29" s="168">
        <v>10</v>
      </c>
      <c r="T29" s="187">
        <f t="shared" si="2"/>
        <v>5.9249999999999998</v>
      </c>
      <c r="U29" s="167">
        <v>9.5</v>
      </c>
      <c r="V29" s="233"/>
      <c r="W29" s="168">
        <v>10</v>
      </c>
      <c r="X29" s="180">
        <f t="shared" si="3"/>
        <v>3.85</v>
      </c>
      <c r="Y29" s="248">
        <v>10</v>
      </c>
      <c r="Z29" s="164"/>
      <c r="AA29" s="182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8">
        <v>23</v>
      </c>
      <c r="B30" s="173" t="s">
        <v>81</v>
      </c>
      <c r="C30" s="218">
        <v>10</v>
      </c>
      <c r="D30" s="220">
        <v>10</v>
      </c>
      <c r="E30" s="47">
        <v>1</v>
      </c>
      <c r="F30" s="45">
        <v>1</v>
      </c>
      <c r="G30" s="45">
        <v>1</v>
      </c>
      <c r="H30" s="229">
        <v>1</v>
      </c>
      <c r="I30" s="45">
        <v>1</v>
      </c>
      <c r="J30" s="230">
        <v>1</v>
      </c>
      <c r="K30" s="70">
        <v>1</v>
      </c>
      <c r="L30" s="70">
        <v>1</v>
      </c>
      <c r="M30" s="244"/>
      <c r="N30" s="231">
        <v>1</v>
      </c>
      <c r="O30" s="164">
        <f t="shared" si="0"/>
        <v>0</v>
      </c>
      <c r="P30" s="207">
        <v>10</v>
      </c>
      <c r="Q30" s="210">
        <v>10</v>
      </c>
      <c r="R30" s="199">
        <v>10</v>
      </c>
      <c r="S30" s="168">
        <v>10</v>
      </c>
      <c r="T30" s="187">
        <f t="shared" si="2"/>
        <v>6</v>
      </c>
      <c r="U30" s="167">
        <v>9</v>
      </c>
      <c r="V30" s="233">
        <v>10</v>
      </c>
      <c r="W30" s="168">
        <v>10</v>
      </c>
      <c r="X30" s="180">
        <f t="shared" si="3"/>
        <v>3.6999999999999997</v>
      </c>
      <c r="Y30" s="164">
        <f t="shared" si="4"/>
        <v>9.6999999999999993</v>
      </c>
      <c r="Z30" s="164"/>
      <c r="AA30" s="182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8">
        <v>24</v>
      </c>
      <c r="B31" s="175" t="s">
        <v>82</v>
      </c>
      <c r="C31" s="226">
        <v>9.6999999999999993</v>
      </c>
      <c r="D31" s="225">
        <v>10</v>
      </c>
      <c r="E31" s="215">
        <v>1</v>
      </c>
      <c r="F31" s="183">
        <v>1</v>
      </c>
      <c r="G31" s="183">
        <v>1</v>
      </c>
      <c r="H31" s="229">
        <v>1</v>
      </c>
      <c r="I31" s="183">
        <v>1</v>
      </c>
      <c r="J31" s="230">
        <v>1</v>
      </c>
      <c r="K31" s="184">
        <v>1</v>
      </c>
      <c r="L31" s="184">
        <v>1</v>
      </c>
      <c r="M31" s="245"/>
      <c r="N31" s="231">
        <v>1</v>
      </c>
      <c r="O31" s="185">
        <f t="shared" si="0"/>
        <v>0</v>
      </c>
      <c r="P31" s="208">
        <v>10</v>
      </c>
      <c r="Q31" s="211">
        <v>9.9</v>
      </c>
      <c r="R31" s="200">
        <v>10</v>
      </c>
      <c r="S31" s="170">
        <v>9</v>
      </c>
      <c r="T31" s="187">
        <f t="shared" si="2"/>
        <v>5.835</v>
      </c>
      <c r="U31" s="169">
        <v>10</v>
      </c>
      <c r="V31" s="234"/>
      <c r="W31" s="170">
        <v>10</v>
      </c>
      <c r="X31" s="180">
        <f t="shared" si="3"/>
        <v>4</v>
      </c>
      <c r="Y31" s="185">
        <f t="shared" si="4"/>
        <v>9.8350000000000009</v>
      </c>
      <c r="Z31" s="185"/>
      <c r="AA31" s="186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83">
        <f>AVERAGE(C8:C24)</f>
        <v>7.6823529411764717</v>
      </c>
      <c r="D32" s="83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6"/>
      <c r="V34" s="86"/>
      <c r="W34" s="86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abSelected="1" topLeftCell="A16" workbookViewId="0">
      <selection activeCell="B18" sqref="B1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301"/>
      <c r="B1" s="299"/>
      <c r="C1" s="297"/>
      <c r="D1" s="298"/>
      <c r="E1" s="299"/>
      <c r="F1" s="277" t="s">
        <v>0</v>
      </c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9"/>
      <c r="R1" s="336"/>
      <c r="S1" s="264"/>
      <c r="T1" s="264"/>
      <c r="U1" s="264"/>
      <c r="V1" s="265"/>
      <c r="W1" s="108"/>
      <c r="X1" s="332" t="s">
        <v>90</v>
      </c>
      <c r="Y1" s="108"/>
      <c r="Z1" s="332" t="s">
        <v>91</v>
      </c>
      <c r="AA1" s="331" t="s">
        <v>92</v>
      </c>
      <c r="AB1" s="332" t="s">
        <v>91</v>
      </c>
    </row>
    <row r="2" spans="1:28" ht="19.5" customHeight="1" x14ac:dyDescent="0.25">
      <c r="A2" s="266"/>
      <c r="B2" s="290"/>
      <c r="C2" s="266"/>
      <c r="D2" s="267"/>
      <c r="E2" s="290"/>
      <c r="F2" s="280" t="s">
        <v>1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4"/>
      <c r="R2" s="283"/>
      <c r="S2" s="267"/>
      <c r="T2" s="267"/>
      <c r="U2" s="267"/>
      <c r="V2" s="268"/>
      <c r="W2" s="108"/>
      <c r="X2" s="295"/>
      <c r="Y2" s="108"/>
      <c r="Z2" s="295"/>
      <c r="AA2" s="268"/>
      <c r="AB2" s="295"/>
    </row>
    <row r="3" spans="1:28" ht="19.5" customHeight="1" x14ac:dyDescent="0.25">
      <c r="A3" s="266"/>
      <c r="B3" s="290"/>
      <c r="C3" s="266"/>
      <c r="D3" s="267"/>
      <c r="E3" s="290"/>
      <c r="F3" s="272" t="s">
        <v>2</v>
      </c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R3" s="283"/>
      <c r="S3" s="267"/>
      <c r="T3" s="267"/>
      <c r="U3" s="267"/>
      <c r="V3" s="268"/>
      <c r="W3" s="108"/>
      <c r="X3" s="295"/>
      <c r="Y3" s="108"/>
      <c r="Z3" s="295"/>
      <c r="AA3" s="268"/>
      <c r="AB3" s="295"/>
    </row>
    <row r="4" spans="1:28" ht="20.25" customHeight="1" x14ac:dyDescent="0.25">
      <c r="A4" s="266"/>
      <c r="B4" s="290"/>
      <c r="C4" s="269"/>
      <c r="D4" s="270"/>
      <c r="E4" s="291"/>
      <c r="F4" s="259" t="s">
        <v>4</v>
      </c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1"/>
      <c r="R4" s="258"/>
      <c r="S4" s="270"/>
      <c r="T4" s="270"/>
      <c r="U4" s="270"/>
      <c r="V4" s="271"/>
      <c r="W4" s="108"/>
      <c r="X4" s="295"/>
      <c r="Y4" s="108"/>
      <c r="Z4" s="295"/>
      <c r="AA4" s="268"/>
      <c r="AB4" s="295"/>
    </row>
    <row r="5" spans="1:28" ht="33" customHeight="1" x14ac:dyDescent="0.2">
      <c r="A5" s="269"/>
      <c r="B5" s="291"/>
      <c r="C5" s="329" t="s">
        <v>5</v>
      </c>
      <c r="D5" s="286"/>
      <c r="E5" s="287"/>
      <c r="F5" s="262" t="s">
        <v>93</v>
      </c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76"/>
      <c r="V5" s="335" t="s">
        <v>8</v>
      </c>
      <c r="W5" s="334" t="s">
        <v>94</v>
      </c>
      <c r="X5" s="295"/>
      <c r="Y5" s="333" t="s">
        <v>94</v>
      </c>
      <c r="Z5" s="295"/>
      <c r="AA5" s="268"/>
      <c r="AB5" s="295"/>
    </row>
    <row r="6" spans="1:28" ht="26.25" customHeight="1" x14ac:dyDescent="0.2">
      <c r="A6" s="302" t="s">
        <v>9</v>
      </c>
      <c r="B6" s="284" t="s">
        <v>11</v>
      </c>
      <c r="C6" s="311" t="s">
        <v>12</v>
      </c>
      <c r="D6" s="311" t="s">
        <v>23</v>
      </c>
      <c r="E6" s="318" t="s">
        <v>95</v>
      </c>
      <c r="F6" s="281" t="s">
        <v>14</v>
      </c>
      <c r="G6" s="260"/>
      <c r="H6" s="260"/>
      <c r="I6" s="260"/>
      <c r="J6" s="260"/>
      <c r="K6" s="260"/>
      <c r="L6" s="260"/>
      <c r="M6" s="260"/>
      <c r="N6" s="276"/>
      <c r="O6" s="285" t="s">
        <v>16</v>
      </c>
      <c r="P6" s="287"/>
      <c r="Q6" s="285" t="s">
        <v>96</v>
      </c>
      <c r="R6" s="287"/>
      <c r="S6" s="275" t="s">
        <v>18</v>
      </c>
      <c r="T6" s="276"/>
      <c r="U6" s="300" t="s">
        <v>19</v>
      </c>
      <c r="V6" s="295"/>
      <c r="W6" s="283"/>
      <c r="X6" s="295"/>
      <c r="Y6" s="267"/>
      <c r="Z6" s="295"/>
      <c r="AA6" s="268"/>
      <c r="AB6" s="295"/>
    </row>
    <row r="7" spans="1:28" ht="24.75" customHeight="1" x14ac:dyDescent="0.2">
      <c r="A7" s="270"/>
      <c r="B7" s="252"/>
      <c r="C7" s="330"/>
      <c r="D7" s="330"/>
      <c r="E7" s="252"/>
      <c r="F7" s="250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52"/>
      <c r="V7" s="296"/>
      <c r="W7" s="283"/>
      <c r="X7" s="295"/>
      <c r="Y7" s="267"/>
      <c r="Z7" s="295"/>
      <c r="AA7" s="268"/>
      <c r="AB7" s="295"/>
    </row>
    <row r="8" spans="1:28" ht="19.5" customHeight="1" x14ac:dyDescent="0.25">
      <c r="A8" s="17">
        <v>1</v>
      </c>
      <c r="B8" s="18" t="s">
        <v>41</v>
      </c>
      <c r="C8" s="227">
        <v>7</v>
      </c>
      <c r="D8" s="227">
        <v>7</v>
      </c>
      <c r="E8" s="109"/>
      <c r="F8" s="110">
        <v>1</v>
      </c>
      <c r="G8" s="111"/>
      <c r="H8" s="22"/>
      <c r="I8" s="22"/>
      <c r="J8" s="22"/>
      <c r="K8" s="22"/>
      <c r="L8" s="22"/>
      <c r="M8" s="25"/>
      <c r="N8" s="28">
        <f t="shared" ref="N8:N32" si="0">8-SUM(F8:M8)</f>
        <v>7</v>
      </c>
      <c r="O8" s="30"/>
      <c r="P8" s="28">
        <f t="shared" ref="P8:P27" si="1">O8*0.2</f>
        <v>0</v>
      </c>
      <c r="Q8" s="112"/>
      <c r="R8" s="28">
        <f t="shared" ref="R8:R27" si="2">Q8*0.3</f>
        <v>0</v>
      </c>
      <c r="S8" s="30"/>
      <c r="T8" s="28">
        <f t="shared" ref="T8:T27" si="3">S8*0.5</f>
        <v>0</v>
      </c>
      <c r="U8" s="113">
        <f t="shared" ref="U8:U27" si="4">SUM(P8,R8,T8)</f>
        <v>0</v>
      </c>
      <c r="V8" s="114">
        <f t="shared" ref="V8:V27" si="5">AVERAGE(C8,D8,E8,U8)</f>
        <v>4.666666666666667</v>
      </c>
      <c r="W8" s="115">
        <f t="shared" ref="W8:W27" si="6">V8*0.6</f>
        <v>2.8000000000000003</v>
      </c>
      <c r="X8" s="116"/>
      <c r="Y8" s="117">
        <f t="shared" ref="Y8:Y27" si="7">X8*0.4</f>
        <v>0</v>
      </c>
      <c r="Z8" s="118">
        <f t="shared" ref="Z8:Z27" si="8">SUM(W8,Y8)</f>
        <v>2.8000000000000003</v>
      </c>
      <c r="AA8" s="117"/>
      <c r="AB8" s="116">
        <f t="shared" ref="AB8:AB27" si="9">(AA8*0.4)+W8</f>
        <v>2.8000000000000003</v>
      </c>
    </row>
    <row r="9" spans="1:28" ht="19.5" customHeight="1" x14ac:dyDescent="0.25">
      <c r="A9" s="38">
        <v>2</v>
      </c>
      <c r="B9" s="40" t="s">
        <v>43</v>
      </c>
      <c r="C9" s="228">
        <v>2</v>
      </c>
      <c r="D9" s="228">
        <v>7</v>
      </c>
      <c r="E9" s="119"/>
      <c r="F9" s="120">
        <v>1</v>
      </c>
      <c r="G9" s="121"/>
      <c r="H9" s="45"/>
      <c r="I9" s="48"/>
      <c r="J9" s="48"/>
      <c r="K9" s="48"/>
      <c r="L9" s="48"/>
      <c r="M9" s="54"/>
      <c r="N9" s="28">
        <f t="shared" si="0"/>
        <v>7</v>
      </c>
      <c r="O9" s="55"/>
      <c r="P9" s="28">
        <f t="shared" si="1"/>
        <v>0</v>
      </c>
      <c r="Q9" s="122"/>
      <c r="R9" s="28">
        <f t="shared" si="2"/>
        <v>0</v>
      </c>
      <c r="S9" s="55"/>
      <c r="T9" s="28">
        <f t="shared" si="3"/>
        <v>0</v>
      </c>
      <c r="U9" s="113">
        <f t="shared" si="4"/>
        <v>0</v>
      </c>
      <c r="V9" s="114">
        <f t="shared" si="5"/>
        <v>3</v>
      </c>
      <c r="W9" s="115">
        <f t="shared" si="6"/>
        <v>1.7999999999999998</v>
      </c>
      <c r="X9" s="123"/>
      <c r="Y9" s="117">
        <f t="shared" si="7"/>
        <v>0</v>
      </c>
      <c r="Z9" s="118">
        <f t="shared" si="8"/>
        <v>1.7999999999999998</v>
      </c>
      <c r="AA9" s="124"/>
      <c r="AB9" s="116">
        <f t="shared" si="9"/>
        <v>1.7999999999999998</v>
      </c>
    </row>
    <row r="10" spans="1:28" ht="19.5" customHeight="1" x14ac:dyDescent="0.25">
      <c r="A10" s="38">
        <v>3</v>
      </c>
      <c r="B10" s="56" t="s">
        <v>45</v>
      </c>
      <c r="C10" s="227">
        <v>2</v>
      </c>
      <c r="D10" s="227">
        <v>9</v>
      </c>
      <c r="E10" s="125"/>
      <c r="F10" s="120">
        <v>1</v>
      </c>
      <c r="G10" s="121"/>
      <c r="H10" s="45"/>
      <c r="I10" s="48"/>
      <c r="J10" s="48"/>
      <c r="K10" s="48"/>
      <c r="L10" s="48"/>
      <c r="M10" s="54"/>
      <c r="N10" s="28">
        <f t="shared" si="0"/>
        <v>7</v>
      </c>
      <c r="O10" s="55"/>
      <c r="P10" s="28">
        <f t="shared" si="1"/>
        <v>0</v>
      </c>
      <c r="Q10" s="112"/>
      <c r="R10" s="28">
        <f t="shared" si="2"/>
        <v>0</v>
      </c>
      <c r="S10" s="55"/>
      <c r="T10" s="28">
        <f t="shared" si="3"/>
        <v>0</v>
      </c>
      <c r="U10" s="113">
        <f t="shared" si="4"/>
        <v>0</v>
      </c>
      <c r="V10" s="114">
        <f t="shared" si="5"/>
        <v>3.6666666666666665</v>
      </c>
      <c r="W10" s="115">
        <f t="shared" si="6"/>
        <v>2.1999999999999997</v>
      </c>
      <c r="X10" s="123"/>
      <c r="Y10" s="117">
        <f t="shared" si="7"/>
        <v>0</v>
      </c>
      <c r="Z10" s="118">
        <f t="shared" si="8"/>
        <v>2.1999999999999997</v>
      </c>
      <c r="AA10" s="124"/>
      <c r="AB10" s="116">
        <f t="shared" si="9"/>
        <v>2.1999999999999997</v>
      </c>
    </row>
    <row r="11" spans="1:28" ht="19.5" customHeight="1" x14ac:dyDescent="0.25">
      <c r="A11" s="38">
        <v>4</v>
      </c>
      <c r="B11" s="56" t="s">
        <v>46</v>
      </c>
      <c r="C11" s="228">
        <v>10</v>
      </c>
      <c r="D11" s="228">
        <v>10</v>
      </c>
      <c r="E11" s="126"/>
      <c r="F11" s="120">
        <v>1</v>
      </c>
      <c r="G11" s="121"/>
      <c r="H11" s="45"/>
      <c r="I11" s="48"/>
      <c r="J11" s="48"/>
      <c r="K11" s="48"/>
      <c r="L11" s="48"/>
      <c r="M11" s="54"/>
      <c r="N11" s="28">
        <f t="shared" si="0"/>
        <v>7</v>
      </c>
      <c r="O11" s="55"/>
      <c r="P11" s="28">
        <f t="shared" si="1"/>
        <v>0</v>
      </c>
      <c r="Q11" s="122"/>
      <c r="R11" s="28">
        <f t="shared" si="2"/>
        <v>0</v>
      </c>
      <c r="S11" s="55"/>
      <c r="T11" s="28">
        <f t="shared" si="3"/>
        <v>0</v>
      </c>
      <c r="U11" s="113">
        <f t="shared" si="4"/>
        <v>0</v>
      </c>
      <c r="V11" s="114">
        <f t="shared" si="5"/>
        <v>6.666666666666667</v>
      </c>
      <c r="W11" s="115">
        <f t="shared" si="6"/>
        <v>4</v>
      </c>
      <c r="X11" s="123"/>
      <c r="Y11" s="117">
        <f t="shared" si="7"/>
        <v>0</v>
      </c>
      <c r="Z11" s="118">
        <f t="shared" si="8"/>
        <v>4</v>
      </c>
      <c r="AA11" s="124"/>
      <c r="AB11" s="116">
        <f t="shared" si="9"/>
        <v>4</v>
      </c>
    </row>
    <row r="12" spans="1:28" ht="19.5" customHeight="1" x14ac:dyDescent="0.25">
      <c r="A12" s="38">
        <v>5</v>
      </c>
      <c r="B12" s="40" t="s">
        <v>48</v>
      </c>
      <c r="C12" s="227">
        <v>7</v>
      </c>
      <c r="D12" s="227">
        <v>8</v>
      </c>
      <c r="E12" s="125"/>
      <c r="F12" s="120"/>
      <c r="G12" s="45"/>
      <c r="H12" s="45"/>
      <c r="I12" s="48"/>
      <c r="J12" s="48"/>
      <c r="K12" s="48"/>
      <c r="L12" s="48"/>
      <c r="M12" s="54"/>
      <c r="N12" s="28">
        <f t="shared" si="0"/>
        <v>8</v>
      </c>
      <c r="O12" s="55"/>
      <c r="P12" s="28">
        <f t="shared" si="1"/>
        <v>0</v>
      </c>
      <c r="Q12" s="112"/>
      <c r="R12" s="28">
        <f t="shared" si="2"/>
        <v>0</v>
      </c>
      <c r="S12" s="55"/>
      <c r="T12" s="28">
        <f t="shared" si="3"/>
        <v>0</v>
      </c>
      <c r="U12" s="113">
        <f t="shared" si="4"/>
        <v>0</v>
      </c>
      <c r="V12" s="114">
        <f t="shared" si="5"/>
        <v>5</v>
      </c>
      <c r="W12" s="115">
        <f t="shared" si="6"/>
        <v>3</v>
      </c>
      <c r="X12" s="123"/>
      <c r="Y12" s="117">
        <f t="shared" si="7"/>
        <v>0</v>
      </c>
      <c r="Z12" s="118">
        <f t="shared" si="8"/>
        <v>3</v>
      </c>
      <c r="AA12" s="124"/>
      <c r="AB12" s="116">
        <f t="shared" si="9"/>
        <v>3</v>
      </c>
    </row>
    <row r="13" spans="1:28" ht="19.5" customHeight="1" x14ac:dyDescent="0.25">
      <c r="A13" s="38">
        <v>6</v>
      </c>
      <c r="B13" s="40" t="s">
        <v>50</v>
      </c>
      <c r="C13" s="228">
        <v>6.5</v>
      </c>
      <c r="D13" s="228">
        <v>2.5</v>
      </c>
      <c r="E13" s="125"/>
      <c r="F13" s="120">
        <v>1</v>
      </c>
      <c r="G13" s="121"/>
      <c r="H13" s="121"/>
      <c r="I13" s="127"/>
      <c r="J13" s="127"/>
      <c r="K13" s="127"/>
      <c r="L13" s="48"/>
      <c r="M13" s="54"/>
      <c r="N13" s="28">
        <f t="shared" si="0"/>
        <v>7</v>
      </c>
      <c r="O13" s="55"/>
      <c r="P13" s="28">
        <f t="shared" si="1"/>
        <v>0</v>
      </c>
      <c r="Q13" s="112"/>
      <c r="R13" s="28">
        <f t="shared" si="2"/>
        <v>0</v>
      </c>
      <c r="S13" s="30"/>
      <c r="T13" s="28">
        <f t="shared" si="3"/>
        <v>0</v>
      </c>
      <c r="U13" s="113">
        <f t="shared" si="4"/>
        <v>0</v>
      </c>
      <c r="V13" s="114">
        <f t="shared" si="5"/>
        <v>3</v>
      </c>
      <c r="W13" s="115">
        <f t="shared" si="6"/>
        <v>1.7999999999999998</v>
      </c>
      <c r="X13" s="123"/>
      <c r="Y13" s="117">
        <f t="shared" si="7"/>
        <v>0</v>
      </c>
      <c r="Z13" s="118">
        <f t="shared" si="8"/>
        <v>1.7999999999999998</v>
      </c>
      <c r="AA13" s="124"/>
      <c r="AB13" s="116">
        <f t="shared" si="9"/>
        <v>1.7999999999999998</v>
      </c>
    </row>
    <row r="14" spans="1:28" ht="19.5" customHeight="1" x14ac:dyDescent="0.25">
      <c r="A14" s="38">
        <v>7</v>
      </c>
      <c r="B14" s="40" t="s">
        <v>51</v>
      </c>
      <c r="C14" s="227">
        <v>9.8000000000000007</v>
      </c>
      <c r="D14" s="227">
        <v>10</v>
      </c>
      <c r="E14" s="128"/>
      <c r="F14" s="120">
        <v>1</v>
      </c>
      <c r="G14" s="121"/>
      <c r="H14" s="121"/>
      <c r="I14" s="127"/>
      <c r="J14" s="127"/>
      <c r="K14" s="127"/>
      <c r="L14" s="48"/>
      <c r="M14" s="54"/>
      <c r="N14" s="28">
        <f t="shared" si="0"/>
        <v>7</v>
      </c>
      <c r="O14" s="55"/>
      <c r="P14" s="28">
        <f t="shared" si="1"/>
        <v>0</v>
      </c>
      <c r="Q14" s="112"/>
      <c r="R14" s="28">
        <f t="shared" si="2"/>
        <v>0</v>
      </c>
      <c r="S14" s="55"/>
      <c r="T14" s="28">
        <f t="shared" si="3"/>
        <v>0</v>
      </c>
      <c r="U14" s="113">
        <f t="shared" si="4"/>
        <v>0</v>
      </c>
      <c r="V14" s="114">
        <f t="shared" si="5"/>
        <v>6.6000000000000005</v>
      </c>
      <c r="W14" s="115">
        <f t="shared" si="6"/>
        <v>3.96</v>
      </c>
      <c r="X14" s="123"/>
      <c r="Y14" s="117">
        <f t="shared" si="7"/>
        <v>0</v>
      </c>
      <c r="Z14" s="118">
        <f t="shared" si="8"/>
        <v>3.96</v>
      </c>
      <c r="AA14" s="124"/>
      <c r="AB14" s="116">
        <f t="shared" si="9"/>
        <v>3.96</v>
      </c>
    </row>
    <row r="15" spans="1:28" ht="19.5" customHeight="1" x14ac:dyDescent="0.25">
      <c r="A15" s="38">
        <v>8</v>
      </c>
      <c r="B15" s="40" t="s">
        <v>53</v>
      </c>
      <c r="C15" s="228">
        <v>9.6</v>
      </c>
      <c r="D15" s="228">
        <v>6</v>
      </c>
      <c r="E15" s="125"/>
      <c r="F15" s="120">
        <v>1</v>
      </c>
      <c r="G15" s="121"/>
      <c r="H15" s="121"/>
      <c r="I15" s="127"/>
      <c r="J15" s="127"/>
      <c r="K15" s="127"/>
      <c r="L15" s="48"/>
      <c r="M15" s="54"/>
      <c r="N15" s="28">
        <f t="shared" si="0"/>
        <v>7</v>
      </c>
      <c r="O15" s="55"/>
      <c r="P15" s="28">
        <f t="shared" si="1"/>
        <v>0</v>
      </c>
      <c r="Q15" s="112"/>
      <c r="R15" s="28">
        <f t="shared" si="2"/>
        <v>0</v>
      </c>
      <c r="S15" s="50"/>
      <c r="T15" s="28">
        <f t="shared" si="3"/>
        <v>0</v>
      </c>
      <c r="U15" s="113">
        <f t="shared" si="4"/>
        <v>0</v>
      </c>
      <c r="V15" s="114">
        <f t="shared" si="5"/>
        <v>5.2</v>
      </c>
      <c r="W15" s="115">
        <f t="shared" si="6"/>
        <v>3.12</v>
      </c>
      <c r="X15" s="123"/>
      <c r="Y15" s="117">
        <f t="shared" si="7"/>
        <v>0</v>
      </c>
      <c r="Z15" s="118">
        <f t="shared" si="8"/>
        <v>3.12</v>
      </c>
      <c r="AA15" s="129"/>
      <c r="AB15" s="116">
        <f t="shared" si="9"/>
        <v>3.12</v>
      </c>
    </row>
    <row r="16" spans="1:28" ht="19.5" customHeight="1" x14ac:dyDescent="0.25">
      <c r="A16" s="38">
        <v>9</v>
      </c>
      <c r="B16" s="56" t="s">
        <v>55</v>
      </c>
      <c r="C16" s="227">
        <v>9.5</v>
      </c>
      <c r="D16" s="227">
        <v>9.3000000000000007</v>
      </c>
      <c r="E16" s="125"/>
      <c r="F16" s="120">
        <v>1</v>
      </c>
      <c r="G16" s="121"/>
      <c r="H16" s="121"/>
      <c r="I16" s="127"/>
      <c r="J16" s="127"/>
      <c r="K16" s="127"/>
      <c r="L16" s="48"/>
      <c r="M16" s="54"/>
      <c r="N16" s="28">
        <f t="shared" si="0"/>
        <v>7</v>
      </c>
      <c r="O16" s="55"/>
      <c r="P16" s="28">
        <f t="shared" si="1"/>
        <v>0</v>
      </c>
      <c r="Q16" s="122"/>
      <c r="R16" s="28">
        <f t="shared" si="2"/>
        <v>0</v>
      </c>
      <c r="S16" s="55"/>
      <c r="T16" s="28">
        <f t="shared" si="3"/>
        <v>0</v>
      </c>
      <c r="U16" s="113">
        <f t="shared" si="4"/>
        <v>0</v>
      </c>
      <c r="V16" s="114">
        <f t="shared" si="5"/>
        <v>6.2666666666666666</v>
      </c>
      <c r="W16" s="115">
        <f t="shared" si="6"/>
        <v>3.76</v>
      </c>
      <c r="X16" s="123"/>
      <c r="Y16" s="117">
        <f t="shared" si="7"/>
        <v>0</v>
      </c>
      <c r="Z16" s="118">
        <f t="shared" si="8"/>
        <v>3.76</v>
      </c>
      <c r="AA16" s="124"/>
      <c r="AB16" s="116">
        <f t="shared" si="9"/>
        <v>3.76</v>
      </c>
    </row>
    <row r="17" spans="1:28" ht="19.5" customHeight="1" x14ac:dyDescent="0.25">
      <c r="A17" s="38">
        <v>10</v>
      </c>
      <c r="B17" s="40" t="s">
        <v>56</v>
      </c>
      <c r="C17" s="228">
        <v>6.5</v>
      </c>
      <c r="D17" s="228">
        <v>2</v>
      </c>
      <c r="E17" s="119"/>
      <c r="F17" s="120"/>
      <c r="G17" s="121"/>
      <c r="H17" s="130"/>
      <c r="I17" s="127"/>
      <c r="J17" s="127"/>
      <c r="K17" s="127"/>
      <c r="L17" s="48"/>
      <c r="M17" s="54"/>
      <c r="N17" s="28">
        <f t="shared" si="0"/>
        <v>8</v>
      </c>
      <c r="O17" s="55"/>
      <c r="P17" s="28">
        <f t="shared" si="1"/>
        <v>0</v>
      </c>
      <c r="Q17" s="112"/>
      <c r="R17" s="28">
        <f t="shared" si="2"/>
        <v>0</v>
      </c>
      <c r="S17" s="50"/>
      <c r="T17" s="28">
        <f t="shared" si="3"/>
        <v>0</v>
      </c>
      <c r="U17" s="113">
        <f t="shared" si="4"/>
        <v>0</v>
      </c>
      <c r="V17" s="114">
        <f t="shared" si="5"/>
        <v>2.8333333333333335</v>
      </c>
      <c r="W17" s="115">
        <f t="shared" si="6"/>
        <v>1.7</v>
      </c>
      <c r="X17" s="123"/>
      <c r="Y17" s="117">
        <f t="shared" si="7"/>
        <v>0</v>
      </c>
      <c r="Z17" s="118">
        <f t="shared" si="8"/>
        <v>1.7</v>
      </c>
      <c r="AA17" s="124"/>
      <c r="AB17" s="116">
        <f t="shared" si="9"/>
        <v>1.7</v>
      </c>
    </row>
    <row r="18" spans="1:28" ht="19.5" customHeight="1" x14ac:dyDescent="0.25">
      <c r="A18" s="68">
        <v>11</v>
      </c>
      <c r="B18" s="40" t="s">
        <v>58</v>
      </c>
      <c r="C18" s="227">
        <v>9.6999999999999993</v>
      </c>
      <c r="D18" s="227">
        <v>10</v>
      </c>
      <c r="E18" s="131"/>
      <c r="F18" s="120"/>
      <c r="G18" s="121"/>
      <c r="H18" s="121"/>
      <c r="I18" s="121"/>
      <c r="J18" s="121"/>
      <c r="K18" s="121"/>
      <c r="L18" s="132"/>
      <c r="M18" s="133"/>
      <c r="N18" s="28">
        <f t="shared" si="0"/>
        <v>8</v>
      </c>
      <c r="O18" s="134"/>
      <c r="P18" s="28">
        <f t="shared" si="1"/>
        <v>0</v>
      </c>
      <c r="Q18" s="122"/>
      <c r="R18" s="28">
        <f t="shared" si="2"/>
        <v>0</v>
      </c>
      <c r="S18" s="135"/>
      <c r="T18" s="28">
        <f t="shared" si="3"/>
        <v>0</v>
      </c>
      <c r="U18" s="113">
        <f t="shared" si="4"/>
        <v>0</v>
      </c>
      <c r="V18" s="114">
        <f t="shared" si="5"/>
        <v>6.5666666666666664</v>
      </c>
      <c r="W18" s="115">
        <f t="shared" si="6"/>
        <v>3.9399999999999995</v>
      </c>
      <c r="X18" s="123"/>
      <c r="Y18" s="117">
        <f t="shared" si="7"/>
        <v>0</v>
      </c>
      <c r="Z18" s="118">
        <f t="shared" si="8"/>
        <v>3.9399999999999995</v>
      </c>
      <c r="AA18" s="124"/>
      <c r="AB18" s="116">
        <f t="shared" si="9"/>
        <v>3.9399999999999995</v>
      </c>
    </row>
    <row r="19" spans="1:28" ht="19.5" customHeight="1" x14ac:dyDescent="0.25">
      <c r="A19" s="38">
        <v>12</v>
      </c>
      <c r="B19" s="40" t="s">
        <v>60</v>
      </c>
      <c r="C19" s="228">
        <v>7.7</v>
      </c>
      <c r="D19" s="228">
        <v>7</v>
      </c>
      <c r="E19" s="125"/>
      <c r="F19" s="120">
        <v>1</v>
      </c>
      <c r="G19" s="121"/>
      <c r="H19" s="121"/>
      <c r="I19" s="121"/>
      <c r="J19" s="121"/>
      <c r="K19" s="121"/>
      <c r="L19" s="45"/>
      <c r="M19" s="54"/>
      <c r="N19" s="28">
        <f t="shared" si="0"/>
        <v>7</v>
      </c>
      <c r="O19" s="55"/>
      <c r="P19" s="28">
        <f t="shared" si="1"/>
        <v>0</v>
      </c>
      <c r="Q19" s="122"/>
      <c r="R19" s="28">
        <f t="shared" si="2"/>
        <v>0</v>
      </c>
      <c r="S19" s="42"/>
      <c r="T19" s="28">
        <f t="shared" si="3"/>
        <v>0</v>
      </c>
      <c r="U19" s="113">
        <f t="shared" si="4"/>
        <v>0</v>
      </c>
      <c r="V19" s="114">
        <f t="shared" si="5"/>
        <v>4.8999999999999995</v>
      </c>
      <c r="W19" s="115">
        <f t="shared" si="6"/>
        <v>2.9399999999999995</v>
      </c>
      <c r="X19" s="123"/>
      <c r="Y19" s="117">
        <f t="shared" si="7"/>
        <v>0</v>
      </c>
      <c r="Z19" s="118">
        <f t="shared" si="8"/>
        <v>2.9399999999999995</v>
      </c>
      <c r="AA19" s="124"/>
      <c r="AB19" s="116">
        <f t="shared" si="9"/>
        <v>2.9399999999999995</v>
      </c>
    </row>
    <row r="20" spans="1:28" ht="19.5" customHeight="1" x14ac:dyDescent="0.25">
      <c r="A20" s="38">
        <v>13</v>
      </c>
      <c r="B20" s="40" t="s">
        <v>63</v>
      </c>
      <c r="C20" s="227">
        <v>10</v>
      </c>
      <c r="D20" s="227">
        <v>10</v>
      </c>
      <c r="E20" s="119"/>
      <c r="F20" s="120">
        <v>1</v>
      </c>
      <c r="G20" s="121"/>
      <c r="H20" s="121"/>
      <c r="I20" s="121"/>
      <c r="J20" s="121"/>
      <c r="K20" s="121"/>
      <c r="L20" s="45"/>
      <c r="M20" s="54"/>
      <c r="N20" s="28">
        <f t="shared" si="0"/>
        <v>7</v>
      </c>
      <c r="O20" s="55"/>
      <c r="P20" s="28">
        <f t="shared" si="1"/>
        <v>0</v>
      </c>
      <c r="Q20" s="122"/>
      <c r="R20" s="28">
        <f t="shared" si="2"/>
        <v>0</v>
      </c>
      <c r="S20" s="73"/>
      <c r="T20" s="28">
        <f t="shared" si="3"/>
        <v>0</v>
      </c>
      <c r="U20" s="113">
        <f t="shared" si="4"/>
        <v>0</v>
      </c>
      <c r="V20" s="114">
        <f t="shared" si="5"/>
        <v>6.666666666666667</v>
      </c>
      <c r="W20" s="115">
        <f t="shared" si="6"/>
        <v>4</v>
      </c>
      <c r="X20" s="123"/>
      <c r="Y20" s="117">
        <f t="shared" si="7"/>
        <v>0</v>
      </c>
      <c r="Z20" s="118">
        <f t="shared" si="8"/>
        <v>4</v>
      </c>
      <c r="AA20" s="124"/>
      <c r="AB20" s="116">
        <f t="shared" si="9"/>
        <v>4</v>
      </c>
    </row>
    <row r="21" spans="1:28" ht="19.5" customHeight="1" x14ac:dyDescent="0.25">
      <c r="A21" s="38">
        <v>14</v>
      </c>
      <c r="B21" s="56" t="s">
        <v>64</v>
      </c>
      <c r="C21" s="228">
        <v>9.3000000000000007</v>
      </c>
      <c r="D21" s="228">
        <v>9</v>
      </c>
      <c r="E21" s="119"/>
      <c r="F21" s="120">
        <v>1</v>
      </c>
      <c r="G21" s="121"/>
      <c r="H21" s="121"/>
      <c r="I21" s="121"/>
      <c r="J21" s="121"/>
      <c r="K21" s="121"/>
      <c r="L21" s="45"/>
      <c r="M21" s="54"/>
      <c r="N21" s="28">
        <f t="shared" si="0"/>
        <v>7</v>
      </c>
      <c r="O21" s="55"/>
      <c r="P21" s="28">
        <f t="shared" si="1"/>
        <v>0</v>
      </c>
      <c r="Q21" s="122"/>
      <c r="R21" s="28">
        <f t="shared" si="2"/>
        <v>0</v>
      </c>
      <c r="S21" s="55"/>
      <c r="T21" s="28">
        <f t="shared" si="3"/>
        <v>0</v>
      </c>
      <c r="U21" s="113">
        <f t="shared" si="4"/>
        <v>0</v>
      </c>
      <c r="V21" s="114">
        <f t="shared" si="5"/>
        <v>6.1000000000000005</v>
      </c>
      <c r="W21" s="115">
        <f t="shared" si="6"/>
        <v>3.66</v>
      </c>
      <c r="X21" s="123"/>
      <c r="Y21" s="117">
        <f t="shared" si="7"/>
        <v>0</v>
      </c>
      <c r="Z21" s="118">
        <f t="shared" si="8"/>
        <v>3.66</v>
      </c>
      <c r="AA21" s="124"/>
      <c r="AB21" s="116">
        <f t="shared" si="9"/>
        <v>3.66</v>
      </c>
    </row>
    <row r="22" spans="1:28" ht="19.5" customHeight="1" x14ac:dyDescent="0.25">
      <c r="A22" s="38">
        <v>15</v>
      </c>
      <c r="B22" s="56" t="s">
        <v>66</v>
      </c>
      <c r="C22" s="227">
        <v>9.5</v>
      </c>
      <c r="D22" s="227">
        <v>9</v>
      </c>
      <c r="E22" s="125"/>
      <c r="F22" s="120"/>
      <c r="G22" s="121"/>
      <c r="H22" s="121"/>
      <c r="I22" s="121"/>
      <c r="J22" s="121"/>
      <c r="K22" s="121"/>
      <c r="L22" s="45"/>
      <c r="M22" s="54"/>
      <c r="N22" s="28">
        <f t="shared" si="0"/>
        <v>8</v>
      </c>
      <c r="O22" s="55"/>
      <c r="P22" s="28">
        <f t="shared" si="1"/>
        <v>0</v>
      </c>
      <c r="Q22" s="112"/>
      <c r="R22" s="28">
        <f t="shared" si="2"/>
        <v>0</v>
      </c>
      <c r="S22" s="55"/>
      <c r="T22" s="28">
        <f t="shared" si="3"/>
        <v>0</v>
      </c>
      <c r="U22" s="113">
        <f t="shared" si="4"/>
        <v>0</v>
      </c>
      <c r="V22" s="114">
        <f t="shared" si="5"/>
        <v>6.166666666666667</v>
      </c>
      <c r="W22" s="115">
        <f t="shared" si="6"/>
        <v>3.7</v>
      </c>
      <c r="X22" s="123"/>
      <c r="Y22" s="117">
        <f t="shared" si="7"/>
        <v>0</v>
      </c>
      <c r="Z22" s="118">
        <f t="shared" si="8"/>
        <v>3.7</v>
      </c>
      <c r="AA22" s="124"/>
      <c r="AB22" s="116">
        <f t="shared" si="9"/>
        <v>3.7</v>
      </c>
    </row>
    <row r="23" spans="1:28" ht="19.5" customHeight="1" x14ac:dyDescent="0.25">
      <c r="A23" s="38">
        <v>16</v>
      </c>
      <c r="B23" s="56" t="s">
        <v>67</v>
      </c>
      <c r="C23" s="228">
        <v>9.5</v>
      </c>
      <c r="D23" s="228">
        <v>9.5</v>
      </c>
      <c r="E23" s="125"/>
      <c r="F23" s="120">
        <v>1</v>
      </c>
      <c r="G23" s="121"/>
      <c r="H23" s="121"/>
      <c r="I23" s="121"/>
      <c r="J23" s="121"/>
      <c r="K23" s="121"/>
      <c r="L23" s="45"/>
      <c r="M23" s="54"/>
      <c r="N23" s="28">
        <f t="shared" si="0"/>
        <v>7</v>
      </c>
      <c r="O23" s="55"/>
      <c r="P23" s="28">
        <f t="shared" si="1"/>
        <v>0</v>
      </c>
      <c r="Q23" s="112"/>
      <c r="R23" s="28">
        <f t="shared" si="2"/>
        <v>0</v>
      </c>
      <c r="S23" s="55"/>
      <c r="T23" s="28">
        <f t="shared" si="3"/>
        <v>0</v>
      </c>
      <c r="U23" s="113">
        <f t="shared" si="4"/>
        <v>0</v>
      </c>
      <c r="V23" s="114">
        <f t="shared" si="5"/>
        <v>6.333333333333333</v>
      </c>
      <c r="W23" s="115">
        <f t="shared" si="6"/>
        <v>3.8</v>
      </c>
      <c r="X23" s="123"/>
      <c r="Y23" s="117">
        <f t="shared" si="7"/>
        <v>0</v>
      </c>
      <c r="Z23" s="118">
        <f t="shared" si="8"/>
        <v>3.8</v>
      </c>
      <c r="AA23" s="124"/>
      <c r="AB23" s="116">
        <f t="shared" si="9"/>
        <v>3.8</v>
      </c>
    </row>
    <row r="24" spans="1:28" ht="19.5" customHeight="1" x14ac:dyDescent="0.25">
      <c r="A24" s="38">
        <v>17</v>
      </c>
      <c r="B24" s="56" t="s">
        <v>69</v>
      </c>
      <c r="C24" s="227">
        <v>5</v>
      </c>
      <c r="D24" s="227">
        <v>10</v>
      </c>
      <c r="E24" s="119"/>
      <c r="F24" s="120">
        <v>1</v>
      </c>
      <c r="G24" s="121"/>
      <c r="H24" s="121"/>
      <c r="I24" s="121"/>
      <c r="J24" s="121"/>
      <c r="K24" s="121"/>
      <c r="L24" s="45"/>
      <c r="M24" s="54"/>
      <c r="N24" s="28">
        <f t="shared" si="0"/>
        <v>7</v>
      </c>
      <c r="O24" s="55"/>
      <c r="P24" s="28">
        <f t="shared" si="1"/>
        <v>0</v>
      </c>
      <c r="Q24" s="112"/>
      <c r="R24" s="28">
        <f t="shared" si="2"/>
        <v>0</v>
      </c>
      <c r="S24" s="55"/>
      <c r="T24" s="28">
        <f t="shared" si="3"/>
        <v>0</v>
      </c>
      <c r="U24" s="113">
        <f t="shared" si="4"/>
        <v>0</v>
      </c>
      <c r="V24" s="114">
        <f t="shared" si="5"/>
        <v>5</v>
      </c>
      <c r="W24" s="115">
        <f t="shared" si="6"/>
        <v>3</v>
      </c>
      <c r="X24" s="123"/>
      <c r="Y24" s="117">
        <f t="shared" si="7"/>
        <v>0</v>
      </c>
      <c r="Z24" s="118">
        <f t="shared" si="8"/>
        <v>3</v>
      </c>
      <c r="AA24" s="124"/>
      <c r="AB24" s="116">
        <f t="shared" si="9"/>
        <v>3</v>
      </c>
    </row>
    <row r="25" spans="1:28" ht="19.5" customHeight="1" x14ac:dyDescent="0.25">
      <c r="A25" s="38">
        <v>18</v>
      </c>
      <c r="B25" s="56" t="s">
        <v>71</v>
      </c>
      <c r="C25" s="228">
        <v>7.8</v>
      </c>
      <c r="D25" s="228">
        <v>9.5</v>
      </c>
      <c r="E25" s="119"/>
      <c r="F25" s="120"/>
      <c r="G25" s="121"/>
      <c r="H25" s="121"/>
      <c r="I25" s="121"/>
      <c r="J25" s="121"/>
      <c r="K25" s="121"/>
      <c r="L25" s="45"/>
      <c r="M25" s="54"/>
      <c r="N25" s="28">
        <f t="shared" si="0"/>
        <v>8</v>
      </c>
      <c r="O25" s="55"/>
      <c r="P25" s="28">
        <f t="shared" si="1"/>
        <v>0</v>
      </c>
      <c r="Q25" s="122"/>
      <c r="R25" s="28">
        <f t="shared" si="2"/>
        <v>0</v>
      </c>
      <c r="S25" s="55"/>
      <c r="T25" s="28">
        <f t="shared" si="3"/>
        <v>0</v>
      </c>
      <c r="U25" s="113">
        <f t="shared" si="4"/>
        <v>0</v>
      </c>
      <c r="V25" s="114">
        <f t="shared" si="5"/>
        <v>5.7666666666666666</v>
      </c>
      <c r="W25" s="115">
        <f t="shared" si="6"/>
        <v>3.46</v>
      </c>
      <c r="X25" s="123"/>
      <c r="Y25" s="117">
        <f t="shared" si="7"/>
        <v>0</v>
      </c>
      <c r="Z25" s="118">
        <f t="shared" si="8"/>
        <v>3.46</v>
      </c>
      <c r="AA25" s="124"/>
      <c r="AB25" s="116">
        <f t="shared" si="9"/>
        <v>3.46</v>
      </c>
    </row>
    <row r="26" spans="1:28" ht="19.5" customHeight="1" x14ac:dyDescent="0.25">
      <c r="A26" s="38">
        <v>19</v>
      </c>
      <c r="B26" s="56" t="s">
        <v>73</v>
      </c>
      <c r="C26" s="227">
        <v>9</v>
      </c>
      <c r="D26" s="227">
        <v>8.5</v>
      </c>
      <c r="E26" s="119"/>
      <c r="F26" s="120"/>
      <c r="G26" s="121"/>
      <c r="H26" s="121"/>
      <c r="I26" s="121"/>
      <c r="J26" s="121"/>
      <c r="K26" s="121"/>
      <c r="L26" s="45"/>
      <c r="M26" s="54"/>
      <c r="N26" s="28">
        <f t="shared" si="0"/>
        <v>8</v>
      </c>
      <c r="O26" s="55"/>
      <c r="P26" s="28">
        <f t="shared" si="1"/>
        <v>0</v>
      </c>
      <c r="Q26" s="122"/>
      <c r="R26" s="28">
        <f t="shared" si="2"/>
        <v>0</v>
      </c>
      <c r="S26" s="55"/>
      <c r="T26" s="28">
        <f t="shared" si="3"/>
        <v>0</v>
      </c>
      <c r="U26" s="113">
        <f t="shared" si="4"/>
        <v>0</v>
      </c>
      <c r="V26" s="114">
        <f t="shared" si="5"/>
        <v>5.833333333333333</v>
      </c>
      <c r="W26" s="115">
        <f t="shared" si="6"/>
        <v>3.4999999999999996</v>
      </c>
      <c r="X26" s="123"/>
      <c r="Y26" s="117">
        <f t="shared" si="7"/>
        <v>0</v>
      </c>
      <c r="Z26" s="118">
        <f t="shared" si="8"/>
        <v>3.4999999999999996</v>
      </c>
      <c r="AA26" s="124"/>
      <c r="AB26" s="116">
        <f t="shared" si="9"/>
        <v>3.4999999999999996</v>
      </c>
    </row>
    <row r="27" spans="1:28" ht="19.5" customHeight="1" x14ac:dyDescent="0.25">
      <c r="A27" s="38">
        <v>20</v>
      </c>
      <c r="B27" s="40" t="s">
        <v>75</v>
      </c>
      <c r="C27" s="228">
        <v>8.3000000000000007</v>
      </c>
      <c r="D27" s="228">
        <v>10</v>
      </c>
      <c r="E27" s="125"/>
      <c r="F27" s="120">
        <v>1</v>
      </c>
      <c r="G27" s="121"/>
      <c r="H27" s="121"/>
      <c r="I27" s="121"/>
      <c r="J27" s="121"/>
      <c r="K27" s="121"/>
      <c r="L27" s="45"/>
      <c r="M27" s="54"/>
      <c r="N27" s="28">
        <f t="shared" si="0"/>
        <v>7</v>
      </c>
      <c r="O27" s="55"/>
      <c r="P27" s="28">
        <f t="shared" si="1"/>
        <v>0</v>
      </c>
      <c r="Q27" s="112"/>
      <c r="R27" s="28">
        <f t="shared" si="2"/>
        <v>0</v>
      </c>
      <c r="S27" s="55"/>
      <c r="T27" s="28">
        <f t="shared" si="3"/>
        <v>0</v>
      </c>
      <c r="U27" s="113">
        <f t="shared" si="4"/>
        <v>0</v>
      </c>
      <c r="V27" s="114">
        <f t="shared" si="5"/>
        <v>6.1000000000000005</v>
      </c>
      <c r="W27" s="115">
        <f t="shared" si="6"/>
        <v>3.66</v>
      </c>
      <c r="X27" s="123"/>
      <c r="Y27" s="117">
        <f t="shared" si="7"/>
        <v>0</v>
      </c>
      <c r="Z27" s="118">
        <f t="shared" si="8"/>
        <v>3.66</v>
      </c>
      <c r="AA27" s="124"/>
      <c r="AB27" s="116">
        <f t="shared" si="9"/>
        <v>3.66</v>
      </c>
    </row>
    <row r="28" spans="1:28" ht="19.5" customHeight="1" x14ac:dyDescent="0.25">
      <c r="A28" s="38"/>
      <c r="B28" s="40" t="s">
        <v>85</v>
      </c>
      <c r="C28" s="227">
        <v>10</v>
      </c>
      <c r="D28" s="227">
        <v>10</v>
      </c>
      <c r="E28" s="128"/>
      <c r="F28" s="120"/>
      <c r="G28" s="121"/>
      <c r="H28" s="121"/>
      <c r="I28" s="121"/>
      <c r="J28" s="121"/>
      <c r="K28" s="121"/>
      <c r="L28" s="45"/>
      <c r="M28" s="54"/>
      <c r="N28" s="28">
        <f t="shared" si="0"/>
        <v>8</v>
      </c>
      <c r="O28" s="55"/>
      <c r="P28" s="28"/>
      <c r="Q28" s="136"/>
      <c r="R28" s="28"/>
      <c r="S28" s="55"/>
      <c r="T28" s="28"/>
      <c r="U28" s="113"/>
      <c r="V28" s="114"/>
      <c r="W28" s="115"/>
      <c r="X28" s="123"/>
      <c r="Y28" s="117"/>
      <c r="Z28" s="118"/>
      <c r="AA28" s="124"/>
      <c r="AB28" s="116"/>
    </row>
    <row r="29" spans="1:28" ht="19.5" customHeight="1" x14ac:dyDescent="0.25">
      <c r="A29" s="38">
        <v>21</v>
      </c>
      <c r="B29" s="40" t="s">
        <v>76</v>
      </c>
      <c r="C29" s="228">
        <v>9.3000000000000007</v>
      </c>
      <c r="D29" s="228">
        <v>9.5</v>
      </c>
      <c r="E29" s="128"/>
      <c r="F29" s="120"/>
      <c r="G29" s="121"/>
      <c r="H29" s="121"/>
      <c r="I29" s="121"/>
      <c r="J29" s="121"/>
      <c r="K29" s="121"/>
      <c r="L29" s="45"/>
      <c r="M29" s="54"/>
      <c r="N29" s="28">
        <f t="shared" si="0"/>
        <v>8</v>
      </c>
      <c r="O29" s="55"/>
      <c r="P29" s="28">
        <f t="shared" ref="P29:P32" si="10">O29*0.2</f>
        <v>0</v>
      </c>
      <c r="Q29" s="122"/>
      <c r="R29" s="28">
        <f t="shared" ref="R29:R32" si="11">Q29*0.3</f>
        <v>0</v>
      </c>
      <c r="S29" s="55"/>
      <c r="T29" s="28">
        <f t="shared" ref="T29:T32" si="12">S29*0.5</f>
        <v>0</v>
      </c>
      <c r="U29" s="113">
        <f t="shared" ref="U29:U32" si="13">SUM(P29,R29,T29)</f>
        <v>0</v>
      </c>
      <c r="V29" s="114">
        <f t="shared" ref="V29:V32" si="14">AVERAGE(C29,D29,E29,U29)</f>
        <v>6.2666666666666666</v>
      </c>
      <c r="W29" s="115">
        <f t="shared" ref="W29:W32" si="15">V29*0.6</f>
        <v>3.76</v>
      </c>
      <c r="X29" s="123"/>
      <c r="Y29" s="117">
        <f t="shared" ref="Y29:Y32" si="16">X29*0.4</f>
        <v>0</v>
      </c>
      <c r="Z29" s="118">
        <f t="shared" ref="Z29:Z32" si="17">SUM(W29,Y29)</f>
        <v>3.76</v>
      </c>
      <c r="AA29" s="124"/>
      <c r="AB29" s="116">
        <f t="shared" ref="AB29:AB32" si="18">(AA29*0.4)+W29</f>
        <v>3.76</v>
      </c>
    </row>
    <row r="30" spans="1:28" ht="19.5" customHeight="1" x14ac:dyDescent="0.25">
      <c r="A30" s="38">
        <v>22</v>
      </c>
      <c r="B30" s="81" t="s">
        <v>79</v>
      </c>
      <c r="C30" s="227">
        <v>10</v>
      </c>
      <c r="D30" s="227">
        <v>10</v>
      </c>
      <c r="E30" s="128"/>
      <c r="F30" s="120">
        <v>1</v>
      </c>
      <c r="G30" s="121"/>
      <c r="H30" s="121"/>
      <c r="I30" s="121"/>
      <c r="J30" s="121"/>
      <c r="K30" s="121"/>
      <c r="L30" s="45"/>
      <c r="M30" s="54"/>
      <c r="N30" s="28">
        <f t="shared" si="0"/>
        <v>7</v>
      </c>
      <c r="O30" s="55"/>
      <c r="P30" s="28">
        <f t="shared" si="10"/>
        <v>0</v>
      </c>
      <c r="Q30" s="112"/>
      <c r="R30" s="28">
        <f t="shared" si="11"/>
        <v>0</v>
      </c>
      <c r="S30" s="55"/>
      <c r="T30" s="28">
        <f t="shared" si="12"/>
        <v>0</v>
      </c>
      <c r="U30" s="113">
        <f t="shared" si="13"/>
        <v>0</v>
      </c>
      <c r="V30" s="114">
        <f t="shared" si="14"/>
        <v>6.666666666666667</v>
      </c>
      <c r="W30" s="115">
        <f t="shared" si="15"/>
        <v>4</v>
      </c>
      <c r="X30" s="123"/>
      <c r="Y30" s="117">
        <f t="shared" si="16"/>
        <v>0</v>
      </c>
      <c r="Z30" s="118">
        <f t="shared" si="17"/>
        <v>4</v>
      </c>
      <c r="AA30" s="124"/>
      <c r="AB30" s="116">
        <f t="shared" si="18"/>
        <v>4</v>
      </c>
    </row>
    <row r="31" spans="1:28" ht="19.5" customHeight="1" x14ac:dyDescent="0.25">
      <c r="A31" s="38">
        <v>23</v>
      </c>
      <c r="B31" s="56" t="s">
        <v>81</v>
      </c>
      <c r="C31" s="228">
        <v>9.6999999999999993</v>
      </c>
      <c r="D31" s="228">
        <v>10</v>
      </c>
      <c r="E31" s="128"/>
      <c r="F31" s="120">
        <v>1</v>
      </c>
      <c r="G31" s="121"/>
      <c r="H31" s="121"/>
      <c r="I31" s="121"/>
      <c r="J31" s="121"/>
      <c r="K31" s="121"/>
      <c r="L31" s="45"/>
      <c r="M31" s="54"/>
      <c r="N31" s="28">
        <f t="shared" si="0"/>
        <v>7</v>
      </c>
      <c r="O31" s="55"/>
      <c r="P31" s="28">
        <f t="shared" si="10"/>
        <v>0</v>
      </c>
      <c r="Q31" s="122"/>
      <c r="R31" s="28">
        <f t="shared" si="11"/>
        <v>0</v>
      </c>
      <c r="S31" s="55"/>
      <c r="T31" s="28">
        <f t="shared" si="12"/>
        <v>0</v>
      </c>
      <c r="U31" s="113">
        <f t="shared" si="13"/>
        <v>0</v>
      </c>
      <c r="V31" s="114">
        <f t="shared" si="14"/>
        <v>6.5666666666666664</v>
      </c>
      <c r="W31" s="115">
        <f t="shared" si="15"/>
        <v>3.9399999999999995</v>
      </c>
      <c r="X31" s="123"/>
      <c r="Y31" s="117">
        <f t="shared" si="16"/>
        <v>0</v>
      </c>
      <c r="Z31" s="118">
        <f t="shared" si="17"/>
        <v>3.9399999999999995</v>
      </c>
      <c r="AA31" s="124"/>
      <c r="AB31" s="116">
        <f t="shared" si="18"/>
        <v>3.9399999999999995</v>
      </c>
    </row>
    <row r="32" spans="1:28" ht="19.5" customHeight="1" x14ac:dyDescent="0.2">
      <c r="A32" s="38">
        <v>24</v>
      </c>
      <c r="B32" s="82" t="s">
        <v>82</v>
      </c>
      <c r="C32" s="64"/>
      <c r="D32" s="64"/>
      <c r="E32" s="128"/>
      <c r="F32" s="120"/>
      <c r="G32" s="121"/>
      <c r="H32" s="121"/>
      <c r="I32" s="121"/>
      <c r="J32" s="121"/>
      <c r="K32" s="121"/>
      <c r="L32" s="45"/>
      <c r="M32" s="54"/>
      <c r="N32" s="28">
        <f t="shared" si="0"/>
        <v>8</v>
      </c>
      <c r="O32" s="55"/>
      <c r="P32" s="28">
        <f t="shared" si="10"/>
        <v>0</v>
      </c>
      <c r="Q32" s="122"/>
      <c r="R32" s="28">
        <f t="shared" si="11"/>
        <v>0</v>
      </c>
      <c r="S32" s="55"/>
      <c r="T32" s="28">
        <f t="shared" si="12"/>
        <v>0</v>
      </c>
      <c r="U32" s="113">
        <f t="shared" si="13"/>
        <v>0</v>
      </c>
      <c r="V32" s="114">
        <f t="shared" si="14"/>
        <v>0</v>
      </c>
      <c r="W32" s="115">
        <f t="shared" si="15"/>
        <v>0</v>
      </c>
      <c r="X32" s="123"/>
      <c r="Y32" s="117">
        <f t="shared" si="16"/>
        <v>0</v>
      </c>
      <c r="Z32" s="118">
        <f t="shared" si="17"/>
        <v>0</v>
      </c>
      <c r="AA32" s="124"/>
      <c r="AB32" s="116">
        <f t="shared" si="18"/>
        <v>0</v>
      </c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6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2020-03-27T13:45:51Z</dcterms:modified>
</cp:coreProperties>
</file>