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527F6929-505F-4D04-81FC-E03DAC00AEE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2" i="4" l="1"/>
  <c r="V30" i="4" l="1"/>
  <c r="AE10" i="4" l="1"/>
  <c r="AE11" i="4"/>
  <c r="AE17" i="4"/>
  <c r="AE20" i="4"/>
  <c r="AE21" i="4"/>
  <c r="AE22" i="4"/>
  <c r="AE24" i="4"/>
  <c r="AE25" i="4"/>
  <c r="AE30" i="4"/>
  <c r="M31" i="4" l="1"/>
  <c r="N31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M26" i="4" s="1"/>
  <c r="N26" i="4" s="1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31" i="4"/>
  <c r="K32" i="4"/>
  <c r="M32" i="4" s="1"/>
  <c r="N32" i="4" s="1"/>
  <c r="K9" i="4"/>
  <c r="M9" i="4" s="1"/>
  <c r="N9" i="4" s="1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1" i="4"/>
  <c r="V9" i="4"/>
  <c r="W30" i="4" l="1"/>
  <c r="D32" i="3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21" i="3"/>
  <c r="AB25" i="3"/>
  <c r="AB27" i="3"/>
  <c r="AB8" i="3"/>
  <c r="AB26" i="3" l="1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AB30" i="4" l="1"/>
  <c r="AB25" i="4"/>
  <c r="W25" i="4"/>
  <c r="X25" i="4" s="1"/>
  <c r="Z25" i="4" s="1"/>
  <c r="AB24" i="4"/>
  <c r="AB22" i="4"/>
  <c r="AB21" i="4"/>
  <c r="AB20" i="4"/>
  <c r="AB17" i="4"/>
  <c r="W17" i="4"/>
  <c r="X17" i="4" s="1"/>
  <c r="Z17" i="4" s="1"/>
  <c r="W14" i="4"/>
  <c r="X14" i="4" s="1"/>
  <c r="AB11" i="4"/>
  <c r="AB10" i="4"/>
  <c r="W9" i="4"/>
  <c r="X9" i="4" s="1"/>
  <c r="AD31" i="3"/>
  <c r="N31" i="3"/>
  <c r="AD30" i="3"/>
  <c r="AD29" i="3"/>
  <c r="N29" i="3"/>
  <c r="AD28" i="3"/>
  <c r="N28" i="3"/>
  <c r="AD27" i="3"/>
  <c r="N26" i="3"/>
  <c r="AD25" i="3"/>
  <c r="N25" i="3"/>
  <c r="AD24" i="3"/>
  <c r="N24" i="3"/>
  <c r="N23" i="3"/>
  <c r="AD22" i="3"/>
  <c r="AD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W31" i="4" l="1"/>
  <c r="X31" i="4" s="1"/>
  <c r="W23" i="4"/>
  <c r="X23" i="4" s="1"/>
  <c r="W10" i="4"/>
  <c r="X10" i="4" s="1"/>
  <c r="Z10" i="4" s="1"/>
  <c r="AF10" i="4" s="1"/>
  <c r="W15" i="4"/>
  <c r="X15" i="4" s="1"/>
  <c r="X30" i="4"/>
  <c r="Z30" i="4" s="1"/>
  <c r="AF30" i="4" s="1"/>
  <c r="W32" i="4"/>
  <c r="X32" i="4" s="1"/>
  <c r="W19" i="4"/>
  <c r="X19" i="4" s="1"/>
  <c r="W21" i="4"/>
  <c r="X21" i="4" s="1"/>
  <c r="Z21" i="4" s="1"/>
  <c r="AF21" i="4" s="1"/>
  <c r="W27" i="4"/>
  <c r="X27" i="4" s="1"/>
  <c r="W29" i="4"/>
  <c r="X29" i="4" s="1"/>
  <c r="W20" i="4"/>
  <c r="X20" i="4" s="1"/>
  <c r="T31" i="2"/>
  <c r="U31" i="2" s="1"/>
  <c r="W12" i="4"/>
  <c r="X12" i="4" s="1"/>
  <c r="V9" i="1"/>
  <c r="V11" i="1"/>
  <c r="V13" i="1"/>
  <c r="V22" i="1"/>
  <c r="W11" i="4"/>
  <c r="X11" i="4" s="1"/>
  <c r="W13" i="4"/>
  <c r="X13" i="4" s="1"/>
  <c r="W22" i="4"/>
  <c r="X22" i="4" s="1"/>
  <c r="Z22" i="4" s="1"/>
  <c r="AF22" i="4" s="1"/>
  <c r="W28" i="4"/>
  <c r="X28" i="4" s="1"/>
  <c r="V28" i="1"/>
  <c r="T27" i="2"/>
  <c r="U27" i="2" s="1"/>
  <c r="V20" i="1"/>
  <c r="W16" i="4"/>
  <c r="X16" i="4" s="1"/>
  <c r="W24" i="4"/>
  <c r="X24" i="4" s="1"/>
  <c r="W26" i="4"/>
  <c r="X26" i="4" s="1"/>
  <c r="V10" i="1"/>
  <c r="V14" i="1"/>
  <c r="V27" i="1"/>
  <c r="V29" i="1"/>
  <c r="V31" i="1"/>
  <c r="W18" i="4"/>
  <c r="X18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F25" i="4"/>
  <c r="AC25" i="4"/>
  <c r="AF17" i="4"/>
  <c r="AC17" i="4"/>
  <c r="AC22" i="4" l="1"/>
  <c r="AC10" i="4"/>
  <c r="AC30" i="4"/>
  <c r="AC21" i="4"/>
  <c r="Z11" i="4"/>
  <c r="AF11" i="4" s="1"/>
  <c r="Z24" i="4"/>
  <c r="AC24" i="4" s="1"/>
  <c r="Z20" i="4"/>
  <c r="AC20" i="4" s="1"/>
  <c r="U32" i="2"/>
  <c r="T32" i="2"/>
  <c r="AC11" i="4" l="1"/>
  <c r="AF20" i="4"/>
  <c r="AF24" i="4"/>
</calcChain>
</file>

<file path=xl/sharedStrings.xml><?xml version="1.0" encoding="utf-8"?>
<sst xmlns="http://schemas.openxmlformats.org/spreadsheetml/2006/main" count="302" uniqueCount="163">
  <si>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</si>
  <si>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</si>
  <si>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</si>
  <si>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</si>
  <si>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</si>
  <si>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</si>
  <si>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</si>
  <si>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</si>
  <si>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</si>
  <si>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</si>
  <si>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</si>
  <si>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</si>
  <si>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</si>
  <si>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</si>
  <si>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</si>
  <si>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</si>
  <si>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</si>
  <si>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</si>
  <si>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</si>
  <si>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</si>
  <si>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</si>
  <si>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</si>
  <si>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</si>
  <si>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</si>
  <si>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</si>
  <si>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</si>
  <si>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</si>
  <si>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</si>
  <si>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</si>
  <si>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</si>
  <si>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</si>
  <si>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</si>
  <si>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</si>
  <si>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</si>
  <si>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</si>
  <si>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</si>
  <si>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</si>
  <si>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</si>
  <si>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</si>
  <si>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</si>
  <si>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</si>
  <si>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</si>
  <si>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</si>
  <si>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</si>
  <si>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</si>
  <si>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</si>
  <si>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</si>
  <si>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</si>
  <si>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</si>
  <si>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</si>
  <si>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</si>
  <si>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</si>
  <si>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</si>
  <si>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</si>
  <si>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</si>
  <si>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</si>
  <si>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</si>
  <si>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</si>
  <si>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</si>
  <si>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</si>
  <si>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</si>
  <si>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</si>
  <si>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</si>
  <si>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</si>
  <si>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</si>
  <si>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</si>
  <si>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</si>
  <si>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</si>
  <si>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</si>
  <si>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</si>
  <si>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</si>
  <si>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</si>
  <si>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</si>
  <si>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Nuevo final</t>
  </si>
  <si>
    <t>Segunda vuelta</t>
  </si>
  <si>
    <t>LISTA DE ALUMNOS DE 5° A</t>
  </si>
  <si>
    <t>Cuarto bimestre</t>
  </si>
  <si>
    <t>3º Parcial</t>
  </si>
  <si>
    <t>Exposición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</si>
  <si>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</si>
  <si>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</si>
  <si>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</si>
  <si>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</si>
  <si>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</si>
  <si>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</si>
  <si>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</si>
  <si>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</si>
  <si>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</si>
  <si>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</si>
  <si>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</si>
  <si>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</si>
  <si>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</si>
  <si>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</si>
  <si>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</si>
  <si>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</si>
  <si>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</si>
  <si>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</si>
  <si>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</si>
  <si>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</si>
  <si>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</si>
  <si>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</si>
  <si>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</si>
  <si>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</si>
  <si>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</si>
  <si>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</si>
  <si>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</si>
  <si>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</si>
  <si>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</si>
  <si>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</si>
  <si>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</si>
  <si>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</si>
  <si>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</si>
  <si>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</si>
  <si>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</si>
  <si>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</si>
  <si>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</si>
  <si>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</si>
  <si>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</si>
  <si>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</si>
  <si>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</si>
  <si>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</si>
  <si>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</si>
  <si>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</si>
  <si>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</si>
  <si>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</si>
  <si>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</si>
  <si>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</si>
  <si>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</si>
  <si>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</si>
  <si>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</si>
  <si>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</si>
  <si>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</si>
  <si>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</si>
  <si>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</si>
  <si>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</si>
  <si>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</si>
  <si>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</si>
  <si>
    <t>_+.5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</si>
  <si>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</si>
  <si>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</si>
  <si>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</si>
  <si>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</si>
  <si>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</si>
  <si>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</si>
  <si>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</si>
  <si>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</si>
  <si>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</si>
  <si>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</si>
  <si>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</si>
  <si>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1 pto</t>
  </si>
  <si>
    <t>EXTRA</t>
  </si>
  <si>
    <t>Asistencia</t>
  </si>
  <si>
    <t>Asistencias</t>
  </si>
  <si>
    <t>Correcciones</t>
  </si>
  <si>
    <t>Actividades en línea</t>
  </si>
  <si>
    <t>Revisión Crítica 100 humanos (20%)</t>
  </si>
  <si>
    <t>Datos sobre el COVID-19</t>
  </si>
  <si>
    <t>Control de Lectura 1</t>
  </si>
  <si>
    <t>Control de Lectura 2</t>
  </si>
  <si>
    <t>25 de abril</t>
  </si>
  <si>
    <t>1 de mayo</t>
  </si>
  <si>
    <t>Promedio Anual de la materia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</si>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</sst>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sz val="20"/>
      <name val="Arial"/>
      <family val="2"/>
    </font>
    <font>
      <b/>
      <sz val="13"/>
      <color theme="0"/>
      <name val="Arial"/>
      <family val="2"/>
    </font>
    <font>
      <b/>
      <sz val="15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theme="1"/>
      </patternFill>
    </fill>
    <fill>
      <patternFill patternType="solid">
        <fgColor theme="2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0000"/>
        <bgColor rgb="FFD8D8D8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</fills>
  <borders count="1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18" borderId="78" applyNumberFormat="0" applyAlignment="0" applyProtection="0"/>
    <xf numFmtId="0" fontId="36" fillId="19" borderId="79" applyNumberFormat="0" applyAlignment="0" applyProtection="0"/>
    <xf numFmtId="0" fontId="37" fillId="19" borderId="78" applyNumberFormat="0" applyAlignment="0" applyProtection="0"/>
    <xf numFmtId="0" fontId="38" fillId="0" borderId="80" applyNumberFormat="0" applyFill="0" applyAlignment="0" applyProtection="0"/>
    <xf numFmtId="0" fontId="39" fillId="20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5" borderId="21" applyNumberFormat="0" applyBorder="0" applyAlignment="0" applyProtection="0"/>
    <xf numFmtId="0" fontId="33" fillId="16" borderId="21" applyNumberFormat="0" applyBorder="0" applyAlignment="0" applyProtection="0"/>
    <xf numFmtId="0" fontId="34" fillId="17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1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2" borderId="21" applyNumberFormat="0" applyBorder="0" applyAlignment="0" applyProtection="0"/>
    <xf numFmtId="0" fontId="3" fillId="23" borderId="21" applyNumberFormat="0" applyBorder="0" applyAlignment="0" applyProtection="0"/>
    <xf numFmtId="0" fontId="3" fillId="24" borderId="21" applyNumberFormat="0" applyBorder="0" applyAlignment="0" applyProtection="0"/>
    <xf numFmtId="0" fontId="3" fillId="25" borderId="21" applyNumberFormat="0" applyBorder="0" applyAlignment="0" applyProtection="0"/>
    <xf numFmtId="0" fontId="4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3" fillId="29" borderId="21" applyNumberFormat="0" applyBorder="0" applyAlignment="0" applyProtection="0"/>
    <xf numFmtId="0" fontId="4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3" fillId="33" borderId="21" applyNumberFormat="0" applyBorder="0" applyAlignment="0" applyProtection="0"/>
    <xf numFmtId="0" fontId="4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3" fillId="37" borderId="21" applyNumberFormat="0" applyBorder="0" applyAlignment="0" applyProtection="0"/>
    <xf numFmtId="0" fontId="4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3" fillId="41" borderId="21" applyNumberFormat="0" applyBorder="0" applyAlignment="0" applyProtection="0"/>
    <xf numFmtId="0" fontId="4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3" fillId="45" borderId="21" applyNumberFormat="0" applyBorder="0" applyAlignment="0" applyProtection="0"/>
    <xf numFmtId="0" fontId="2" fillId="0" borderId="21"/>
    <xf numFmtId="0" fontId="2" fillId="21" borderId="82" applyNumberFormat="0" applyFont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2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403">
    <xf numFmtId="0" fontId="0" fillId="0" borderId="0" xfId="0" applyFont="1" applyAlignment="1"/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4" fillId="0" borderId="0" xfId="0" applyFont="1"/>
    <xf numFmtId="0" fontId="8" fillId="2" borderId="3" xfId="0" applyFont="1" applyFill="1" applyBorder="1" applyAlignment="1">
      <alignment vertical="center" wrapText="1"/>
    </xf>
    <xf numFmtId="0" fontId="4" fillId="2" borderId="14" xfId="0" applyFont="1" applyFill="1" applyBorder="1" applyAlignment="1"/>
    <xf numFmtId="0" fontId="4" fillId="2" borderId="3" xfId="0" applyFont="1" applyFill="1" applyBorder="1" applyAlignment="1"/>
    <xf numFmtId="0" fontId="10" fillId="2" borderId="3" xfId="0" applyFont="1" applyFill="1" applyBorder="1" applyAlignment="1"/>
    <xf numFmtId="0" fontId="4" fillId="2" borderId="31" xfId="0" applyFont="1" applyFill="1" applyBorder="1" applyAlignment="1"/>
    <xf numFmtId="0" fontId="7" fillId="2" borderId="31" xfId="0" applyFont="1" applyFill="1" applyBorder="1" applyAlignment="1"/>
    <xf numFmtId="0" fontId="8" fillId="5" borderId="3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9" fontId="17" fillId="6" borderId="43" xfId="0" applyNumberFormat="1" applyFont="1" applyFill="1" applyBorder="1" applyAlignment="1">
      <alignment horizontal="center" vertical="center" wrapText="1"/>
    </xf>
    <xf numFmtId="9" fontId="17" fillId="6" borderId="45" xfId="0" applyNumberFormat="1" applyFont="1" applyFill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horizontal="center" wrapText="1"/>
    </xf>
    <xf numFmtId="49" fontId="19" fillId="0" borderId="50" xfId="0" applyNumberFormat="1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9" borderId="55" xfId="0" applyFont="1" applyFill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8" borderId="57" xfId="0" applyFont="1" applyFill="1" applyBorder="1" applyAlignment="1">
      <alignment horizontal="center" wrapText="1"/>
    </xf>
    <xf numFmtId="0" fontId="0" fillId="0" borderId="54" xfId="0" applyFont="1" applyBorder="1" applyAlignment="1">
      <alignment horizontal="center" vertical="center"/>
    </xf>
    <xf numFmtId="0" fontId="4" fillId="10" borderId="54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8" borderId="58" xfId="0" applyFont="1" applyFill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9" xfId="0" applyFont="1" applyBorder="1" applyAlignment="1">
      <alignment vertical="center"/>
    </xf>
    <xf numFmtId="0" fontId="4" fillId="0" borderId="46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0" fillId="0" borderId="47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wrapText="1"/>
    </xf>
    <xf numFmtId="0" fontId="4" fillId="8" borderId="33" xfId="0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wrapText="1"/>
    </xf>
    <xf numFmtId="165" fontId="22" fillId="0" borderId="0" xfId="0" applyNumberFormat="1" applyFont="1" applyAlignment="1"/>
    <xf numFmtId="0" fontId="4" fillId="0" borderId="59" xfId="0" applyFont="1" applyBorder="1" applyAlignment="1">
      <alignment vertical="center"/>
    </xf>
    <xf numFmtId="0" fontId="4" fillId="10" borderId="48" xfId="0" applyFont="1" applyFill="1" applyBorder="1" applyAlignment="1">
      <alignment horizontal="center" wrapText="1"/>
    </xf>
    <xf numFmtId="0" fontId="4" fillId="10" borderId="47" xfId="0" applyFont="1" applyFill="1" applyBorder="1" applyAlignment="1">
      <alignment horizontal="center" wrapText="1"/>
    </xf>
    <xf numFmtId="0" fontId="4" fillId="12" borderId="47" xfId="0" applyFont="1" applyFill="1" applyBorder="1" applyAlignment="1">
      <alignment horizontal="center" wrapText="1"/>
    </xf>
    <xf numFmtId="0" fontId="4" fillId="0" borderId="60" xfId="0" applyFont="1" applyBorder="1" applyAlignment="1">
      <alignment horizontal="center" wrapText="1"/>
    </xf>
    <xf numFmtId="0" fontId="4" fillId="0" borderId="47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9" borderId="47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9" borderId="63" xfId="0" applyFont="1" applyFill="1" applyBorder="1" applyAlignment="1">
      <alignment horizontal="center" wrapText="1"/>
    </xf>
    <xf numFmtId="0" fontId="0" fillId="13" borderId="47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wrapText="1"/>
    </xf>
    <xf numFmtId="0" fontId="22" fillId="0" borderId="0" xfId="0" applyFont="1" applyAlignment="1"/>
    <xf numFmtId="0" fontId="4" fillId="0" borderId="33" xfId="0" applyFont="1" applyBorder="1" applyAlignment="1">
      <alignment horizontal="center" wrapText="1"/>
    </xf>
    <xf numFmtId="165" fontId="4" fillId="0" borderId="54" xfId="0" applyNumberFormat="1" applyFont="1" applyBorder="1" applyAlignment="1">
      <alignment horizontal="center" wrapText="1"/>
    </xf>
    <xf numFmtId="0" fontId="4" fillId="10" borderId="67" xfId="0" applyFont="1" applyFill="1" applyBorder="1" applyAlignment="1">
      <alignment horizontal="center" wrapText="1"/>
    </xf>
    <xf numFmtId="0" fontId="4" fillId="12" borderId="48" xfId="0" applyFont="1" applyFill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68" xfId="0" applyFont="1" applyBorder="1" applyAlignment="1">
      <alignment horizontal="left" vertical="center"/>
    </xf>
    <xf numFmtId="0" fontId="4" fillId="0" borderId="69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9" borderId="48" xfId="0" applyFont="1" applyFill="1" applyBorder="1" applyAlignment="1">
      <alignment horizontal="center" wrapText="1"/>
    </xf>
    <xf numFmtId="0" fontId="0" fillId="0" borderId="70" xfId="0" applyFont="1" applyBorder="1" applyAlignment="1">
      <alignment horizontal="center" vertical="center"/>
    </xf>
    <xf numFmtId="0" fontId="24" fillId="0" borderId="0" xfId="0" applyFont="1" applyAlignment="1"/>
    <xf numFmtId="0" fontId="4" fillId="0" borderId="71" xfId="0" applyFont="1" applyBorder="1" applyAlignment="1">
      <alignment horizontal="left" vertical="center"/>
    </xf>
    <xf numFmtId="0" fontId="4" fillId="0" borderId="70" xfId="0" applyFont="1" applyBorder="1" applyAlignment="1">
      <alignment horizontal="center" wrapText="1"/>
    </xf>
    <xf numFmtId="0" fontId="19" fillId="0" borderId="72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14" borderId="57" xfId="0" applyFont="1" applyFill="1" applyBorder="1" applyAlignment="1">
      <alignment horizontal="center" wrapText="1"/>
    </xf>
    <xf numFmtId="0" fontId="4" fillId="14" borderId="57" xfId="0" applyFont="1" applyFill="1" applyBorder="1" applyAlignment="1"/>
    <xf numFmtId="0" fontId="0" fillId="0" borderId="0" xfId="0" applyFont="1" applyAlignment="1"/>
    <xf numFmtId="0" fontId="3" fillId="0" borderId="86" xfId="10" applyFont="1" applyBorder="1" applyAlignment="1">
      <alignment horizontal="center" vertical="center" wrapText="1"/>
    </xf>
    <xf numFmtId="0" fontId="3" fillId="46" borderId="86" xfId="10" applyFill="1" applyBorder="1" applyAlignment="1">
      <alignment horizontal="center" wrapText="1"/>
    </xf>
    <xf numFmtId="0" fontId="0" fillId="0" borderId="85" xfId="0" applyFont="1" applyBorder="1" applyAlignment="1">
      <alignment horizontal="center" vertical="center"/>
    </xf>
    <xf numFmtId="9" fontId="17" fillId="6" borderId="51" xfId="0" applyNumberFormat="1" applyFont="1" applyFill="1" applyBorder="1" applyAlignment="1">
      <alignment horizontal="center" vertical="center" wrapText="1"/>
    </xf>
    <xf numFmtId="0" fontId="3" fillId="0" borderId="84" xfId="1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wrapText="1"/>
    </xf>
    <xf numFmtId="0" fontId="4" fillId="8" borderId="90" xfId="0" applyFont="1" applyFill="1" applyBorder="1" applyAlignment="1">
      <alignment horizontal="center" wrapText="1"/>
    </xf>
    <xf numFmtId="0" fontId="4" fillId="8" borderId="99" xfId="0" applyFont="1" applyFill="1" applyBorder="1" applyAlignment="1">
      <alignment horizontal="center" wrapText="1"/>
    </xf>
    <xf numFmtId="166" fontId="4" fillId="0" borderId="0" xfId="0" applyNumberFormat="1" applyFont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98" xfId="0" applyFont="1" applyBorder="1" applyAlignment="1">
      <alignment horizontal="center" wrapText="1"/>
    </xf>
    <xf numFmtId="0" fontId="4" fillId="0" borderId="90" xfId="0" applyFont="1" applyBorder="1" applyAlignment="1">
      <alignment horizontal="center" wrapText="1"/>
    </xf>
    <xf numFmtId="0" fontId="4" fillId="11" borderId="94" xfId="0" applyFont="1" applyFill="1" applyBorder="1" applyAlignment="1">
      <alignment horizontal="center"/>
    </xf>
    <xf numFmtId="0" fontId="3" fillId="47" borderId="84" xfId="10" applyFill="1" applyBorder="1" applyAlignment="1">
      <alignment horizontal="center" wrapText="1"/>
    </xf>
    <xf numFmtId="0" fontId="3" fillId="0" borderId="96" xfId="1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4" fillId="0" borderId="99" xfId="0" applyFont="1" applyBorder="1" applyAlignment="1">
      <alignment horizontal="center" wrapText="1"/>
    </xf>
    <xf numFmtId="0" fontId="3" fillId="46" borderId="84" xfId="10" applyFill="1" applyBorder="1" applyAlignment="1">
      <alignment horizontal="center" wrapText="1"/>
    </xf>
    <xf numFmtId="0" fontId="0" fillId="0" borderId="95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0" fillId="0" borderId="93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3" fillId="47" borderId="96" xfId="10" applyFill="1" applyBorder="1" applyAlignment="1">
      <alignment horizontal="center" wrapText="1"/>
    </xf>
    <xf numFmtId="0" fontId="4" fillId="11" borderId="92" xfId="0" applyFont="1" applyFill="1" applyBorder="1" applyAlignment="1">
      <alignment horizontal="center"/>
    </xf>
    <xf numFmtId="0" fontId="4" fillId="11" borderId="100" xfId="0" applyFont="1" applyFill="1" applyBorder="1" applyAlignment="1">
      <alignment horizontal="center"/>
    </xf>
    <xf numFmtId="0" fontId="45" fillId="7" borderId="43" xfId="0" applyFont="1" applyFill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wrapText="1"/>
    </xf>
    <xf numFmtId="0" fontId="23" fillId="0" borderId="84" xfId="0" applyFont="1" applyBorder="1" applyAlignment="1">
      <alignment horizontal="center" wrapText="1"/>
    </xf>
    <xf numFmtId="0" fontId="19" fillId="0" borderId="86" xfId="0" applyFont="1" applyBorder="1" applyAlignment="1">
      <alignment horizontal="center" vertical="center" wrapText="1"/>
    </xf>
    <xf numFmtId="0" fontId="19" fillId="0" borderId="96" xfId="0" applyFont="1" applyBorder="1" applyAlignment="1">
      <alignment horizontal="center" wrapText="1"/>
    </xf>
    <xf numFmtId="164" fontId="16" fillId="7" borderId="18" xfId="0" applyNumberFormat="1" applyFont="1" applyFill="1" applyBorder="1" applyAlignment="1">
      <alignment horizontal="center" vertical="center" wrapText="1"/>
    </xf>
    <xf numFmtId="0" fontId="4" fillId="0" borderId="104" xfId="0" applyFont="1" applyBorder="1" applyAlignment="1">
      <alignment horizontal="center" wrapText="1"/>
    </xf>
    <xf numFmtId="0" fontId="4" fillId="0" borderId="105" xfId="0" applyFont="1" applyBorder="1" applyAlignment="1">
      <alignment horizontal="center" wrapText="1"/>
    </xf>
    <xf numFmtId="0" fontId="4" fillId="0" borderId="106" xfId="0" applyFont="1" applyBorder="1" applyAlignment="1">
      <alignment horizontal="center" wrapText="1"/>
    </xf>
    <xf numFmtId="0" fontId="18" fillId="7" borderId="18" xfId="0" applyFont="1" applyFill="1" applyBorder="1" applyAlignment="1">
      <alignment horizontal="center" vertical="center" wrapText="1"/>
    </xf>
    <xf numFmtId="0" fontId="45" fillId="7" borderId="42" xfId="0" applyFont="1" applyFill="1" applyBorder="1" applyAlignment="1">
      <alignment horizontal="center" vertical="center" wrapText="1"/>
    </xf>
    <xf numFmtId="0" fontId="4" fillId="0" borderId="108" xfId="0" applyFont="1" applyBorder="1" applyAlignment="1">
      <alignment horizontal="center"/>
    </xf>
    <xf numFmtId="0" fontId="4" fillId="0" borderId="109" xfId="0" applyFont="1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17" fillId="6" borderId="111" xfId="0" applyFont="1" applyFill="1" applyBorder="1" applyAlignment="1">
      <alignment horizontal="center" vertical="center" wrapText="1"/>
    </xf>
    <xf numFmtId="0" fontId="4" fillId="8" borderId="101" xfId="0" applyFont="1" applyFill="1" applyBorder="1" applyAlignment="1">
      <alignment horizontal="center" wrapText="1"/>
    </xf>
    <xf numFmtId="9" fontId="17" fillId="6" borderId="111" xfId="0" applyNumberFormat="1" applyFont="1" applyFill="1" applyBorder="1" applyAlignment="1">
      <alignment horizontal="center" vertical="center" wrapText="1"/>
    </xf>
    <xf numFmtId="0" fontId="45" fillId="7" borderId="51" xfId="0" applyFont="1" applyFill="1" applyBorder="1" applyAlignment="1">
      <alignment horizontal="center" vertical="center" wrapText="1"/>
    </xf>
    <xf numFmtId="0" fontId="4" fillId="8" borderId="110" xfId="0" applyFont="1" applyFill="1" applyBorder="1" applyAlignment="1">
      <alignment horizontal="center" wrapText="1"/>
    </xf>
    <xf numFmtId="166" fontId="4" fillId="49" borderId="0" xfId="0" applyNumberFormat="1" applyFont="1" applyFill="1" applyAlignment="1">
      <alignment horizontal="center" vertical="center"/>
    </xf>
    <xf numFmtId="164" fontId="46" fillId="7" borderId="42" xfId="0" applyNumberFormat="1" applyFont="1" applyFill="1" applyBorder="1" applyAlignment="1">
      <alignment horizontal="center" vertical="center" wrapText="1"/>
    </xf>
    <xf numFmtId="164" fontId="46" fillId="7" borderId="43" xfId="0" applyNumberFormat="1" applyFont="1" applyFill="1" applyBorder="1" applyAlignment="1">
      <alignment horizontal="center" vertical="center" wrapText="1"/>
    </xf>
    <xf numFmtId="164" fontId="46" fillId="7" borderId="38" xfId="0" applyNumberFormat="1" applyFont="1" applyFill="1" applyBorder="1" applyAlignment="1">
      <alignment horizontal="center" vertical="center" wrapText="1"/>
    </xf>
    <xf numFmtId="0" fontId="4" fillId="50" borderId="60" xfId="0" applyFont="1" applyFill="1" applyBorder="1" applyAlignment="1">
      <alignment horizontal="center" wrapText="1"/>
    </xf>
    <xf numFmtId="0" fontId="0" fillId="52" borderId="93" xfId="0" applyFont="1" applyFill="1" applyBorder="1" applyAlignment="1">
      <alignment horizontal="center" vertical="center"/>
    </xf>
    <xf numFmtId="0" fontId="4" fillId="53" borderId="60" xfId="0" applyFont="1" applyFill="1" applyBorder="1" applyAlignment="1">
      <alignment horizontal="center" wrapText="1"/>
    </xf>
    <xf numFmtId="0" fontId="4" fillId="0" borderId="60" xfId="0" applyFont="1" applyFill="1" applyBorder="1" applyAlignment="1">
      <alignment horizontal="center" wrapText="1"/>
    </xf>
    <xf numFmtId="0" fontId="3" fillId="55" borderId="84" xfId="10" applyFont="1" applyFill="1" applyBorder="1" applyAlignment="1">
      <alignment horizontal="center" vertical="center" wrapText="1"/>
    </xf>
    <xf numFmtId="0" fontId="3" fillId="0" borderId="84" xfId="10" applyFont="1" applyFill="1" applyBorder="1" applyAlignment="1">
      <alignment horizontal="center" vertical="center" wrapText="1"/>
    </xf>
    <xf numFmtId="0" fontId="3" fillId="53" borderId="84" xfId="10" applyFont="1" applyFill="1" applyBorder="1" applyAlignment="1">
      <alignment horizontal="center" vertical="center" wrapText="1"/>
    </xf>
    <xf numFmtId="0" fontId="4" fillId="56" borderId="33" xfId="0" applyFont="1" applyFill="1" applyBorder="1" applyAlignment="1">
      <alignment horizontal="center" wrapText="1"/>
    </xf>
    <xf numFmtId="0" fontId="3" fillId="54" borderId="84" xfId="10" applyFont="1" applyFill="1" applyBorder="1" applyAlignment="1">
      <alignment horizontal="center" vertical="center" wrapText="1"/>
    </xf>
    <xf numFmtId="0" fontId="3" fillId="57" borderId="84" xfId="10" applyFont="1" applyFill="1" applyBorder="1" applyAlignment="1">
      <alignment horizontal="center" vertical="center" wrapText="1"/>
    </xf>
    <xf numFmtId="0" fontId="3" fillId="58" borderId="84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4" fillId="0" borderId="87" xfId="0" applyNumberFormat="1" applyFont="1" applyBorder="1" applyAlignment="1">
      <alignment horizontal="center" wrapText="1"/>
    </xf>
    <xf numFmtId="2" fontId="19" fillId="0" borderId="88" xfId="0" applyNumberFormat="1" applyFont="1" applyBorder="1" applyAlignment="1">
      <alignment horizontal="center" vertical="center" wrapText="1"/>
    </xf>
    <xf numFmtId="2" fontId="19" fillId="59" borderId="88" xfId="0" applyNumberFormat="1" applyFont="1" applyFill="1" applyBorder="1" applyAlignment="1">
      <alignment horizontal="center" vertical="center" wrapText="1"/>
    </xf>
    <xf numFmtId="2" fontId="4" fillId="0" borderId="89" xfId="0" applyNumberFormat="1" applyFont="1" applyBorder="1" applyAlignment="1">
      <alignment horizontal="center" wrapText="1"/>
    </xf>
    <xf numFmtId="2" fontId="4" fillId="51" borderId="88" xfId="0" applyNumberFormat="1" applyFont="1" applyFill="1" applyBorder="1" applyAlignment="1">
      <alignment horizontal="center" wrapText="1"/>
    </xf>
    <xf numFmtId="2" fontId="4" fillId="59" borderId="88" xfId="0" applyNumberFormat="1" applyFont="1" applyFill="1" applyBorder="1" applyAlignment="1">
      <alignment horizontal="center" wrapText="1"/>
    </xf>
    <xf numFmtId="2" fontId="4" fillId="0" borderId="64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vertical="center" wrapText="1"/>
    </xf>
    <xf numFmtId="2" fontId="4" fillId="50" borderId="63" xfId="0" applyNumberFormat="1" applyFont="1" applyFill="1" applyBorder="1" applyAlignment="1">
      <alignment horizontal="center" wrapText="1"/>
    </xf>
    <xf numFmtId="2" fontId="4" fillId="51" borderId="60" xfId="0" applyNumberFormat="1" applyFont="1" applyFill="1" applyBorder="1" applyAlignment="1">
      <alignment horizontal="center" wrapText="1"/>
    </xf>
    <xf numFmtId="2" fontId="4" fillId="0" borderId="60" xfId="0" applyNumberFormat="1" applyFont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vertical="center" wrapText="1"/>
    </xf>
    <xf numFmtId="2" fontId="4" fillId="50" borderId="60" xfId="0" applyNumberFormat="1" applyFont="1" applyFill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wrapText="1"/>
    </xf>
    <xf numFmtId="2" fontId="4" fillId="0" borderId="97" xfId="0" applyNumberFormat="1" applyFont="1" applyBorder="1" applyAlignment="1">
      <alignment horizontal="center" wrapText="1"/>
    </xf>
    <xf numFmtId="2" fontId="19" fillId="0" borderId="98" xfId="0" applyNumberFormat="1" applyFont="1" applyBorder="1" applyAlignment="1">
      <alignment horizontal="center" wrapText="1"/>
    </xf>
    <xf numFmtId="2" fontId="4" fillId="0" borderId="98" xfId="0" applyNumberFormat="1" applyFont="1" applyBorder="1" applyAlignment="1">
      <alignment horizontal="center" wrapText="1"/>
    </xf>
    <xf numFmtId="2" fontId="4" fillId="51" borderId="9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8" borderId="113" xfId="0" applyFont="1" applyFill="1" applyBorder="1" applyAlignment="1">
      <alignment horizontal="center" wrapText="1"/>
    </xf>
    <xf numFmtId="0" fontId="4" fillId="8" borderId="114" xfId="0" applyFont="1" applyFill="1" applyBorder="1" applyAlignment="1">
      <alignment horizontal="center" wrapText="1"/>
    </xf>
    <xf numFmtId="0" fontId="4" fillId="8" borderId="115" xfId="0" applyFont="1" applyFill="1" applyBorder="1" applyAlignment="1">
      <alignment horizontal="center" wrapText="1"/>
    </xf>
    <xf numFmtId="0" fontId="18" fillId="7" borderId="117" xfId="0" applyFont="1" applyFill="1" applyBorder="1" applyAlignment="1">
      <alignment horizontal="center" vertical="center" wrapText="1"/>
    </xf>
    <xf numFmtId="9" fontId="17" fillId="6" borderId="116" xfId="0" applyNumberFormat="1" applyFont="1" applyFill="1" applyBorder="1" applyAlignment="1">
      <alignment horizontal="center" vertical="center" wrapText="1"/>
    </xf>
    <xf numFmtId="0" fontId="4" fillId="48" borderId="113" xfId="0" applyFont="1" applyFill="1" applyBorder="1" applyAlignment="1">
      <alignment horizontal="center" wrapText="1"/>
    </xf>
    <xf numFmtId="0" fontId="4" fillId="48" borderId="114" xfId="0" applyFont="1" applyFill="1" applyBorder="1" applyAlignment="1">
      <alignment horizontal="center" wrapText="1"/>
    </xf>
    <xf numFmtId="0" fontId="4" fillId="48" borderId="115" xfId="0" applyFont="1" applyFill="1" applyBorder="1" applyAlignment="1">
      <alignment horizontal="center" wrapText="1"/>
    </xf>
    <xf numFmtId="0" fontId="4" fillId="60" borderId="101" xfId="0" applyFont="1" applyFill="1" applyBorder="1" applyAlignment="1">
      <alignment horizontal="center" wrapText="1"/>
    </xf>
    <xf numFmtId="0" fontId="0" fillId="0" borderId="0" xfId="0" applyFont="1" applyAlignment="1"/>
    <xf numFmtId="0" fontId="18" fillId="7" borderId="111" xfId="0" applyFont="1" applyFill="1" applyBorder="1" applyAlignment="1">
      <alignment horizontal="center" vertical="center" wrapText="1"/>
    </xf>
    <xf numFmtId="0" fontId="4" fillId="0" borderId="101" xfId="0" applyFont="1" applyBorder="1" applyAlignment="1">
      <alignment horizontal="center" wrapText="1"/>
    </xf>
    <xf numFmtId="0" fontId="4" fillId="0" borderId="102" xfId="0" applyFont="1" applyBorder="1" applyAlignment="1">
      <alignment horizontal="center" wrapText="1"/>
    </xf>
    <xf numFmtId="0" fontId="4" fillId="0" borderId="103" xfId="0" applyFont="1" applyBorder="1" applyAlignment="1">
      <alignment horizontal="center" wrapText="1"/>
    </xf>
    <xf numFmtId="0" fontId="3" fillId="47" borderId="106" xfId="10" applyFill="1" applyBorder="1" applyAlignment="1">
      <alignment horizontal="center" wrapText="1"/>
    </xf>
    <xf numFmtId="0" fontId="3" fillId="46" borderId="105" xfId="10" applyFill="1" applyBorder="1" applyAlignment="1">
      <alignment horizontal="center" wrapText="1"/>
    </xf>
    <xf numFmtId="0" fontId="3" fillId="46" borderId="104" xfId="10" applyFill="1" applyBorder="1" applyAlignment="1">
      <alignment horizontal="center" wrapText="1"/>
    </xf>
    <xf numFmtId="0" fontId="3" fillId="47" borderId="105" xfId="10" applyFill="1" applyBorder="1" applyAlignment="1">
      <alignment horizontal="center" wrapText="1"/>
    </xf>
    <xf numFmtId="0" fontId="2" fillId="47" borderId="103" xfId="43" applyFill="1" applyBorder="1" applyAlignment="1">
      <alignment horizontal="center" wrapText="1"/>
    </xf>
    <xf numFmtId="0" fontId="2" fillId="46" borderId="102" xfId="43" applyFill="1" applyBorder="1" applyAlignment="1">
      <alignment horizontal="center" wrapText="1"/>
    </xf>
    <xf numFmtId="0" fontId="2" fillId="47" borderId="102" xfId="43" applyFill="1" applyBorder="1" applyAlignment="1">
      <alignment horizontal="center" wrapText="1"/>
    </xf>
    <xf numFmtId="0" fontId="2" fillId="46" borderId="101" xfId="43" applyFill="1" applyBorder="1" applyAlignment="1">
      <alignment horizontal="center" wrapText="1"/>
    </xf>
    <xf numFmtId="0" fontId="0" fillId="0" borderId="0" xfId="0" applyFont="1" applyAlignment="1"/>
    <xf numFmtId="0" fontId="4" fillId="61" borderId="114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4" fillId="8" borderId="118" xfId="0" applyFont="1" applyFill="1" applyBorder="1" applyAlignment="1">
      <alignment horizontal="center" wrapText="1"/>
    </xf>
    <xf numFmtId="0" fontId="4" fillId="8" borderId="119" xfId="0" applyFont="1" applyFill="1" applyBorder="1" applyAlignment="1">
      <alignment horizontal="center" wrapText="1"/>
    </xf>
    <xf numFmtId="0" fontId="4" fillId="54" borderId="114" xfId="0" applyFont="1" applyFill="1" applyBorder="1" applyAlignment="1">
      <alignment horizontal="center" wrapText="1"/>
    </xf>
    <xf numFmtId="0" fontId="4" fillId="63" borderId="114" xfId="0" applyFont="1" applyFill="1" applyBorder="1" applyAlignment="1">
      <alignment horizontal="center" wrapText="1"/>
    </xf>
    <xf numFmtId="0" fontId="4" fillId="56" borderId="114" xfId="0" applyFont="1" applyFill="1" applyBorder="1" applyAlignment="1">
      <alignment horizontal="center" wrapText="1"/>
    </xf>
    <xf numFmtId="0" fontId="4" fillId="64" borderId="114" xfId="0" applyFont="1" applyFill="1" applyBorder="1" applyAlignment="1">
      <alignment horizontal="center" wrapText="1"/>
    </xf>
    <xf numFmtId="0" fontId="4" fillId="61" borderId="101" xfId="0" applyFont="1" applyFill="1" applyBorder="1" applyAlignment="1">
      <alignment horizontal="center" wrapText="1"/>
    </xf>
    <xf numFmtId="0" fontId="4" fillId="63" borderId="115" xfId="0" applyFont="1" applyFill="1" applyBorder="1" applyAlignment="1">
      <alignment horizontal="center" wrapText="1"/>
    </xf>
    <xf numFmtId="0" fontId="4" fillId="63" borderId="113" xfId="0" applyFont="1" applyFill="1" applyBorder="1" applyAlignment="1">
      <alignment horizontal="center" wrapText="1"/>
    </xf>
    <xf numFmtId="0" fontId="18" fillId="7" borderId="116" xfId="0" applyFont="1" applyFill="1" applyBorder="1" applyAlignment="1">
      <alignment horizontal="center" vertical="center" wrapText="1"/>
    </xf>
    <xf numFmtId="0" fontId="4" fillId="48" borderId="123" xfId="0" applyFont="1" applyFill="1" applyBorder="1" applyAlignment="1">
      <alignment horizontal="center" wrapText="1"/>
    </xf>
    <xf numFmtId="0" fontId="4" fillId="48" borderId="124" xfId="0" applyFont="1" applyFill="1" applyBorder="1" applyAlignment="1">
      <alignment horizontal="center" wrapText="1"/>
    </xf>
    <xf numFmtId="0" fontId="4" fillId="48" borderId="125" xfId="0" applyFont="1" applyFill="1" applyBorder="1" applyAlignment="1">
      <alignment horizontal="center" wrapText="1"/>
    </xf>
    <xf numFmtId="0" fontId="19" fillId="50" borderId="84" xfId="0" applyFont="1" applyFill="1" applyBorder="1" applyAlignment="1">
      <alignment horizontal="center" vertical="center" wrapText="1"/>
    </xf>
    <xf numFmtId="0" fontId="19" fillId="50" borderId="84" xfId="0" applyFont="1" applyFill="1" applyBorder="1" applyAlignment="1">
      <alignment horizontal="center" wrapText="1"/>
    </xf>
    <xf numFmtId="0" fontId="4" fillId="0" borderId="126" xfId="0" applyFont="1" applyBorder="1" applyAlignment="1">
      <alignment horizontal="center" wrapText="1"/>
    </xf>
    <xf numFmtId="0" fontId="4" fillId="0" borderId="127" xfId="0" applyFont="1" applyBorder="1" applyAlignment="1">
      <alignment horizontal="center" wrapText="1"/>
    </xf>
    <xf numFmtId="0" fontId="4" fillId="0" borderId="128" xfId="0" applyFont="1" applyBorder="1" applyAlignment="1">
      <alignment horizontal="center" wrapText="1"/>
    </xf>
    <xf numFmtId="0" fontId="4" fillId="65" borderId="105" xfId="0" applyFont="1" applyFill="1" applyBorder="1" applyAlignment="1">
      <alignment horizontal="center" wrapText="1"/>
    </xf>
    <xf numFmtId="0" fontId="4" fillId="0" borderId="105" xfId="0" applyFont="1" applyFill="1" applyBorder="1" applyAlignment="1">
      <alignment horizontal="center" wrapText="1"/>
    </xf>
    <xf numFmtId="0" fontId="4" fillId="66" borderId="107" xfId="0" applyFont="1" applyFill="1" applyBorder="1" applyAlignment="1">
      <alignment horizontal="center" wrapText="1"/>
    </xf>
    <xf numFmtId="0" fontId="4" fillId="63" borderId="110" xfId="0" applyFont="1" applyFill="1" applyBorder="1" applyAlignment="1">
      <alignment horizontal="center" wrapText="1"/>
    </xf>
    <xf numFmtId="0" fontId="0" fillId="0" borderId="0" xfId="0" applyFont="1" applyAlignment="1"/>
    <xf numFmtId="0" fontId="2" fillId="47" borderId="115" xfId="43" applyFill="1" applyBorder="1" applyAlignment="1">
      <alignment horizontal="center" wrapText="1"/>
    </xf>
    <xf numFmtId="0" fontId="2" fillId="46" borderId="114" xfId="43" applyFill="1" applyBorder="1" applyAlignment="1">
      <alignment horizontal="center" wrapText="1"/>
    </xf>
    <xf numFmtId="0" fontId="2" fillId="47" borderId="114" xfId="43" applyFill="1" applyBorder="1" applyAlignment="1">
      <alignment horizontal="center" wrapText="1"/>
    </xf>
    <xf numFmtId="0" fontId="2" fillId="46" borderId="113" xfId="43" applyFill="1" applyBorder="1" applyAlignment="1">
      <alignment horizontal="center" wrapText="1"/>
    </xf>
    <xf numFmtId="0" fontId="1" fillId="46" borderId="123" xfId="63" applyFill="1" applyBorder="1" applyAlignment="1">
      <alignment horizontal="center" wrapText="1"/>
    </xf>
    <xf numFmtId="0" fontId="1" fillId="47" borderId="124" xfId="63" applyFill="1" applyBorder="1" applyAlignment="1">
      <alignment horizontal="center" wrapText="1"/>
    </xf>
    <xf numFmtId="0" fontId="1" fillId="46" borderId="124" xfId="63" applyFill="1" applyBorder="1" applyAlignment="1">
      <alignment horizontal="center" wrapText="1"/>
    </xf>
    <xf numFmtId="0" fontId="1" fillId="47" borderId="125" xfId="63" applyFill="1" applyBorder="1" applyAlignment="1">
      <alignment horizontal="center" wrapText="1"/>
    </xf>
    <xf numFmtId="0" fontId="4" fillId="70" borderId="57" xfId="0" applyFont="1" applyFill="1" applyBorder="1" applyAlignment="1">
      <alignment horizontal="center"/>
    </xf>
    <xf numFmtId="0" fontId="4" fillId="8" borderId="67" xfId="0" applyFont="1" applyFill="1" applyBorder="1" applyAlignment="1">
      <alignment horizontal="center" wrapText="1"/>
    </xf>
    <xf numFmtId="0" fontId="51" fillId="71" borderId="116" xfId="0" applyFont="1" applyFill="1" applyBorder="1" applyAlignment="1">
      <alignment horizontal="center" vertical="center"/>
    </xf>
    <xf numFmtId="0" fontId="4" fillId="72" borderId="84" xfId="0" applyFont="1" applyFill="1" applyBorder="1" applyAlignment="1">
      <alignment horizontal="center" wrapText="1"/>
    </xf>
    <xf numFmtId="0" fontId="18" fillId="7" borderId="131" xfId="0" applyFont="1" applyFill="1" applyBorder="1" applyAlignment="1">
      <alignment horizontal="center" vertical="center" wrapText="1"/>
    </xf>
    <xf numFmtId="0" fontId="18" fillId="7" borderId="132" xfId="0" applyFont="1" applyFill="1" applyBorder="1" applyAlignment="1">
      <alignment horizontal="center" vertical="center" wrapText="1"/>
    </xf>
    <xf numFmtId="0" fontId="4" fillId="72" borderId="123" xfId="0" applyFont="1" applyFill="1" applyBorder="1" applyAlignment="1">
      <alignment horizontal="center" wrapText="1"/>
    </xf>
    <xf numFmtId="0" fontId="4" fillId="67" borderId="126" xfId="0" applyFont="1" applyFill="1" applyBorder="1" applyAlignment="1">
      <alignment horizontal="center" wrapText="1"/>
    </xf>
    <xf numFmtId="0" fontId="4" fillId="72" borderId="124" xfId="0" applyFont="1" applyFill="1" applyBorder="1" applyAlignment="1">
      <alignment horizontal="center" wrapText="1"/>
    </xf>
    <xf numFmtId="0" fontId="4" fillId="67" borderId="133" xfId="0" applyFont="1" applyFill="1" applyBorder="1" applyAlignment="1">
      <alignment horizontal="center" wrapText="1"/>
    </xf>
    <xf numFmtId="0" fontId="4" fillId="73" borderId="133" xfId="0" applyFont="1" applyFill="1" applyBorder="1" applyAlignment="1">
      <alignment horizontal="center" wrapText="1"/>
    </xf>
    <xf numFmtId="0" fontId="4" fillId="72" borderId="125" xfId="0" applyFont="1" applyFill="1" applyBorder="1" applyAlignment="1">
      <alignment horizontal="center" wrapText="1"/>
    </xf>
    <xf numFmtId="0" fontId="4" fillId="67" borderId="134" xfId="0" applyFont="1" applyFill="1" applyBorder="1" applyAlignment="1">
      <alignment horizontal="center" wrapText="1"/>
    </xf>
    <xf numFmtId="0" fontId="4" fillId="8" borderId="73" xfId="0" applyFont="1" applyFill="1" applyBorder="1" applyAlignment="1">
      <alignment horizontal="center" wrapText="1"/>
    </xf>
    <xf numFmtId="0" fontId="4" fillId="74" borderId="133" xfId="0" applyFont="1" applyFill="1" applyBorder="1" applyAlignment="1">
      <alignment horizontal="center" wrapText="1"/>
    </xf>
    <xf numFmtId="0" fontId="4" fillId="72" borderId="96" xfId="0" applyFont="1" applyFill="1" applyBorder="1" applyAlignment="1">
      <alignment horizontal="center" wrapText="1"/>
    </xf>
    <xf numFmtId="0" fontId="4" fillId="74" borderId="134" xfId="0" applyFont="1" applyFill="1" applyBorder="1" applyAlignment="1">
      <alignment horizontal="center" wrapText="1"/>
    </xf>
    <xf numFmtId="0" fontId="52" fillId="75" borderId="33" xfId="0" applyFont="1" applyFill="1" applyBorder="1" applyAlignment="1">
      <alignment wrapText="1"/>
    </xf>
    <xf numFmtId="0" fontId="52" fillId="0" borderId="135" xfId="0" applyFont="1" applyBorder="1" applyAlignment="1">
      <alignment horizontal="center" wrapText="1"/>
    </xf>
    <xf numFmtId="0" fontId="52" fillId="75" borderId="136" xfId="0" applyFont="1" applyFill="1" applyBorder="1" applyAlignment="1">
      <alignment wrapText="1"/>
    </xf>
    <xf numFmtId="0" fontId="52" fillId="0" borderId="137" xfId="0" applyFont="1" applyBorder="1" applyAlignment="1">
      <alignment horizontal="center" wrapText="1"/>
    </xf>
    <xf numFmtId="0" fontId="52" fillId="76" borderId="137" xfId="0" applyFont="1" applyFill="1" applyBorder="1" applyAlignment="1">
      <alignment horizontal="center" wrapText="1"/>
    </xf>
    <xf numFmtId="0" fontId="4" fillId="77" borderId="73" xfId="0" applyFont="1" applyFill="1" applyBorder="1" applyAlignment="1">
      <alignment horizontal="center"/>
    </xf>
    <xf numFmtId="0" fontId="4" fillId="77" borderId="47" xfId="0" applyFont="1" applyFill="1" applyBorder="1" applyAlignment="1">
      <alignment horizontal="center"/>
    </xf>
    <xf numFmtId="0" fontId="4" fillId="14" borderId="58" xfId="0" applyFont="1" applyFill="1" applyBorder="1" applyAlignment="1">
      <alignment horizontal="center"/>
    </xf>
    <xf numFmtId="0" fontId="4" fillId="78" borderId="139" xfId="0" applyFont="1" applyFill="1" applyBorder="1" applyAlignment="1"/>
    <xf numFmtId="0" fontId="4" fillId="78" borderId="138" xfId="0" applyFont="1" applyFill="1" applyBorder="1" applyAlignment="1">
      <alignment horizontal="center"/>
    </xf>
    <xf numFmtId="0" fontId="0" fillId="0" borderId="0" xfId="0" applyFont="1" applyAlignment="1"/>
    <xf numFmtId="0" fontId="4" fillId="79" borderId="114" xfId="0" applyFont="1" applyFill="1" applyBorder="1" applyAlignment="1">
      <alignment horizontal="center" wrapText="1"/>
    </xf>
    <xf numFmtId="0" fontId="4" fillId="79" borderId="124" xfId="0" applyFont="1" applyFill="1" applyBorder="1" applyAlignment="1">
      <alignment horizontal="center" wrapText="1"/>
    </xf>
    <xf numFmtId="0" fontId="4" fillId="50" borderId="105" xfId="0" applyFont="1" applyFill="1" applyBorder="1" applyAlignment="1">
      <alignment horizontal="center" wrapText="1"/>
    </xf>
    <xf numFmtId="0" fontId="4" fillId="72" borderId="146" xfId="0" applyFont="1" applyFill="1" applyBorder="1" applyAlignment="1">
      <alignment horizontal="center" wrapText="1"/>
    </xf>
    <xf numFmtId="0" fontId="4" fillId="72" borderId="147" xfId="0" applyFont="1" applyFill="1" applyBorder="1" applyAlignment="1">
      <alignment horizontal="center" wrapText="1"/>
    </xf>
    <xf numFmtId="0" fontId="4" fillId="74" borderId="127" xfId="0" applyFont="1" applyFill="1" applyBorder="1" applyAlignment="1">
      <alignment horizont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01" xfId="0" applyFont="1" applyFill="1" applyBorder="1" applyAlignment="1">
      <alignment horizontal="center" vertical="center" wrapText="1"/>
    </xf>
    <xf numFmtId="0" fontId="18" fillId="7" borderId="148" xfId="0" applyFont="1" applyFill="1" applyBorder="1" applyAlignment="1">
      <alignment horizontal="center" vertical="center" wrapText="1"/>
    </xf>
    <xf numFmtId="0" fontId="53" fillId="7" borderId="115" xfId="0" applyFont="1" applyFill="1" applyBorder="1" applyAlignment="1">
      <alignment horizontal="center" vertical="center" wrapText="1"/>
    </xf>
    <xf numFmtId="0" fontId="53" fillId="7" borderId="103" xfId="0" applyFont="1" applyFill="1" applyBorder="1" applyAlignment="1">
      <alignment horizontal="center" vertical="center" wrapText="1"/>
    </xf>
    <xf numFmtId="0" fontId="53" fillId="7" borderId="149" xfId="0" applyFont="1" applyFill="1" applyBorder="1" applyAlignment="1">
      <alignment horizontal="center" vertical="center" wrapText="1"/>
    </xf>
    <xf numFmtId="0" fontId="53" fillId="7" borderId="140" xfId="0" applyFont="1" applyFill="1" applyBorder="1" applyAlignment="1">
      <alignment horizontal="center" vertical="center" wrapText="1"/>
    </xf>
    <xf numFmtId="0" fontId="53" fillId="7" borderId="150" xfId="0" applyFont="1" applyFill="1" applyBorder="1" applyAlignment="1">
      <alignment horizontal="center" vertical="center" wrapText="1"/>
    </xf>
    <xf numFmtId="0" fontId="4" fillId="56" borderId="67" xfId="0" applyFont="1" applyFill="1" applyBorder="1" applyAlignment="1">
      <alignment horizontal="center" wrapText="1"/>
    </xf>
    <xf numFmtId="0" fontId="4" fillId="80" borderId="57" xfId="0" applyFont="1" applyFill="1" applyBorder="1" applyAlignment="1">
      <alignment horizontal="center"/>
    </xf>
    <xf numFmtId="0" fontId="4" fillId="81" borderId="21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5" fillId="0" borderId="6" xfId="0" applyFont="1" applyBorder="1"/>
    <xf numFmtId="0" fontId="5" fillId="0" borderId="20" xfId="0" applyFont="1" applyBorder="1"/>
    <xf numFmtId="0" fontId="5" fillId="0" borderId="11" xfId="0" applyFont="1" applyBorder="1"/>
    <xf numFmtId="0" fontId="5" fillId="0" borderId="29" xfId="0" applyFont="1" applyBorder="1"/>
    <xf numFmtId="0" fontId="5" fillId="0" borderId="30" xfId="0" applyFont="1" applyBorder="1"/>
    <xf numFmtId="0" fontId="4" fillId="2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10" xfId="0" applyFont="1" applyBorder="1"/>
    <xf numFmtId="0" fontId="0" fillId="0" borderId="0" xfId="0" applyFont="1" applyAlignment="1"/>
    <xf numFmtId="0" fontId="5" fillId="0" borderId="22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12" fillId="0" borderId="34" xfId="0" applyFont="1" applyBorder="1" applyAlignment="1">
      <alignment horizontal="center" vertical="center"/>
    </xf>
    <xf numFmtId="0" fontId="5" fillId="0" borderId="41" xfId="0" applyFont="1" applyBorder="1"/>
    <xf numFmtId="0" fontId="12" fillId="0" borderId="5" xfId="0" applyFont="1" applyBorder="1" applyAlignment="1">
      <alignment horizontal="center" vertical="center" wrapText="1"/>
    </xf>
    <xf numFmtId="15" fontId="13" fillId="4" borderId="35" xfId="0" applyNumberFormat="1" applyFont="1" applyFill="1" applyBorder="1" applyAlignment="1">
      <alignment horizontal="center" vertical="center" wrapText="1"/>
    </xf>
    <xf numFmtId="0" fontId="5" fillId="0" borderId="24" xfId="0" applyFont="1" applyBorder="1"/>
    <xf numFmtId="0" fontId="5" fillId="0" borderId="25" xfId="0" applyFont="1" applyBorder="1"/>
    <xf numFmtId="0" fontId="15" fillId="6" borderId="34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21" xfId="0" applyFont="1" applyBorder="1"/>
    <xf numFmtId="0" fontId="6" fillId="3" borderId="4" xfId="0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6" fillId="3" borderId="1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 vertical="center"/>
    </xf>
    <xf numFmtId="0" fontId="5" fillId="0" borderId="32" xfId="0" applyFont="1" applyBorder="1"/>
    <xf numFmtId="0" fontId="13" fillId="4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38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65" xfId="0" applyFont="1" applyBorder="1"/>
    <xf numFmtId="0" fontId="4" fillId="2" borderId="1" xfId="0" applyFont="1" applyFill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4" fillId="2" borderId="1" xfId="0" applyFont="1" applyFill="1" applyBorder="1" applyAlignment="1"/>
    <xf numFmtId="0" fontId="12" fillId="0" borderId="18" xfId="0" applyFont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5" xfId="0" applyFont="1" applyBorder="1"/>
    <xf numFmtId="0" fontId="5" fillId="0" borderId="35" xfId="0" applyFont="1" applyBorder="1"/>
    <xf numFmtId="0" fontId="21" fillId="5" borderId="51" xfId="0" applyFont="1" applyFill="1" applyBorder="1" applyAlignment="1">
      <alignment horizontal="center" vertical="center"/>
    </xf>
    <xf numFmtId="0" fontId="5" fillId="0" borderId="56" xfId="0" applyFont="1" applyBorder="1"/>
    <xf numFmtId="0" fontId="21" fillId="5" borderId="34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13" fillId="4" borderId="18" xfId="0" applyFont="1" applyFill="1" applyBorder="1" applyAlignment="1">
      <alignment horizontal="center" vertical="center" wrapText="1"/>
    </xf>
    <xf numFmtId="0" fontId="13" fillId="4" borderId="42" xfId="0" applyFont="1" applyFill="1" applyBorder="1" applyAlignment="1">
      <alignment horizontal="center" vertical="center" wrapText="1"/>
    </xf>
    <xf numFmtId="0" fontId="20" fillId="5" borderId="34" xfId="0" applyFont="1" applyFill="1" applyBorder="1" applyAlignment="1">
      <alignment horizontal="center" vertical="center" wrapText="1"/>
    </xf>
    <xf numFmtId="0" fontId="5" fillId="0" borderId="74" xfId="0" applyFont="1" applyBorder="1"/>
    <xf numFmtId="0" fontId="14" fillId="6" borderId="111" xfId="0" applyFont="1" applyFill="1" applyBorder="1" applyAlignment="1">
      <alignment horizontal="center" vertical="center" wrapText="1"/>
    </xf>
    <xf numFmtId="0" fontId="5" fillId="0" borderId="112" xfId="0" applyFont="1" applyBorder="1"/>
    <xf numFmtId="0" fontId="4" fillId="2" borderId="21" xfId="0" applyFont="1" applyFill="1" applyBorder="1" applyAlignment="1">
      <alignment horizontal="center"/>
    </xf>
    <xf numFmtId="0" fontId="13" fillId="4" borderId="44" xfId="0" applyFont="1" applyFill="1" applyBorder="1" applyAlignment="1">
      <alignment horizontal="center" vertical="center" wrapText="1"/>
    </xf>
    <xf numFmtId="0" fontId="13" fillId="4" borderId="117" xfId="0" applyFont="1" applyFill="1" applyBorder="1" applyAlignment="1">
      <alignment horizontal="center" vertical="center" wrapText="1"/>
    </xf>
    <xf numFmtId="0" fontId="13" fillId="4" borderId="121" xfId="0" applyFont="1" applyFill="1" applyBorder="1" applyAlignment="1">
      <alignment horizontal="center" vertical="center" wrapText="1"/>
    </xf>
    <xf numFmtId="0" fontId="13" fillId="4" borderId="122" xfId="0" applyFont="1" applyFill="1" applyBorder="1" applyAlignment="1">
      <alignment horizontal="center" vertical="center" wrapText="1"/>
    </xf>
    <xf numFmtId="0" fontId="47" fillId="4" borderId="51" xfId="0" applyFont="1" applyFill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/>
    </xf>
    <xf numFmtId="0" fontId="47" fillId="4" borderId="42" xfId="0" applyFont="1" applyFill="1" applyBorder="1" applyAlignment="1">
      <alignment horizontal="center" vertical="center"/>
    </xf>
    <xf numFmtId="0" fontId="14" fillId="62" borderId="111" xfId="0" applyFont="1" applyFill="1" applyBorder="1" applyAlignment="1">
      <alignment horizontal="center" vertical="center" wrapText="1"/>
    </xf>
    <xf numFmtId="0" fontId="14" fillId="62" borderId="120" xfId="0" applyFont="1" applyFill="1" applyBorder="1" applyAlignment="1">
      <alignment horizontal="center" vertical="center" wrapText="1"/>
    </xf>
    <xf numFmtId="0" fontId="49" fillId="69" borderId="153" xfId="0" applyFont="1" applyFill="1" applyBorder="1" applyAlignment="1">
      <alignment horizontal="center" vertical="center" wrapText="1"/>
    </xf>
    <xf numFmtId="0" fontId="49" fillId="69" borderId="129" xfId="0" applyFont="1" applyFill="1" applyBorder="1" applyAlignment="1">
      <alignment horizontal="center" vertical="center" wrapText="1"/>
    </xf>
    <xf numFmtId="0" fontId="49" fillId="69" borderId="154" xfId="0" applyFont="1" applyFill="1" applyBorder="1" applyAlignment="1">
      <alignment horizontal="center" vertical="center" wrapText="1"/>
    </xf>
    <xf numFmtId="0" fontId="50" fillId="59" borderId="140" xfId="0" applyFont="1" applyFill="1" applyBorder="1" applyAlignment="1">
      <alignment horizontal="center" vertical="center" textRotation="90" wrapText="1"/>
    </xf>
    <xf numFmtId="0" fontId="50" fillId="59" borderId="141" xfId="0" applyFont="1" applyFill="1" applyBorder="1" applyAlignment="1">
      <alignment horizontal="center" vertical="center" textRotation="90" wrapText="1"/>
    </xf>
    <xf numFmtId="0" fontId="50" fillId="59" borderId="143" xfId="0" applyFont="1" applyFill="1" applyBorder="1" applyAlignment="1">
      <alignment horizontal="center" vertical="center" textRotation="90" wrapText="1"/>
    </xf>
    <xf numFmtId="0" fontId="26" fillId="59" borderId="111" xfId="0" applyFont="1" applyFill="1" applyBorder="1" applyAlignment="1">
      <alignment horizontal="center" vertical="center" textRotation="90" wrapText="1"/>
    </xf>
    <xf numFmtId="0" fontId="26" fillId="59" borderId="112" xfId="0" applyFont="1" applyFill="1" applyBorder="1" applyAlignment="1">
      <alignment horizontal="center" vertical="center" textRotation="90" wrapText="1"/>
    </xf>
    <xf numFmtId="0" fontId="26" fillId="59" borderId="120" xfId="0" applyFont="1" applyFill="1" applyBorder="1" applyAlignment="1">
      <alignment horizontal="center" vertical="center" textRotation="90" wrapText="1"/>
    </xf>
    <xf numFmtId="0" fontId="49" fillId="69" borderId="142" xfId="0" applyFont="1" applyFill="1" applyBorder="1" applyAlignment="1">
      <alignment horizontal="center" vertical="center" wrapText="1"/>
    </xf>
    <xf numFmtId="0" fontId="49" fillId="69" borderId="141" xfId="0" applyFont="1" applyFill="1" applyBorder="1" applyAlignment="1">
      <alignment horizontal="center" vertical="center" wrapText="1"/>
    </xf>
    <xf numFmtId="0" fontId="49" fillId="69" borderId="155" xfId="0" applyFont="1" applyFill="1" applyBorder="1" applyAlignment="1">
      <alignment horizontal="center" vertical="center" wrapText="1"/>
    </xf>
    <xf numFmtId="0" fontId="17" fillId="6" borderId="51" xfId="0" applyFont="1" applyFill="1" applyBorder="1" applyAlignment="1">
      <alignment horizontal="center" vertical="center" wrapText="1"/>
    </xf>
    <xf numFmtId="0" fontId="17" fillId="6" borderId="56" xfId="0" applyFont="1" applyFill="1" applyBorder="1" applyAlignment="1">
      <alignment horizontal="center" vertical="center" wrapText="1"/>
    </xf>
    <xf numFmtId="0" fontId="17" fillId="6" borderId="111" xfId="0" applyFont="1" applyFill="1" applyBorder="1" applyAlignment="1">
      <alignment horizontal="center" vertical="center" wrapText="1"/>
    </xf>
    <xf numFmtId="0" fontId="17" fillId="6" borderId="120" xfId="0" applyFont="1" applyFill="1" applyBorder="1" applyAlignment="1">
      <alignment horizontal="center" vertical="center" wrapText="1"/>
    </xf>
    <xf numFmtId="0" fontId="18" fillId="7" borderId="145" xfId="0" applyFont="1" applyFill="1" applyBorder="1" applyAlignment="1">
      <alignment horizontal="center" vertical="center" wrapText="1"/>
    </xf>
    <xf numFmtId="0" fontId="18" fillId="7" borderId="130" xfId="0" applyFont="1" applyFill="1" applyBorder="1" applyAlignment="1">
      <alignment horizontal="center" vertical="center" wrapText="1"/>
    </xf>
    <xf numFmtId="9" fontId="17" fillId="6" borderId="51" xfId="0" applyNumberFormat="1" applyFont="1" applyFill="1" applyBorder="1" applyAlignment="1">
      <alignment horizontal="center" vertical="center" wrapText="1"/>
    </xf>
    <xf numFmtId="9" fontId="17" fillId="6" borderId="56" xfId="0" applyNumberFormat="1" applyFont="1" applyFill="1" applyBorder="1" applyAlignment="1">
      <alignment horizontal="center" vertical="center" wrapText="1"/>
    </xf>
    <xf numFmtId="9" fontId="17" fillId="6" borderId="151" xfId="0" applyNumberFormat="1" applyFont="1" applyFill="1" applyBorder="1" applyAlignment="1">
      <alignment horizontal="center" vertical="center" wrapText="1"/>
    </xf>
    <xf numFmtId="9" fontId="17" fillId="6" borderId="152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21" fillId="5" borderId="142" xfId="0" applyFont="1" applyFill="1" applyBorder="1" applyAlignment="1">
      <alignment horizontal="center" vertical="center"/>
    </xf>
    <xf numFmtId="0" fontId="21" fillId="5" borderId="141" xfId="0" applyFont="1" applyFill="1" applyBorder="1" applyAlignment="1">
      <alignment horizontal="center" vertical="center"/>
    </xf>
    <xf numFmtId="0" fontId="21" fillId="5" borderId="143" xfId="0" applyFont="1" applyFill="1" applyBorder="1" applyAlignment="1">
      <alignment horizontal="center" vertical="center"/>
    </xf>
    <xf numFmtId="0" fontId="21" fillId="5" borderId="111" xfId="0" applyFont="1" applyFill="1" applyBorder="1" applyAlignment="1">
      <alignment horizontal="center" vertical="center"/>
    </xf>
    <xf numFmtId="0" fontId="21" fillId="5" borderId="112" xfId="0" applyFont="1" applyFill="1" applyBorder="1" applyAlignment="1">
      <alignment horizontal="center" vertical="center"/>
    </xf>
    <xf numFmtId="0" fontId="21" fillId="5" borderId="120" xfId="0" applyFont="1" applyFill="1" applyBorder="1" applyAlignment="1">
      <alignment horizontal="center" vertical="center"/>
    </xf>
    <xf numFmtId="0" fontId="13" fillId="4" borderId="51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164" fontId="16" fillId="7" borderId="42" xfId="0" applyNumberFormat="1" applyFont="1" applyFill="1" applyBorder="1" applyAlignment="1">
      <alignment horizontal="center" vertical="center" wrapText="1"/>
    </xf>
    <xf numFmtId="164" fontId="16" fillId="7" borderId="32" xfId="0" applyNumberFormat="1" applyFont="1" applyFill="1" applyBorder="1" applyAlignment="1">
      <alignment horizontal="center" vertical="center" wrapText="1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41" xfId="0" applyNumberFormat="1" applyFont="1" applyFill="1" applyBorder="1" applyAlignment="1">
      <alignment horizontal="center" vertical="center" wrapText="1"/>
    </xf>
    <xf numFmtId="0" fontId="26" fillId="49" borderId="74" xfId="0" applyFont="1" applyFill="1" applyBorder="1" applyAlignment="1">
      <alignment horizontal="center" vertical="center" textRotation="90" wrapText="1"/>
    </xf>
    <xf numFmtId="0" fontId="26" fillId="49" borderId="32" xfId="0" applyFont="1" applyFill="1" applyBorder="1" applyAlignment="1">
      <alignment horizontal="center" vertical="center" textRotation="90" wrapText="1"/>
    </xf>
    <xf numFmtId="0" fontId="25" fillId="55" borderId="43" xfId="0" applyFont="1" applyFill="1" applyBorder="1" applyAlignment="1">
      <alignment horizontal="center" vertical="center" textRotation="90" wrapText="1"/>
    </xf>
    <xf numFmtId="0" fontId="25" fillId="55" borderId="65" xfId="0" applyFont="1" applyFill="1" applyBorder="1" applyAlignment="1">
      <alignment horizontal="center" vertical="center" textRotation="90" wrapText="1"/>
    </xf>
    <xf numFmtId="0" fontId="25" fillId="55" borderId="41" xfId="0" applyFont="1" applyFill="1" applyBorder="1" applyAlignment="1">
      <alignment horizontal="center" vertical="center" textRotation="90" wrapText="1"/>
    </xf>
    <xf numFmtId="0" fontId="26" fillId="55" borderId="65" xfId="0" applyFont="1" applyFill="1" applyBorder="1" applyAlignment="1">
      <alignment horizontal="center" vertical="center" textRotation="90" wrapText="1"/>
    </xf>
    <xf numFmtId="0" fontId="26" fillId="55" borderId="41" xfId="0" applyFont="1" applyFill="1" applyBorder="1" applyAlignment="1">
      <alignment horizontal="center" vertical="center" textRotation="90" wrapText="1"/>
    </xf>
    <xf numFmtId="9" fontId="17" fillId="6" borderId="145" xfId="0" applyNumberFormat="1" applyFont="1" applyFill="1" applyBorder="1" applyAlignment="1">
      <alignment horizontal="center" vertical="center" wrapText="1"/>
    </xf>
    <xf numFmtId="9" fontId="17" fillId="6" borderId="130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6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 wrapText="1"/>
    </xf>
    <xf numFmtId="0" fontId="20" fillId="5" borderId="51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20" fillId="5" borderId="56" xfId="0" applyFont="1" applyFill="1" applyBorder="1" applyAlignment="1">
      <alignment horizontal="center" vertical="center" wrapText="1"/>
    </xf>
    <xf numFmtId="0" fontId="48" fillId="68" borderId="144" xfId="0" applyFont="1" applyFill="1" applyBorder="1" applyAlignment="1">
      <alignment horizontal="center" vertical="center" textRotation="90" wrapText="1"/>
    </xf>
    <xf numFmtId="0" fontId="48" fillId="68" borderId="21" xfId="0" applyFont="1" applyFill="1" applyBorder="1" applyAlignment="1">
      <alignment horizontal="center" vertical="center" textRotation="90" wrapText="1"/>
    </xf>
    <xf numFmtId="0" fontId="48" fillId="68" borderId="35" xfId="0" applyFont="1" applyFill="1" applyBorder="1" applyAlignment="1">
      <alignment horizontal="center" vertical="center" textRotation="90" wrapText="1"/>
    </xf>
    <xf numFmtId="0" fontId="4" fillId="56" borderId="84" xfId="0" applyFont="1" applyFill="1" applyBorder="1" applyAlignment="1">
      <alignment horizontal="center" wrapText="1"/>
    </xf>
    <xf numFmtId="0" fontId="4" fillId="0" borderId="133" xfId="0" applyFont="1" applyFill="1" applyBorder="1" applyAlignment="1">
      <alignment horizontal="center" wrapText="1"/>
    </xf>
  </cellXfs>
  <cellStyles count="83">
    <cellStyle name="20% - Énfasis1 2" xfId="20" xr:uid="{00000000-0005-0000-0000-000000000000}"/>
    <cellStyle name="20% - Énfasis1 3" xfId="45" xr:uid="{48738AB2-CA05-4A05-B0D6-E221CDFB3373}"/>
    <cellStyle name="20% - Énfasis1 4" xfId="65" xr:uid="{098A46D0-F6A0-4C66-B32B-98EB17076CE5}"/>
    <cellStyle name="20% - Énfasis2 2" xfId="24" xr:uid="{00000000-0005-0000-0000-000001000000}"/>
    <cellStyle name="20% - Énfasis2 3" xfId="48" xr:uid="{31F243BE-0239-4BA3-B932-8C32D112AE54}"/>
    <cellStyle name="20% - Énfasis2 4" xfId="68" xr:uid="{89624226-8E67-4E11-ACC0-E4954E9784C9}"/>
    <cellStyle name="20% - Énfasis3 2" xfId="28" xr:uid="{00000000-0005-0000-0000-000002000000}"/>
    <cellStyle name="20% - Énfasis3 3" xfId="51" xr:uid="{78C4C228-5DBF-4D81-B2C3-E4D620AFF960}"/>
    <cellStyle name="20% - Énfasis3 4" xfId="71" xr:uid="{FBEE8ACD-4640-4334-AD84-0B8289B1ADA3}"/>
    <cellStyle name="20% - Énfasis4 2" xfId="32" xr:uid="{00000000-0005-0000-0000-000003000000}"/>
    <cellStyle name="20% - Énfasis4 3" xfId="54" xr:uid="{DC08FDBC-4A89-4039-A2F6-B20DBD3A12E6}"/>
    <cellStyle name="20% - Énfasis4 4" xfId="74" xr:uid="{BD7541B1-F2C3-4153-A1C6-A3088A1C6E31}"/>
    <cellStyle name="20% - Énfasis5 2" xfId="36" xr:uid="{00000000-0005-0000-0000-000004000000}"/>
    <cellStyle name="20% - Énfasis5 3" xfId="57" xr:uid="{AE1785F2-178C-4224-AC49-952A05404C78}"/>
    <cellStyle name="20% - Énfasis5 4" xfId="77" xr:uid="{54754917-A593-42D9-80E3-60FC7B143F13}"/>
    <cellStyle name="20% - Énfasis6 2" xfId="40" xr:uid="{00000000-0005-0000-0000-000005000000}"/>
    <cellStyle name="20% - Énfasis6 3" xfId="60" xr:uid="{72623503-8041-4085-9E5E-C36974B97400}"/>
    <cellStyle name="20% - Énfasis6 4" xfId="80" xr:uid="{ACB92443-25BA-43A8-912E-38E7BBAEF8EE}"/>
    <cellStyle name="40% - Énfasis1 2" xfId="21" xr:uid="{00000000-0005-0000-0000-000006000000}"/>
    <cellStyle name="40% - Énfasis1 3" xfId="46" xr:uid="{18D0C4ED-42DB-4A07-AD2E-CACA709A896B}"/>
    <cellStyle name="40% - Énfasis1 4" xfId="66" xr:uid="{877ECB6E-15B4-4A7B-A825-5845FA764E79}"/>
    <cellStyle name="40% - Énfasis2 2" xfId="25" xr:uid="{00000000-0005-0000-0000-000007000000}"/>
    <cellStyle name="40% - Énfasis2 3" xfId="49" xr:uid="{7A87DE9F-5E14-48F6-BBEF-0CAA3E2DCBA6}"/>
    <cellStyle name="40% - Énfasis2 4" xfId="69" xr:uid="{9F3F77FC-1BA8-4667-BD06-26F4C1A0A356}"/>
    <cellStyle name="40% - Énfasis3 2" xfId="29" xr:uid="{00000000-0005-0000-0000-000008000000}"/>
    <cellStyle name="40% - Énfasis3 3" xfId="52" xr:uid="{B376B420-6AFC-4FF6-B071-0916BDE211E4}"/>
    <cellStyle name="40% - Énfasis3 4" xfId="72" xr:uid="{E23882C8-0CCF-4BE8-94CC-21D5BE15C788}"/>
    <cellStyle name="40% - Énfasis4 2" xfId="33" xr:uid="{00000000-0005-0000-0000-000009000000}"/>
    <cellStyle name="40% - Énfasis4 3" xfId="55" xr:uid="{F55A9A9C-EE64-4DE9-9F8C-2E226AA61DFF}"/>
    <cellStyle name="40% - Énfasis4 4" xfId="75" xr:uid="{4CAE8195-9883-4C8B-B156-811789CB7066}"/>
    <cellStyle name="40% - Énfasis5 2" xfId="37" xr:uid="{00000000-0005-0000-0000-00000A000000}"/>
    <cellStyle name="40% - Énfasis5 3" xfId="58" xr:uid="{6E2A5C47-DBA5-4D92-A185-33ECB31347FA}"/>
    <cellStyle name="40% - Énfasis5 4" xfId="78" xr:uid="{9AB42906-BDF4-4DC5-B6ED-CF55A7CA1292}"/>
    <cellStyle name="40% - Énfasis6 2" xfId="41" xr:uid="{00000000-0005-0000-0000-00000B000000}"/>
    <cellStyle name="40% - Énfasis6 3" xfId="61" xr:uid="{475C6B07-634F-4FB3-95D3-FC966D1D0AA8}"/>
    <cellStyle name="40% - Énfasis6 4" xfId="81" xr:uid="{CFAC430F-A9CA-4991-B5E6-0C04F0F21A52}"/>
    <cellStyle name="60% - Énfasis1 2" xfId="22" xr:uid="{00000000-0005-0000-0000-00000C000000}"/>
    <cellStyle name="60% - Énfasis1 3" xfId="47" xr:uid="{27B6F114-AA8A-46B2-AE74-E7BF3BAAF61D}"/>
    <cellStyle name="60% - Énfasis1 4" xfId="67" xr:uid="{D48CEADE-671E-4A37-8876-D70EE697044F}"/>
    <cellStyle name="60% - Énfasis2 2" xfId="26" xr:uid="{00000000-0005-0000-0000-00000D000000}"/>
    <cellStyle name="60% - Énfasis2 3" xfId="50" xr:uid="{2F053BAB-44DE-426B-99E4-7C32E41D2FDF}"/>
    <cellStyle name="60% - Énfasis2 4" xfId="70" xr:uid="{05784707-D2E4-4854-A6F2-239C7F77458F}"/>
    <cellStyle name="60% - Énfasis3 2" xfId="30" xr:uid="{00000000-0005-0000-0000-00000E000000}"/>
    <cellStyle name="60% - Énfasis3 3" xfId="53" xr:uid="{A4D69F34-9811-4C68-8DFC-87EC99775AC1}"/>
    <cellStyle name="60% - Énfasis3 4" xfId="73" xr:uid="{C0EF3237-60C6-432D-9A66-F8622903E35A}"/>
    <cellStyle name="60% - Énfasis4 2" xfId="34" xr:uid="{00000000-0005-0000-0000-00000F000000}"/>
    <cellStyle name="60% - Énfasis4 3" xfId="56" xr:uid="{843C6504-D9F2-40DD-B4F2-EA28C8709A06}"/>
    <cellStyle name="60% - Énfasis4 4" xfId="76" xr:uid="{E76C1240-B7AD-4CC8-8DCF-9C32B658D106}"/>
    <cellStyle name="60% - Énfasis5 2" xfId="38" xr:uid="{00000000-0005-0000-0000-000010000000}"/>
    <cellStyle name="60% - Énfasis5 3" xfId="59" xr:uid="{8E547FF1-2E27-4A40-887B-C5878A8C3637}"/>
    <cellStyle name="60% - Énfasis5 4" xfId="79" xr:uid="{31E102F2-529A-481D-9E85-F46EAA929BE8}"/>
    <cellStyle name="60% - Énfasis6 2" xfId="42" xr:uid="{00000000-0005-0000-0000-000011000000}"/>
    <cellStyle name="60% - Énfasis6 3" xfId="62" xr:uid="{5E6DA126-16C8-43A9-8A72-D9905DE3405A}"/>
    <cellStyle name="60% - Énfasis6 4" xfId="82" xr:uid="{29F2CCAE-333D-40CF-9C8D-42BB8530853E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rmal 4" xfId="63" xr:uid="{215C3F1C-0402-490E-BA6C-A9CD4DB307F9}"/>
    <cellStyle name="Notas 2" xfId="17" xr:uid="{00000000-0005-0000-0000-000023000000}"/>
    <cellStyle name="Notas 3" xfId="44" xr:uid="{3728F76F-A1E5-4F44-BCCC-0EE0629F2740}"/>
    <cellStyle name="Notas 4" xfId="64" xr:uid="{281CF9FC-3D42-4BC1-A0A7-3CC3E20A71F3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67"/>
      <c r="B1" s="268"/>
      <c r="C1" s="5"/>
      <c r="D1" s="292" t="s">
        <v>0</v>
      </c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4"/>
      <c r="S1" s="273"/>
      <c r="T1" s="274"/>
      <c r="U1" s="274"/>
      <c r="V1" s="275"/>
    </row>
    <row r="2" spans="1:25" ht="15" customHeight="1" x14ac:dyDescent="0.25">
      <c r="A2" s="269"/>
      <c r="B2" s="270"/>
      <c r="C2" s="6"/>
      <c r="D2" s="295" t="s">
        <v>1</v>
      </c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1"/>
      <c r="S2" s="276"/>
      <c r="T2" s="277"/>
      <c r="U2" s="277"/>
      <c r="V2" s="278"/>
    </row>
    <row r="3" spans="1:25" ht="18" customHeight="1" x14ac:dyDescent="0.25">
      <c r="A3" s="269"/>
      <c r="B3" s="270"/>
      <c r="C3" s="6"/>
      <c r="D3" s="289" t="s">
        <v>2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1"/>
      <c r="S3" s="276"/>
      <c r="T3" s="277"/>
      <c r="U3" s="277"/>
      <c r="V3" s="278"/>
    </row>
    <row r="4" spans="1:25" ht="15.75" customHeight="1" x14ac:dyDescent="0.25">
      <c r="A4" s="269"/>
      <c r="B4" s="270"/>
      <c r="C4" s="6"/>
      <c r="D4" s="296" t="s">
        <v>3</v>
      </c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7"/>
      <c r="S4" s="279"/>
      <c r="T4" s="280"/>
      <c r="U4" s="280"/>
      <c r="V4" s="281"/>
    </row>
    <row r="5" spans="1:25" ht="24" customHeight="1" x14ac:dyDescent="0.2">
      <c r="A5" s="271"/>
      <c r="B5" s="272"/>
      <c r="C5" s="8"/>
      <c r="D5" s="297" t="s">
        <v>6</v>
      </c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98"/>
    </row>
    <row r="6" spans="1:25" ht="13.5" customHeight="1" x14ac:dyDescent="0.2">
      <c r="A6" s="284" t="s">
        <v>7</v>
      </c>
      <c r="B6" s="282" t="s">
        <v>9</v>
      </c>
      <c r="C6" s="11"/>
      <c r="D6" s="285" t="s">
        <v>11</v>
      </c>
      <c r="E6" s="286"/>
      <c r="F6" s="286"/>
      <c r="G6" s="286"/>
      <c r="H6" s="286"/>
      <c r="I6" s="286"/>
      <c r="J6" s="286"/>
      <c r="K6" s="286"/>
      <c r="L6" s="286"/>
      <c r="M6" s="287"/>
      <c r="N6" s="299"/>
      <c r="O6" s="300"/>
      <c r="P6" s="301"/>
      <c r="Q6" s="303" t="s">
        <v>14</v>
      </c>
      <c r="R6" s="300"/>
      <c r="S6" s="301"/>
      <c r="T6" s="302" t="s">
        <v>15</v>
      </c>
      <c r="U6" s="287"/>
      <c r="V6" s="304" t="s">
        <v>16</v>
      </c>
      <c r="W6" s="288" t="s">
        <v>17</v>
      </c>
      <c r="X6" s="288" t="s">
        <v>18</v>
      </c>
      <c r="Y6" s="288" t="s">
        <v>19</v>
      </c>
    </row>
    <row r="7" spans="1:25" ht="24.75" customHeight="1" x14ac:dyDescent="0.2">
      <c r="A7" s="269"/>
      <c r="B7" s="283"/>
      <c r="C7" s="12"/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" t="s">
        <v>27</v>
      </c>
      <c r="L7" s="13" t="s">
        <v>28</v>
      </c>
      <c r="M7" s="14" t="s">
        <v>29</v>
      </c>
      <c r="N7" s="15" t="s">
        <v>30</v>
      </c>
      <c r="O7" s="16" t="s">
        <v>31</v>
      </c>
      <c r="P7" s="17">
        <v>0.2</v>
      </c>
      <c r="Q7" s="15" t="s">
        <v>32</v>
      </c>
      <c r="R7" s="15" t="s">
        <v>33</v>
      </c>
      <c r="S7" s="17">
        <v>0.4</v>
      </c>
      <c r="T7" s="15" t="s">
        <v>34</v>
      </c>
      <c r="U7" s="18">
        <v>0.4</v>
      </c>
      <c r="V7" s="283"/>
      <c r="W7" s="283"/>
      <c r="X7" s="283"/>
      <c r="Y7" s="283"/>
    </row>
    <row r="8" spans="1:25" ht="13.5" customHeight="1" x14ac:dyDescent="0.2">
      <c r="A8" s="19">
        <v>1</v>
      </c>
      <c r="B8" s="20" t="s">
        <v>36</v>
      </c>
      <c r="C8" s="21"/>
      <c r="D8" s="22">
        <v>1</v>
      </c>
      <c r="E8" s="23" t="s">
        <v>37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1">
        <f t="shared" ref="P8:P31" si="0">(AVERAGE(N8,O8))*0.2</f>
        <v>1.9000000000000001</v>
      </c>
      <c r="Q8" s="33">
        <v>5</v>
      </c>
      <c r="R8" s="34">
        <v>8</v>
      </c>
      <c r="S8" s="35">
        <f t="shared" ref="S8:S31" si="1">AVERAGE(R8,Q8)*0.4</f>
        <v>2.6</v>
      </c>
      <c r="T8" s="33">
        <v>9</v>
      </c>
      <c r="U8" s="36">
        <f t="shared" ref="U8:U31" si="2">T8*0.4</f>
        <v>3.6</v>
      </c>
      <c r="V8" s="34">
        <f t="shared" ref="V8:V16" si="3">SUM(P8,S8,U8)</f>
        <v>8.1</v>
      </c>
    </row>
    <row r="9" spans="1:25" ht="13.5" customHeight="1" x14ac:dyDescent="0.2">
      <c r="A9" s="19">
        <v>2</v>
      </c>
      <c r="B9" s="20" t="s">
        <v>41</v>
      </c>
      <c r="C9" s="37"/>
      <c r="D9" s="38">
        <v>1</v>
      </c>
      <c r="E9" s="39">
        <v>1</v>
      </c>
      <c r="F9" s="39">
        <v>1</v>
      </c>
      <c r="G9" s="39">
        <v>1</v>
      </c>
      <c r="H9" s="40">
        <v>0</v>
      </c>
      <c r="I9" s="41">
        <v>1</v>
      </c>
      <c r="J9" s="42">
        <v>1</v>
      </c>
      <c r="K9" s="42">
        <v>1</v>
      </c>
      <c r="L9" s="42">
        <v>1</v>
      </c>
      <c r="M9" s="36">
        <f t="shared" ref="M9:M31" si="4">9-(SUM(D9:L9))</f>
        <v>1</v>
      </c>
      <c r="N9" s="43">
        <v>10</v>
      </c>
      <c r="O9" s="43">
        <v>10</v>
      </c>
      <c r="P9" s="31">
        <f t="shared" si="0"/>
        <v>2</v>
      </c>
      <c r="Q9" s="45">
        <v>9.5</v>
      </c>
      <c r="R9" s="45">
        <v>10</v>
      </c>
      <c r="S9" s="35">
        <f t="shared" si="1"/>
        <v>3.9000000000000004</v>
      </c>
      <c r="T9" s="47">
        <v>9</v>
      </c>
      <c r="U9" s="36">
        <f t="shared" si="2"/>
        <v>3.6</v>
      </c>
      <c r="V9" s="34">
        <f t="shared" si="3"/>
        <v>9.5</v>
      </c>
      <c r="W9" s="48">
        <v>43654</v>
      </c>
    </row>
    <row r="10" spans="1:25" ht="13.5" customHeight="1" x14ac:dyDescent="0.2">
      <c r="A10" s="19">
        <v>3</v>
      </c>
      <c r="B10" s="20" t="s">
        <v>42</v>
      </c>
      <c r="C10" s="49" t="s">
        <v>43</v>
      </c>
      <c r="D10" s="38">
        <v>1</v>
      </c>
      <c r="E10" s="39">
        <v>1</v>
      </c>
      <c r="F10" s="39">
        <v>1</v>
      </c>
      <c r="G10" s="39">
        <v>1</v>
      </c>
      <c r="H10" s="40">
        <v>0</v>
      </c>
      <c r="I10" s="41">
        <v>1</v>
      </c>
      <c r="J10" s="42">
        <v>1</v>
      </c>
      <c r="K10" s="42">
        <v>1</v>
      </c>
      <c r="L10" s="42">
        <v>1</v>
      </c>
      <c r="M10" s="36">
        <f t="shared" si="4"/>
        <v>1</v>
      </c>
      <c r="N10" s="50">
        <v>5</v>
      </c>
      <c r="O10" s="50">
        <v>5</v>
      </c>
      <c r="P10" s="31">
        <f t="shared" si="0"/>
        <v>1</v>
      </c>
      <c r="Q10" s="51">
        <v>5</v>
      </c>
      <c r="R10" s="52">
        <v>10</v>
      </c>
      <c r="S10" s="35">
        <f t="shared" si="1"/>
        <v>3</v>
      </c>
      <c r="T10" s="45">
        <v>9.5</v>
      </c>
      <c r="U10" s="36">
        <f t="shared" si="2"/>
        <v>3.8000000000000003</v>
      </c>
      <c r="V10" s="34">
        <f t="shared" si="3"/>
        <v>7.8000000000000007</v>
      </c>
    </row>
    <row r="11" spans="1:25" ht="13.5" customHeight="1" x14ac:dyDescent="0.2">
      <c r="A11" s="19">
        <v>4</v>
      </c>
      <c r="B11" s="54" t="s">
        <v>44</v>
      </c>
      <c r="C11" s="55" t="s">
        <v>45</v>
      </c>
      <c r="D11" s="38">
        <v>1</v>
      </c>
      <c r="E11" s="39">
        <v>1</v>
      </c>
      <c r="F11" s="39">
        <v>1</v>
      </c>
      <c r="G11" s="39">
        <v>1</v>
      </c>
      <c r="H11" s="39">
        <v>1</v>
      </c>
      <c r="I11" s="41">
        <v>1</v>
      </c>
      <c r="J11" s="42">
        <v>1</v>
      </c>
      <c r="K11" s="42">
        <v>1</v>
      </c>
      <c r="L11" s="42">
        <v>1</v>
      </c>
      <c r="M11" s="36">
        <f t="shared" si="4"/>
        <v>0</v>
      </c>
      <c r="N11" s="43">
        <v>10</v>
      </c>
      <c r="O11" s="50">
        <v>10</v>
      </c>
      <c r="P11" s="31">
        <f t="shared" si="0"/>
        <v>2</v>
      </c>
      <c r="Q11" s="52">
        <v>10</v>
      </c>
      <c r="R11" s="45">
        <v>10</v>
      </c>
      <c r="S11" s="35">
        <f t="shared" si="1"/>
        <v>4</v>
      </c>
      <c r="T11" s="51">
        <v>10</v>
      </c>
      <c r="U11" s="36">
        <f t="shared" si="2"/>
        <v>4</v>
      </c>
      <c r="V11" s="34">
        <f t="shared" si="3"/>
        <v>10</v>
      </c>
    </row>
    <row r="12" spans="1:25" ht="13.5" customHeight="1" x14ac:dyDescent="0.2">
      <c r="A12" s="19">
        <v>5</v>
      </c>
      <c r="B12" s="54" t="s">
        <v>46</v>
      </c>
      <c r="C12" s="56"/>
      <c r="D12" s="38">
        <v>1</v>
      </c>
      <c r="E12" s="39">
        <v>1</v>
      </c>
      <c r="F12" s="39">
        <v>1</v>
      </c>
      <c r="G12" s="39">
        <v>1</v>
      </c>
      <c r="H12" s="39">
        <v>1</v>
      </c>
      <c r="I12" s="41">
        <v>1</v>
      </c>
      <c r="J12" s="42">
        <v>1</v>
      </c>
      <c r="K12" s="42">
        <v>1</v>
      </c>
      <c r="L12" s="42">
        <v>1</v>
      </c>
      <c r="M12" s="36">
        <f t="shared" si="4"/>
        <v>0</v>
      </c>
      <c r="N12" s="43">
        <v>10</v>
      </c>
      <c r="O12" s="43">
        <v>10</v>
      </c>
      <c r="P12" s="31">
        <f t="shared" si="0"/>
        <v>2</v>
      </c>
      <c r="Q12" s="45">
        <v>9</v>
      </c>
      <c r="R12" s="57">
        <v>10</v>
      </c>
      <c r="S12" s="35">
        <f t="shared" si="1"/>
        <v>3.8000000000000003</v>
      </c>
      <c r="T12" s="57">
        <v>10</v>
      </c>
      <c r="U12" s="36">
        <f t="shared" si="2"/>
        <v>4</v>
      </c>
      <c r="V12" s="34">
        <f t="shared" si="3"/>
        <v>9.8000000000000007</v>
      </c>
    </row>
    <row r="13" spans="1:25" ht="13.5" customHeight="1" x14ac:dyDescent="0.2">
      <c r="A13" s="19">
        <v>6</v>
      </c>
      <c r="B13" s="54" t="s">
        <v>47</v>
      </c>
      <c r="C13" s="56"/>
      <c r="D13" s="38">
        <v>1</v>
      </c>
      <c r="E13" s="39">
        <v>1</v>
      </c>
      <c r="F13" s="39">
        <v>1</v>
      </c>
      <c r="G13" s="39">
        <v>1</v>
      </c>
      <c r="H13" s="39">
        <v>1</v>
      </c>
      <c r="I13" s="41">
        <v>1</v>
      </c>
      <c r="J13" s="42">
        <v>1</v>
      </c>
      <c r="K13" s="42">
        <v>1</v>
      </c>
      <c r="L13" s="42">
        <v>1</v>
      </c>
      <c r="M13" s="36">
        <f t="shared" si="4"/>
        <v>0</v>
      </c>
      <c r="N13" s="43">
        <v>10</v>
      </c>
      <c r="O13" s="43">
        <v>10</v>
      </c>
      <c r="P13" s="31">
        <f t="shared" si="0"/>
        <v>2</v>
      </c>
      <c r="Q13" s="45">
        <v>10</v>
      </c>
      <c r="R13" s="45">
        <v>10</v>
      </c>
      <c r="S13" s="35">
        <f t="shared" si="1"/>
        <v>4</v>
      </c>
      <c r="T13" s="58">
        <v>9</v>
      </c>
      <c r="U13" s="36">
        <f t="shared" si="2"/>
        <v>3.6</v>
      </c>
      <c r="V13" s="34">
        <f t="shared" si="3"/>
        <v>9.6</v>
      </c>
    </row>
    <row r="14" spans="1:25" ht="13.5" customHeight="1" x14ac:dyDescent="0.2">
      <c r="A14" s="19">
        <v>7</v>
      </c>
      <c r="B14" s="20" t="s">
        <v>48</v>
      </c>
      <c r="C14" s="49" t="s">
        <v>45</v>
      </c>
      <c r="D14" s="38">
        <v>1</v>
      </c>
      <c r="E14" s="39">
        <v>1</v>
      </c>
      <c r="F14" s="39">
        <v>1</v>
      </c>
      <c r="G14" s="39">
        <v>1</v>
      </c>
      <c r="H14" s="39">
        <v>1</v>
      </c>
      <c r="I14" s="41">
        <v>1</v>
      </c>
      <c r="J14" s="42">
        <v>1</v>
      </c>
      <c r="K14" s="42">
        <v>1</v>
      </c>
      <c r="L14" s="42">
        <v>1</v>
      </c>
      <c r="M14" s="36">
        <f t="shared" si="4"/>
        <v>0</v>
      </c>
      <c r="N14" s="43">
        <v>10</v>
      </c>
      <c r="O14" s="43">
        <v>10</v>
      </c>
      <c r="P14" s="31">
        <f t="shared" si="0"/>
        <v>2</v>
      </c>
      <c r="Q14" s="45">
        <v>10</v>
      </c>
      <c r="R14" s="45">
        <v>10</v>
      </c>
      <c r="S14" s="35">
        <f t="shared" si="1"/>
        <v>4</v>
      </c>
      <c r="T14" s="51">
        <v>10</v>
      </c>
      <c r="U14" s="36">
        <f t="shared" si="2"/>
        <v>4</v>
      </c>
      <c r="V14" s="34">
        <f t="shared" si="3"/>
        <v>10</v>
      </c>
    </row>
    <row r="15" spans="1:25" ht="13.5" customHeight="1" x14ac:dyDescent="0.2">
      <c r="A15" s="19">
        <v>8</v>
      </c>
      <c r="B15" s="20" t="s">
        <v>49</v>
      </c>
      <c r="C15" s="37"/>
      <c r="D15" s="38">
        <v>1</v>
      </c>
      <c r="E15" s="39">
        <v>0</v>
      </c>
      <c r="F15" s="39">
        <v>1</v>
      </c>
      <c r="G15" s="39">
        <v>1</v>
      </c>
      <c r="H15" s="40">
        <v>0</v>
      </c>
      <c r="I15" s="41">
        <v>1</v>
      </c>
      <c r="J15" s="42">
        <v>1</v>
      </c>
      <c r="K15" s="42">
        <v>1</v>
      </c>
      <c r="L15" s="42">
        <v>1</v>
      </c>
      <c r="M15" s="36">
        <f t="shared" si="4"/>
        <v>2</v>
      </c>
      <c r="N15" s="43">
        <v>10</v>
      </c>
      <c r="O15" s="43">
        <v>8.5</v>
      </c>
      <c r="P15" s="31">
        <f t="shared" si="0"/>
        <v>1.85</v>
      </c>
      <c r="Q15" s="57">
        <v>10</v>
      </c>
      <c r="R15" s="45">
        <v>10</v>
      </c>
      <c r="S15" s="35">
        <f t="shared" si="1"/>
        <v>4</v>
      </c>
      <c r="T15" s="59">
        <v>10</v>
      </c>
      <c r="U15" s="36">
        <f t="shared" si="2"/>
        <v>4</v>
      </c>
      <c r="V15" s="34">
        <f t="shared" si="3"/>
        <v>9.85</v>
      </c>
    </row>
    <row r="16" spans="1:25" ht="13.5" customHeight="1" x14ac:dyDescent="0.2">
      <c r="A16" s="19">
        <v>9</v>
      </c>
      <c r="B16" s="20" t="s">
        <v>50</v>
      </c>
      <c r="C16" s="37"/>
      <c r="D16" s="38">
        <v>1</v>
      </c>
      <c r="E16" s="39">
        <v>1</v>
      </c>
      <c r="F16" s="39">
        <v>1</v>
      </c>
      <c r="G16" s="39">
        <v>1</v>
      </c>
      <c r="H16" s="39">
        <v>1</v>
      </c>
      <c r="I16" s="41">
        <v>1</v>
      </c>
      <c r="J16" s="42">
        <v>1</v>
      </c>
      <c r="K16" s="42">
        <v>1</v>
      </c>
      <c r="L16" s="42">
        <v>1</v>
      </c>
      <c r="M16" s="36">
        <f t="shared" si="4"/>
        <v>0</v>
      </c>
      <c r="N16" s="43">
        <v>10</v>
      </c>
      <c r="O16" s="43">
        <v>10</v>
      </c>
      <c r="P16" s="31">
        <f t="shared" si="0"/>
        <v>2</v>
      </c>
      <c r="Q16" s="51">
        <v>9</v>
      </c>
      <c r="R16" s="45">
        <v>10</v>
      </c>
      <c r="S16" s="35">
        <f t="shared" si="1"/>
        <v>3.8000000000000003</v>
      </c>
      <c r="T16" s="45">
        <v>9.5</v>
      </c>
      <c r="U16" s="36">
        <f t="shared" si="2"/>
        <v>3.8000000000000003</v>
      </c>
      <c r="V16" s="34">
        <f t="shared" si="3"/>
        <v>9.6000000000000014</v>
      </c>
    </row>
    <row r="17" spans="1:25" ht="13.5" customHeight="1" x14ac:dyDescent="0.2">
      <c r="A17" s="19">
        <v>10</v>
      </c>
      <c r="B17" s="54" t="s">
        <v>51</v>
      </c>
      <c r="C17" s="55" t="s">
        <v>45</v>
      </c>
      <c r="D17" s="38">
        <v>1</v>
      </c>
      <c r="E17" s="39">
        <v>1</v>
      </c>
      <c r="F17" s="39">
        <v>1</v>
      </c>
      <c r="G17" s="39">
        <v>1</v>
      </c>
      <c r="H17" s="39">
        <v>1</v>
      </c>
      <c r="I17" s="41">
        <v>1</v>
      </c>
      <c r="J17" s="42">
        <v>1</v>
      </c>
      <c r="K17" s="42">
        <v>1</v>
      </c>
      <c r="L17" s="42">
        <v>1</v>
      </c>
      <c r="M17" s="36">
        <f t="shared" si="4"/>
        <v>0</v>
      </c>
      <c r="N17" s="43">
        <v>10</v>
      </c>
      <c r="O17" s="43">
        <v>9</v>
      </c>
      <c r="P17" s="31">
        <f t="shared" si="0"/>
        <v>1.9000000000000001</v>
      </c>
      <c r="Q17" s="45">
        <v>9</v>
      </c>
      <c r="R17" s="45">
        <v>9.5</v>
      </c>
      <c r="S17" s="35">
        <f t="shared" si="1"/>
        <v>3.7</v>
      </c>
      <c r="T17" s="61">
        <v>10</v>
      </c>
      <c r="U17" s="36">
        <f t="shared" si="2"/>
        <v>4</v>
      </c>
      <c r="V17" s="58">
        <v>10</v>
      </c>
      <c r="W17" s="62" t="s">
        <v>54</v>
      </c>
    </row>
    <row r="18" spans="1:25" ht="13.5" customHeight="1" x14ac:dyDescent="0.2">
      <c r="A18" s="19">
        <v>11</v>
      </c>
      <c r="B18" s="54" t="s">
        <v>52</v>
      </c>
      <c r="C18" s="55" t="s">
        <v>45</v>
      </c>
      <c r="D18" s="38">
        <v>1</v>
      </c>
      <c r="E18" s="39">
        <v>1</v>
      </c>
      <c r="F18" s="39">
        <v>1</v>
      </c>
      <c r="G18" s="39">
        <v>1</v>
      </c>
      <c r="H18" s="39">
        <v>1</v>
      </c>
      <c r="I18" s="41">
        <v>1</v>
      </c>
      <c r="J18" s="42">
        <v>1</v>
      </c>
      <c r="K18" s="42">
        <v>1</v>
      </c>
      <c r="L18" s="42">
        <v>1</v>
      </c>
      <c r="M18" s="36">
        <f t="shared" si="4"/>
        <v>0</v>
      </c>
      <c r="N18" s="43">
        <v>9</v>
      </c>
      <c r="O18" s="43">
        <v>9</v>
      </c>
      <c r="P18" s="31">
        <f t="shared" si="0"/>
        <v>1.8</v>
      </c>
      <c r="Q18" s="45">
        <v>10</v>
      </c>
      <c r="R18" s="45">
        <v>10</v>
      </c>
      <c r="S18" s="35">
        <f t="shared" si="1"/>
        <v>4</v>
      </c>
      <c r="T18" s="63">
        <v>9.5</v>
      </c>
      <c r="U18" s="36">
        <f t="shared" si="2"/>
        <v>3.8000000000000003</v>
      </c>
      <c r="V18" s="64">
        <v>43655</v>
      </c>
    </row>
    <row r="19" spans="1:25" ht="13.5" customHeight="1" x14ac:dyDescent="0.2">
      <c r="A19" s="19">
        <v>12</v>
      </c>
      <c r="B19" s="54" t="s">
        <v>53</v>
      </c>
      <c r="C19" s="56" t="s">
        <v>56</v>
      </c>
      <c r="D19" s="38">
        <v>1</v>
      </c>
      <c r="E19" s="39">
        <v>1</v>
      </c>
      <c r="F19" s="39">
        <v>1</v>
      </c>
      <c r="G19" s="39">
        <v>1</v>
      </c>
      <c r="H19" s="39">
        <v>1</v>
      </c>
      <c r="I19" s="41">
        <v>1</v>
      </c>
      <c r="J19" s="42">
        <v>1</v>
      </c>
      <c r="K19" s="42">
        <v>1</v>
      </c>
      <c r="L19" s="42">
        <v>1</v>
      </c>
      <c r="M19" s="36">
        <f t="shared" si="4"/>
        <v>0</v>
      </c>
      <c r="N19" s="43">
        <v>9</v>
      </c>
      <c r="O19" s="43">
        <v>9</v>
      </c>
      <c r="P19" s="31">
        <f t="shared" si="0"/>
        <v>1.8</v>
      </c>
      <c r="Q19" s="51">
        <v>5</v>
      </c>
      <c r="R19" s="45">
        <v>9</v>
      </c>
      <c r="S19" s="35">
        <f t="shared" si="1"/>
        <v>2.8000000000000003</v>
      </c>
      <c r="T19" s="65">
        <v>5</v>
      </c>
      <c r="U19" s="36">
        <f t="shared" si="2"/>
        <v>2</v>
      </c>
      <c r="V19" s="34">
        <f t="shared" ref="V19:V31" si="5">SUM(P19,S19,U19)</f>
        <v>6.6000000000000005</v>
      </c>
    </row>
    <row r="20" spans="1:25" ht="13.5" customHeight="1" x14ac:dyDescent="0.2">
      <c r="A20" s="19">
        <v>13</v>
      </c>
      <c r="B20" s="54" t="s">
        <v>55</v>
      </c>
      <c r="C20" s="56"/>
      <c r="D20" s="38">
        <v>1</v>
      </c>
      <c r="E20" s="39">
        <v>0</v>
      </c>
      <c r="F20" s="39">
        <v>1</v>
      </c>
      <c r="G20" s="39">
        <v>1</v>
      </c>
      <c r="H20" s="39">
        <v>1</v>
      </c>
      <c r="I20" s="41">
        <v>1</v>
      </c>
      <c r="J20" s="42">
        <v>1</v>
      </c>
      <c r="K20" s="42">
        <v>1</v>
      </c>
      <c r="L20" s="42">
        <v>1</v>
      </c>
      <c r="M20" s="36">
        <f t="shared" si="4"/>
        <v>1</v>
      </c>
      <c r="N20" s="43">
        <v>10</v>
      </c>
      <c r="O20" s="43">
        <v>8.5</v>
      </c>
      <c r="P20" s="31">
        <f t="shared" si="0"/>
        <v>1.85</v>
      </c>
      <c r="Q20" s="45">
        <v>9</v>
      </c>
      <c r="R20" s="45">
        <v>10</v>
      </c>
      <c r="S20" s="35">
        <f t="shared" si="1"/>
        <v>3.8000000000000003</v>
      </c>
      <c r="T20" s="45">
        <v>8</v>
      </c>
      <c r="U20" s="36">
        <f t="shared" si="2"/>
        <v>3.2</v>
      </c>
      <c r="V20" s="34">
        <f t="shared" si="5"/>
        <v>8.8500000000000014</v>
      </c>
    </row>
    <row r="21" spans="1:25" ht="13.5" customHeight="1" x14ac:dyDescent="0.2">
      <c r="A21" s="19">
        <v>14</v>
      </c>
      <c r="B21" s="20" t="s">
        <v>57</v>
      </c>
      <c r="C21" s="37"/>
      <c r="D21" s="38">
        <v>1</v>
      </c>
      <c r="E21" s="39">
        <v>1</v>
      </c>
      <c r="F21" s="39">
        <v>1</v>
      </c>
      <c r="G21" s="39">
        <v>1</v>
      </c>
      <c r="H21" s="39">
        <v>1</v>
      </c>
      <c r="I21" s="41">
        <v>1</v>
      </c>
      <c r="J21" s="42">
        <v>1</v>
      </c>
      <c r="K21" s="42">
        <v>1</v>
      </c>
      <c r="L21" s="42">
        <v>1</v>
      </c>
      <c r="M21" s="36">
        <f t="shared" si="4"/>
        <v>0</v>
      </c>
      <c r="N21" s="43">
        <v>10</v>
      </c>
      <c r="O21" s="43">
        <v>10</v>
      </c>
      <c r="P21" s="31">
        <f t="shared" si="0"/>
        <v>2</v>
      </c>
      <c r="Q21" s="47">
        <v>10</v>
      </c>
      <c r="R21" s="45">
        <v>10</v>
      </c>
      <c r="S21" s="35">
        <f t="shared" si="1"/>
        <v>4</v>
      </c>
      <c r="T21" s="45">
        <v>9.3000000000000007</v>
      </c>
      <c r="U21" s="36">
        <f t="shared" si="2"/>
        <v>3.7200000000000006</v>
      </c>
      <c r="V21" s="34">
        <f t="shared" si="5"/>
        <v>9.7200000000000006</v>
      </c>
    </row>
    <row r="22" spans="1:25" ht="13.5" customHeight="1" x14ac:dyDescent="0.2">
      <c r="A22" s="19">
        <v>15</v>
      </c>
      <c r="B22" s="54" t="s">
        <v>58</v>
      </c>
      <c r="C22" s="55" t="s">
        <v>43</v>
      </c>
      <c r="D22" s="38">
        <v>1</v>
      </c>
      <c r="E22" s="39">
        <v>1</v>
      </c>
      <c r="F22" s="39">
        <v>1</v>
      </c>
      <c r="G22" s="39">
        <v>1</v>
      </c>
      <c r="H22" s="40">
        <v>0</v>
      </c>
      <c r="I22" s="41">
        <v>1</v>
      </c>
      <c r="J22" s="42">
        <v>1</v>
      </c>
      <c r="K22" s="42">
        <v>1</v>
      </c>
      <c r="L22" s="42">
        <v>1</v>
      </c>
      <c r="M22" s="36">
        <f t="shared" si="4"/>
        <v>1</v>
      </c>
      <c r="N22" s="43">
        <v>9</v>
      </c>
      <c r="O22" s="50">
        <v>5</v>
      </c>
      <c r="P22" s="31">
        <f t="shared" si="0"/>
        <v>1.4000000000000001</v>
      </c>
      <c r="Q22" s="51">
        <v>6</v>
      </c>
      <c r="R22" s="52">
        <v>10</v>
      </c>
      <c r="S22" s="35">
        <f t="shared" si="1"/>
        <v>3.2</v>
      </c>
      <c r="T22" s="45">
        <v>9.5</v>
      </c>
      <c r="U22" s="36">
        <f t="shared" si="2"/>
        <v>3.8000000000000003</v>
      </c>
      <c r="V22" s="34">
        <f t="shared" si="5"/>
        <v>8.4</v>
      </c>
    </row>
    <row r="23" spans="1:25" ht="13.5" customHeight="1" x14ac:dyDescent="0.2">
      <c r="A23" s="19">
        <v>16</v>
      </c>
      <c r="B23" s="54" t="s">
        <v>59</v>
      </c>
      <c r="C23" s="56" t="s">
        <v>61</v>
      </c>
      <c r="D23" s="38">
        <v>1</v>
      </c>
      <c r="E23" s="39">
        <v>1</v>
      </c>
      <c r="F23" s="39">
        <v>1</v>
      </c>
      <c r="G23" s="39">
        <v>1</v>
      </c>
      <c r="H23" s="39">
        <v>1</v>
      </c>
      <c r="I23" s="41">
        <v>1</v>
      </c>
      <c r="J23" s="42">
        <v>1</v>
      </c>
      <c r="K23" s="42">
        <v>1</v>
      </c>
      <c r="L23" s="42">
        <v>1</v>
      </c>
      <c r="M23" s="36">
        <f t="shared" si="4"/>
        <v>0</v>
      </c>
      <c r="N23" s="43">
        <v>10</v>
      </c>
      <c r="O23" s="43">
        <v>10</v>
      </c>
      <c r="P23" s="31">
        <f t="shared" si="0"/>
        <v>2</v>
      </c>
      <c r="Q23" s="45">
        <v>8</v>
      </c>
      <c r="R23" s="45">
        <v>8</v>
      </c>
      <c r="S23" s="35">
        <f t="shared" si="1"/>
        <v>3.2</v>
      </c>
      <c r="T23" s="51">
        <v>9.5</v>
      </c>
      <c r="U23" s="36">
        <f t="shared" si="2"/>
        <v>3.8000000000000003</v>
      </c>
      <c r="V23" s="34">
        <f t="shared" si="5"/>
        <v>9</v>
      </c>
    </row>
    <row r="24" spans="1:25" ht="13.5" customHeight="1" x14ac:dyDescent="0.2">
      <c r="A24" s="19">
        <v>17</v>
      </c>
      <c r="B24" s="54" t="s">
        <v>60</v>
      </c>
      <c r="C24" s="56"/>
      <c r="D24" s="38">
        <v>1</v>
      </c>
      <c r="E24" s="39">
        <v>0</v>
      </c>
      <c r="F24" s="39">
        <v>1</v>
      </c>
      <c r="G24" s="39">
        <v>1</v>
      </c>
      <c r="H24" s="39">
        <v>1</v>
      </c>
      <c r="I24" s="41">
        <v>0</v>
      </c>
      <c r="J24" s="42">
        <v>1</v>
      </c>
      <c r="K24" s="42">
        <v>1</v>
      </c>
      <c r="L24" s="42">
        <v>1</v>
      </c>
      <c r="M24" s="36">
        <f t="shared" si="4"/>
        <v>2</v>
      </c>
      <c r="N24" s="43">
        <v>10</v>
      </c>
      <c r="O24" s="43">
        <v>10</v>
      </c>
      <c r="P24" s="31">
        <f t="shared" si="0"/>
        <v>2</v>
      </c>
      <c r="Q24" s="45">
        <v>10</v>
      </c>
      <c r="R24" s="45">
        <v>10</v>
      </c>
      <c r="S24" s="35">
        <f t="shared" si="1"/>
        <v>4</v>
      </c>
      <c r="T24" s="45">
        <v>10</v>
      </c>
      <c r="U24" s="36">
        <f t="shared" si="2"/>
        <v>4</v>
      </c>
      <c r="V24" s="34">
        <f t="shared" si="5"/>
        <v>10</v>
      </c>
    </row>
    <row r="25" spans="1:25" ht="13.5" customHeight="1" x14ac:dyDescent="0.2">
      <c r="A25" s="19">
        <v>18</v>
      </c>
      <c r="B25" s="54" t="s">
        <v>62</v>
      </c>
      <c r="C25" s="55" t="s">
        <v>64</v>
      </c>
      <c r="D25" s="38">
        <v>1</v>
      </c>
      <c r="E25" s="39">
        <v>1</v>
      </c>
      <c r="F25" s="39">
        <v>1</v>
      </c>
      <c r="G25" s="39">
        <v>1</v>
      </c>
      <c r="H25" s="39">
        <v>1</v>
      </c>
      <c r="I25" s="41">
        <v>1</v>
      </c>
      <c r="J25" s="42">
        <v>1</v>
      </c>
      <c r="K25" s="42">
        <v>1</v>
      </c>
      <c r="L25" s="42">
        <v>1</v>
      </c>
      <c r="M25" s="36">
        <f t="shared" si="4"/>
        <v>0</v>
      </c>
      <c r="N25" s="43">
        <v>10</v>
      </c>
      <c r="O25" s="43">
        <v>9</v>
      </c>
      <c r="P25" s="31">
        <f t="shared" si="0"/>
        <v>1.9000000000000001</v>
      </c>
      <c r="Q25" s="51">
        <v>5</v>
      </c>
      <c r="R25" s="45">
        <v>9</v>
      </c>
      <c r="S25" s="35">
        <f t="shared" si="1"/>
        <v>2.8000000000000003</v>
      </c>
      <c r="T25" s="45">
        <v>9.5</v>
      </c>
      <c r="U25" s="36">
        <f t="shared" si="2"/>
        <v>3.8000000000000003</v>
      </c>
      <c r="V25" s="34">
        <f t="shared" si="5"/>
        <v>8.5</v>
      </c>
      <c r="X25" s="48">
        <v>43505</v>
      </c>
      <c r="Y25" s="62" t="s">
        <v>66</v>
      </c>
    </row>
    <row r="26" spans="1:25" ht="13.5" customHeight="1" x14ac:dyDescent="0.2">
      <c r="A26" s="19">
        <v>19</v>
      </c>
      <c r="B26" s="54" t="s">
        <v>63</v>
      </c>
      <c r="C26" s="55" t="s">
        <v>67</v>
      </c>
      <c r="D26" s="38">
        <v>1</v>
      </c>
      <c r="E26" s="39">
        <v>0</v>
      </c>
      <c r="F26" s="39">
        <v>1</v>
      </c>
      <c r="G26" s="39">
        <v>1</v>
      </c>
      <c r="H26" s="39">
        <v>1</v>
      </c>
      <c r="I26" s="41">
        <v>1</v>
      </c>
      <c r="J26" s="42">
        <v>1</v>
      </c>
      <c r="K26" s="42">
        <v>1</v>
      </c>
      <c r="L26" s="42">
        <v>1</v>
      </c>
      <c r="M26" s="36">
        <f t="shared" si="4"/>
        <v>1</v>
      </c>
      <c r="N26" s="66">
        <v>10</v>
      </c>
      <c r="O26" s="43">
        <v>10</v>
      </c>
      <c r="P26" s="31">
        <f t="shared" si="0"/>
        <v>2</v>
      </c>
      <c r="Q26" s="45">
        <v>10</v>
      </c>
      <c r="R26" s="45">
        <v>10</v>
      </c>
      <c r="S26" s="35">
        <f t="shared" si="1"/>
        <v>4</v>
      </c>
      <c r="T26" s="45">
        <v>10</v>
      </c>
      <c r="U26" s="36">
        <f t="shared" si="2"/>
        <v>4</v>
      </c>
      <c r="V26" s="34">
        <f t="shared" si="5"/>
        <v>10</v>
      </c>
    </row>
    <row r="27" spans="1:25" ht="13.5" customHeight="1" x14ac:dyDescent="0.2">
      <c r="A27" s="19">
        <v>20</v>
      </c>
      <c r="B27" s="20" t="s">
        <v>65</v>
      </c>
      <c r="C27" s="37"/>
      <c r="D27" s="38">
        <v>1</v>
      </c>
      <c r="E27" s="39">
        <v>1</v>
      </c>
      <c r="F27" s="39">
        <v>1</v>
      </c>
      <c r="G27" s="39">
        <v>1</v>
      </c>
      <c r="H27" s="40">
        <v>0</v>
      </c>
      <c r="I27" s="41">
        <v>1</v>
      </c>
      <c r="J27" s="42">
        <v>1</v>
      </c>
      <c r="K27" s="42">
        <v>1</v>
      </c>
      <c r="L27" s="42">
        <v>1</v>
      </c>
      <c r="M27" s="36">
        <f t="shared" si="4"/>
        <v>1</v>
      </c>
      <c r="N27" s="50">
        <v>5</v>
      </c>
      <c r="O27" s="43">
        <v>10</v>
      </c>
      <c r="P27" s="31">
        <f t="shared" si="0"/>
        <v>1.5</v>
      </c>
      <c r="Q27" s="45">
        <v>10</v>
      </c>
      <c r="R27" s="52">
        <v>10</v>
      </c>
      <c r="S27" s="35">
        <f t="shared" si="1"/>
        <v>4</v>
      </c>
      <c r="T27" s="45">
        <v>9.5</v>
      </c>
      <c r="U27" s="36">
        <f t="shared" si="2"/>
        <v>3.8000000000000003</v>
      </c>
      <c r="V27" s="34">
        <f t="shared" si="5"/>
        <v>9.3000000000000007</v>
      </c>
    </row>
    <row r="28" spans="1:25" ht="13.5" customHeight="1" x14ac:dyDescent="0.2">
      <c r="A28" s="19">
        <v>21</v>
      </c>
      <c r="B28" s="54" t="s">
        <v>68</v>
      </c>
      <c r="C28" s="56"/>
      <c r="D28" s="38">
        <v>1</v>
      </c>
      <c r="E28" s="39">
        <v>1</v>
      </c>
      <c r="F28" s="39">
        <v>1</v>
      </c>
      <c r="G28" s="39">
        <v>1</v>
      </c>
      <c r="H28" s="39">
        <v>1</v>
      </c>
      <c r="I28" s="41">
        <v>1</v>
      </c>
      <c r="J28" s="42">
        <v>1</v>
      </c>
      <c r="K28" s="42">
        <v>1</v>
      </c>
      <c r="L28" s="42">
        <v>1</v>
      </c>
      <c r="M28" s="36">
        <f t="shared" si="4"/>
        <v>0</v>
      </c>
      <c r="N28" s="43">
        <v>10</v>
      </c>
      <c r="O28" s="43">
        <v>10</v>
      </c>
      <c r="P28" s="31">
        <f t="shared" si="0"/>
        <v>2</v>
      </c>
      <c r="Q28" s="45">
        <v>8.5</v>
      </c>
      <c r="R28" s="45">
        <v>10</v>
      </c>
      <c r="S28" s="35">
        <f t="shared" si="1"/>
        <v>3.7</v>
      </c>
      <c r="T28" s="51">
        <v>9.5</v>
      </c>
      <c r="U28" s="36">
        <f t="shared" si="2"/>
        <v>3.8000000000000003</v>
      </c>
      <c r="V28" s="34">
        <f t="shared" si="5"/>
        <v>9.5</v>
      </c>
    </row>
    <row r="29" spans="1:25" ht="13.5" customHeight="1" x14ac:dyDescent="0.2">
      <c r="A29" s="19">
        <v>22</v>
      </c>
      <c r="B29" s="54" t="s">
        <v>69</v>
      </c>
      <c r="C29" s="56" t="s">
        <v>56</v>
      </c>
      <c r="D29" s="38">
        <v>1</v>
      </c>
      <c r="E29" s="39">
        <v>1</v>
      </c>
      <c r="F29" s="39">
        <v>1</v>
      </c>
      <c r="G29" s="39">
        <v>1</v>
      </c>
      <c r="H29" s="39">
        <v>1</v>
      </c>
      <c r="I29" s="41">
        <v>1</v>
      </c>
      <c r="J29" s="42">
        <v>1</v>
      </c>
      <c r="K29" s="42">
        <v>1</v>
      </c>
      <c r="L29" s="42">
        <v>1</v>
      </c>
      <c r="M29" s="36">
        <f t="shared" si="4"/>
        <v>0</v>
      </c>
      <c r="N29" s="43">
        <v>9</v>
      </c>
      <c r="O29" s="43">
        <v>9</v>
      </c>
      <c r="P29" s="31">
        <f t="shared" si="0"/>
        <v>1.8</v>
      </c>
      <c r="Q29" s="51">
        <v>5</v>
      </c>
      <c r="R29" s="47">
        <v>9</v>
      </c>
      <c r="S29" s="35">
        <f t="shared" si="1"/>
        <v>2.8000000000000003</v>
      </c>
      <c r="T29" s="51">
        <v>5</v>
      </c>
      <c r="U29" s="36">
        <f t="shared" si="2"/>
        <v>2</v>
      </c>
      <c r="V29" s="34">
        <f t="shared" si="5"/>
        <v>6.6000000000000005</v>
      </c>
    </row>
    <row r="30" spans="1:25" ht="13.5" customHeight="1" x14ac:dyDescent="0.2">
      <c r="A30" s="19">
        <v>23</v>
      </c>
      <c r="B30" s="67" t="s">
        <v>70</v>
      </c>
      <c r="C30" s="69" t="s">
        <v>72</v>
      </c>
      <c r="D30" s="38">
        <v>1</v>
      </c>
      <c r="E30" s="39">
        <v>1</v>
      </c>
      <c r="F30" s="39">
        <v>1</v>
      </c>
      <c r="G30" s="39">
        <v>1</v>
      </c>
      <c r="H30" s="39">
        <v>1</v>
      </c>
      <c r="I30" s="41">
        <v>1</v>
      </c>
      <c r="J30" s="42">
        <v>1</v>
      </c>
      <c r="K30" s="42">
        <v>1</v>
      </c>
      <c r="L30" s="42">
        <v>1</v>
      </c>
      <c r="M30" s="36">
        <f t="shared" si="4"/>
        <v>0</v>
      </c>
      <c r="N30" s="43">
        <v>9</v>
      </c>
      <c r="O30" s="71">
        <v>10</v>
      </c>
      <c r="P30" s="31">
        <f t="shared" si="0"/>
        <v>1.9000000000000001</v>
      </c>
      <c r="Q30" s="45">
        <v>9.5</v>
      </c>
      <c r="R30" s="47">
        <v>9</v>
      </c>
      <c r="S30" s="35">
        <f t="shared" si="1"/>
        <v>3.7</v>
      </c>
      <c r="T30" s="45">
        <v>9</v>
      </c>
      <c r="U30" s="36">
        <f t="shared" si="2"/>
        <v>3.6</v>
      </c>
      <c r="V30" s="34">
        <f t="shared" si="5"/>
        <v>9.2000000000000011</v>
      </c>
    </row>
    <row r="31" spans="1:25" ht="13.5" customHeight="1" x14ac:dyDescent="0.2">
      <c r="A31" s="72">
        <v>24</v>
      </c>
      <c r="B31" s="68" t="s">
        <v>71</v>
      </c>
      <c r="C31" s="74" t="s">
        <v>45</v>
      </c>
      <c r="D31" s="75">
        <v>1</v>
      </c>
      <c r="E31" s="76">
        <v>1</v>
      </c>
      <c r="F31" s="76">
        <v>1</v>
      </c>
      <c r="G31" s="76">
        <v>1</v>
      </c>
      <c r="H31" s="76">
        <v>0</v>
      </c>
      <c r="I31" s="41">
        <v>1</v>
      </c>
      <c r="J31" s="42">
        <v>1</v>
      </c>
      <c r="K31" s="42">
        <v>1</v>
      </c>
      <c r="L31" s="42">
        <v>1</v>
      </c>
      <c r="M31" s="36">
        <f t="shared" si="4"/>
        <v>1</v>
      </c>
      <c r="N31" s="77">
        <v>10</v>
      </c>
      <c r="O31" s="77">
        <v>9</v>
      </c>
      <c r="P31" s="31">
        <f t="shared" si="0"/>
        <v>1.9000000000000001</v>
      </c>
      <c r="Q31" s="78">
        <v>9.5</v>
      </c>
      <c r="R31" s="78">
        <v>9.5</v>
      </c>
      <c r="S31" s="35">
        <f t="shared" si="1"/>
        <v>3.8000000000000003</v>
      </c>
      <c r="T31" s="78">
        <v>10</v>
      </c>
      <c r="U31" s="36">
        <f t="shared" si="2"/>
        <v>4</v>
      </c>
      <c r="V31" s="34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73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14"/>
      <c r="B1" s="313"/>
      <c r="C1" s="1"/>
      <c r="D1" s="292" t="s">
        <v>0</v>
      </c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317"/>
      <c r="P1" s="2"/>
      <c r="Q1" s="311"/>
      <c r="R1" s="312"/>
      <c r="S1" s="312"/>
      <c r="T1" s="312"/>
      <c r="U1" s="313"/>
      <c r="V1" s="3"/>
      <c r="W1" s="3"/>
      <c r="X1" s="3"/>
      <c r="Y1" s="3"/>
    </row>
    <row r="2" spans="1:25" ht="15" customHeight="1" x14ac:dyDescent="0.25">
      <c r="A2" s="276"/>
      <c r="B2" s="270"/>
      <c r="C2" s="4"/>
      <c r="D2" s="295" t="s">
        <v>1</v>
      </c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318"/>
      <c r="P2" s="2"/>
      <c r="Q2" s="276"/>
      <c r="R2" s="277"/>
      <c r="S2" s="277"/>
      <c r="T2" s="277"/>
      <c r="U2" s="270"/>
      <c r="V2" s="3"/>
      <c r="W2" s="3"/>
      <c r="X2" s="3"/>
      <c r="Y2" s="3"/>
    </row>
    <row r="3" spans="1:25" ht="18" customHeight="1" x14ac:dyDescent="0.25">
      <c r="A3" s="276"/>
      <c r="B3" s="270"/>
      <c r="C3" s="4"/>
      <c r="D3" s="289" t="s">
        <v>4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318"/>
      <c r="P3" s="7"/>
      <c r="Q3" s="276"/>
      <c r="R3" s="277"/>
      <c r="S3" s="277"/>
      <c r="T3" s="277"/>
      <c r="U3" s="270"/>
      <c r="V3" s="3"/>
      <c r="W3" s="3"/>
      <c r="X3" s="3"/>
      <c r="Y3" s="3"/>
    </row>
    <row r="4" spans="1:25" ht="15.75" customHeight="1" thickBot="1" x14ac:dyDescent="0.3">
      <c r="A4" s="276"/>
      <c r="B4" s="270"/>
      <c r="C4" s="4"/>
      <c r="D4" s="296" t="s">
        <v>5</v>
      </c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98"/>
      <c r="P4" s="9"/>
      <c r="Q4" s="279"/>
      <c r="R4" s="280"/>
      <c r="S4" s="280"/>
      <c r="T4" s="280"/>
      <c r="U4" s="272"/>
      <c r="V4" s="3"/>
      <c r="W4" s="3"/>
      <c r="X4" s="3"/>
      <c r="Y4" s="3"/>
    </row>
    <row r="5" spans="1:25" ht="38.25" customHeight="1" thickBot="1" x14ac:dyDescent="0.25">
      <c r="A5" s="279"/>
      <c r="B5" s="272"/>
      <c r="C5" s="10" t="s">
        <v>8</v>
      </c>
      <c r="D5" s="305" t="s">
        <v>10</v>
      </c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7"/>
      <c r="U5" s="308" t="s">
        <v>12</v>
      </c>
      <c r="V5" s="3"/>
      <c r="W5" s="3"/>
      <c r="X5" s="3"/>
      <c r="Y5" s="3"/>
    </row>
    <row r="6" spans="1:25" ht="26.25" customHeight="1" thickBot="1" x14ac:dyDescent="0.25">
      <c r="A6" s="315" t="s">
        <v>7</v>
      </c>
      <c r="B6" s="282" t="s">
        <v>9</v>
      </c>
      <c r="C6" s="316" t="s">
        <v>13</v>
      </c>
      <c r="D6" s="285" t="s">
        <v>11</v>
      </c>
      <c r="E6" s="286"/>
      <c r="F6" s="286"/>
      <c r="G6" s="286"/>
      <c r="H6" s="286"/>
      <c r="I6" s="286"/>
      <c r="J6" s="286"/>
      <c r="K6" s="286"/>
      <c r="L6" s="287"/>
      <c r="M6" s="303" t="s">
        <v>82</v>
      </c>
      <c r="N6" s="301"/>
      <c r="O6" s="303" t="s">
        <v>80</v>
      </c>
      <c r="P6" s="300"/>
      <c r="Q6" s="301"/>
      <c r="R6" s="302" t="s">
        <v>15</v>
      </c>
      <c r="S6" s="287"/>
      <c r="T6" s="304" t="s">
        <v>16</v>
      </c>
      <c r="U6" s="309"/>
      <c r="V6" s="3"/>
      <c r="W6" s="3"/>
      <c r="X6" s="3"/>
      <c r="Y6" s="3"/>
    </row>
    <row r="7" spans="1:25" ht="24.75" customHeight="1" thickBot="1" x14ac:dyDescent="0.25">
      <c r="A7" s="291"/>
      <c r="B7" s="310"/>
      <c r="C7" s="310"/>
      <c r="D7" s="130" t="s">
        <v>110</v>
      </c>
      <c r="E7" s="130" t="s">
        <v>111</v>
      </c>
      <c r="F7" s="130" t="s">
        <v>117</v>
      </c>
      <c r="G7" s="130" t="s">
        <v>112</v>
      </c>
      <c r="H7" s="130" t="s">
        <v>113</v>
      </c>
      <c r="I7" s="130" t="s">
        <v>114</v>
      </c>
      <c r="J7" s="131" t="s">
        <v>115</v>
      </c>
      <c r="K7" s="132" t="s">
        <v>116</v>
      </c>
      <c r="L7" s="102" t="s">
        <v>29</v>
      </c>
      <c r="M7" s="109" t="s">
        <v>108</v>
      </c>
      <c r="N7" s="17">
        <v>0.1</v>
      </c>
      <c r="O7" s="15" t="s">
        <v>78</v>
      </c>
      <c r="P7" s="15" t="s">
        <v>81</v>
      </c>
      <c r="Q7" s="17">
        <v>0.4</v>
      </c>
      <c r="R7" s="15" t="s">
        <v>40</v>
      </c>
      <c r="S7" s="85">
        <v>0.5</v>
      </c>
      <c r="T7" s="310"/>
      <c r="U7" s="310"/>
      <c r="V7" s="30"/>
      <c r="W7" s="30"/>
      <c r="X7" s="30"/>
      <c r="Y7" s="30"/>
    </row>
    <row r="8" spans="1:25" ht="19.5" customHeight="1" thickBot="1" x14ac:dyDescent="0.3">
      <c r="A8" s="84">
        <v>1</v>
      </c>
      <c r="B8" s="82" t="s">
        <v>83</v>
      </c>
      <c r="C8" s="83">
        <v>9.6</v>
      </c>
      <c r="D8" s="145">
        <v>1</v>
      </c>
      <c r="E8" s="152">
        <v>1</v>
      </c>
      <c r="F8" s="146">
        <v>1</v>
      </c>
      <c r="G8" s="147">
        <v>1</v>
      </c>
      <c r="H8" s="146">
        <v>1</v>
      </c>
      <c r="I8" s="148">
        <v>1</v>
      </c>
      <c r="J8" s="149">
        <v>1</v>
      </c>
      <c r="K8" s="150">
        <v>1</v>
      </c>
      <c r="L8" s="88">
        <f>8-SUM(D8:K8)</f>
        <v>0</v>
      </c>
      <c r="M8" s="98">
        <v>8</v>
      </c>
      <c r="N8" s="88">
        <f t="shared" ref="N8:N31" si="0">M8*0.1</f>
        <v>0.8</v>
      </c>
      <c r="O8" s="87">
        <v>10</v>
      </c>
      <c r="P8" s="104">
        <v>10</v>
      </c>
      <c r="Q8" s="88">
        <f t="shared" ref="Q8:Q31" si="1">(AVERAGE(O8,P8))*0.4</f>
        <v>4</v>
      </c>
      <c r="R8" s="98">
        <v>10</v>
      </c>
      <c r="S8" s="94">
        <f t="shared" ref="S8:S31" si="2">R8*0.5</f>
        <v>5</v>
      </c>
      <c r="T8" s="88">
        <f t="shared" ref="T8:T31" si="3">SUM(N8,Q8,S8)</f>
        <v>9.8000000000000007</v>
      </c>
      <c r="U8" s="107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03">
        <v>2</v>
      </c>
      <c r="B9" s="86" t="s">
        <v>84</v>
      </c>
      <c r="C9" s="96">
        <v>9.5</v>
      </c>
      <c r="D9" s="151">
        <v>1</v>
      </c>
      <c r="E9" s="152">
        <v>1</v>
      </c>
      <c r="F9" s="152">
        <v>1</v>
      </c>
      <c r="G9" s="147">
        <v>1</v>
      </c>
      <c r="H9" s="153">
        <v>1</v>
      </c>
      <c r="I9" s="154">
        <v>0</v>
      </c>
      <c r="J9" s="155">
        <v>1</v>
      </c>
      <c r="K9" s="150">
        <v>1</v>
      </c>
      <c r="L9" s="88">
        <f t="shared" ref="L9:L31" si="5">8-SUM(D9:K9)</f>
        <v>1</v>
      </c>
      <c r="M9" s="53">
        <v>9</v>
      </c>
      <c r="N9" s="46">
        <f t="shared" si="0"/>
        <v>0.9</v>
      </c>
      <c r="O9" s="53">
        <v>10</v>
      </c>
      <c r="P9" s="136">
        <v>8</v>
      </c>
      <c r="Q9" s="46">
        <f t="shared" si="1"/>
        <v>3.6</v>
      </c>
      <c r="R9" s="136">
        <v>7</v>
      </c>
      <c r="S9" s="63">
        <f t="shared" si="2"/>
        <v>3.5</v>
      </c>
      <c r="T9" s="46">
        <f t="shared" si="3"/>
        <v>8</v>
      </c>
      <c r="U9" s="95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03">
        <v>3</v>
      </c>
      <c r="B10" s="86" t="s">
        <v>85</v>
      </c>
      <c r="C10" s="100">
        <v>8</v>
      </c>
      <c r="D10" s="151">
        <v>1</v>
      </c>
      <c r="E10" s="152">
        <v>1</v>
      </c>
      <c r="F10" s="152">
        <v>1</v>
      </c>
      <c r="G10" s="147">
        <v>1</v>
      </c>
      <c r="H10" s="153">
        <v>1</v>
      </c>
      <c r="I10" s="156">
        <v>1</v>
      </c>
      <c r="J10" s="155">
        <v>1</v>
      </c>
      <c r="K10" s="150">
        <v>1</v>
      </c>
      <c r="L10" s="88">
        <f t="shared" si="5"/>
        <v>0</v>
      </c>
      <c r="M10" s="53">
        <v>8</v>
      </c>
      <c r="N10" s="46">
        <f t="shared" si="0"/>
        <v>0.8</v>
      </c>
      <c r="O10" s="53">
        <v>10</v>
      </c>
      <c r="P10" s="136">
        <v>8</v>
      </c>
      <c r="Q10" s="46">
        <f t="shared" si="1"/>
        <v>3.6</v>
      </c>
      <c r="R10" s="53">
        <v>5.5</v>
      </c>
      <c r="S10" s="63">
        <f t="shared" si="2"/>
        <v>2.75</v>
      </c>
      <c r="T10" s="46">
        <v>7.5</v>
      </c>
      <c r="U10" s="95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03">
        <v>4</v>
      </c>
      <c r="B11" s="139" t="s">
        <v>86</v>
      </c>
      <c r="C11" s="96">
        <v>10</v>
      </c>
      <c r="D11" s="151">
        <v>1</v>
      </c>
      <c r="E11" s="152">
        <v>1</v>
      </c>
      <c r="F11" s="152">
        <v>1</v>
      </c>
      <c r="G11" s="147">
        <v>1</v>
      </c>
      <c r="H11" s="153">
        <v>1</v>
      </c>
      <c r="I11" s="156">
        <v>1</v>
      </c>
      <c r="J11" s="155">
        <v>1</v>
      </c>
      <c r="K11" s="150">
        <v>1</v>
      </c>
      <c r="L11" s="88">
        <f t="shared" si="5"/>
        <v>0</v>
      </c>
      <c r="M11" s="53">
        <v>10</v>
      </c>
      <c r="N11" s="46">
        <f t="shared" si="0"/>
        <v>1</v>
      </c>
      <c r="O11" s="53">
        <v>10</v>
      </c>
      <c r="P11" s="53">
        <v>10</v>
      </c>
      <c r="Q11" s="46">
        <f t="shared" si="1"/>
        <v>4</v>
      </c>
      <c r="R11" s="53">
        <v>10</v>
      </c>
      <c r="S11" s="63">
        <f t="shared" si="2"/>
        <v>5</v>
      </c>
      <c r="T11" s="46">
        <f t="shared" si="3"/>
        <v>10</v>
      </c>
      <c r="U11" s="95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03">
        <v>5</v>
      </c>
      <c r="B12" s="137" t="s">
        <v>87</v>
      </c>
      <c r="C12" s="100">
        <v>10</v>
      </c>
      <c r="D12" s="151">
        <v>1</v>
      </c>
      <c r="E12" s="152">
        <v>1</v>
      </c>
      <c r="F12" s="152">
        <v>1</v>
      </c>
      <c r="G12" s="147">
        <v>1</v>
      </c>
      <c r="H12" s="153">
        <v>1</v>
      </c>
      <c r="I12" s="156">
        <v>1</v>
      </c>
      <c r="J12" s="155">
        <v>1</v>
      </c>
      <c r="K12" s="150">
        <v>1</v>
      </c>
      <c r="L12" s="88">
        <f t="shared" si="5"/>
        <v>0</v>
      </c>
      <c r="M12" s="53">
        <v>10</v>
      </c>
      <c r="N12" s="46">
        <f t="shared" si="0"/>
        <v>1</v>
      </c>
      <c r="O12" s="53">
        <v>10</v>
      </c>
      <c r="P12" s="53">
        <v>7.5</v>
      </c>
      <c r="Q12" s="46">
        <f t="shared" si="1"/>
        <v>3.5</v>
      </c>
      <c r="R12" s="53">
        <v>10</v>
      </c>
      <c r="S12" s="63">
        <f t="shared" si="2"/>
        <v>5</v>
      </c>
      <c r="T12" s="46">
        <f t="shared" si="3"/>
        <v>9.5</v>
      </c>
      <c r="U12" s="95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03">
        <v>6</v>
      </c>
      <c r="B13" s="86" t="s">
        <v>88</v>
      </c>
      <c r="C13" s="96">
        <v>9.8000000000000007</v>
      </c>
      <c r="D13" s="151">
        <v>1</v>
      </c>
      <c r="E13" s="152">
        <v>1</v>
      </c>
      <c r="F13" s="152">
        <v>1</v>
      </c>
      <c r="G13" s="147">
        <v>1</v>
      </c>
      <c r="H13" s="153">
        <v>1</v>
      </c>
      <c r="I13" s="156">
        <v>1</v>
      </c>
      <c r="J13" s="155">
        <v>1</v>
      </c>
      <c r="K13" s="150">
        <v>1</v>
      </c>
      <c r="L13" s="88">
        <f t="shared" si="5"/>
        <v>0</v>
      </c>
      <c r="M13" s="53">
        <v>10</v>
      </c>
      <c r="N13" s="46">
        <f t="shared" si="0"/>
        <v>1</v>
      </c>
      <c r="O13" s="53">
        <v>10</v>
      </c>
      <c r="P13" s="135">
        <v>10</v>
      </c>
      <c r="Q13" s="46">
        <f t="shared" si="1"/>
        <v>4</v>
      </c>
      <c r="R13" s="53">
        <v>8</v>
      </c>
      <c r="S13" s="63">
        <f t="shared" si="2"/>
        <v>4</v>
      </c>
      <c r="T13" s="140">
        <v>10</v>
      </c>
      <c r="U13" s="95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03">
        <v>7</v>
      </c>
      <c r="B14" s="86" t="s">
        <v>89</v>
      </c>
      <c r="C14" s="100">
        <v>9.8000000000000007</v>
      </c>
      <c r="D14" s="151">
        <v>1</v>
      </c>
      <c r="E14" s="152">
        <v>1</v>
      </c>
      <c r="F14" s="152">
        <v>1</v>
      </c>
      <c r="G14" s="147">
        <v>1</v>
      </c>
      <c r="H14" s="157">
        <v>0</v>
      </c>
      <c r="I14" s="156">
        <v>1</v>
      </c>
      <c r="J14" s="155">
        <v>1</v>
      </c>
      <c r="K14" s="150">
        <v>1</v>
      </c>
      <c r="L14" s="88">
        <f t="shared" si="5"/>
        <v>1</v>
      </c>
      <c r="M14" s="53">
        <v>9</v>
      </c>
      <c r="N14" s="46">
        <f t="shared" si="0"/>
        <v>0.9</v>
      </c>
      <c r="O14" s="53">
        <v>10</v>
      </c>
      <c r="P14" s="136">
        <v>10</v>
      </c>
      <c r="Q14" s="46">
        <f t="shared" si="1"/>
        <v>4</v>
      </c>
      <c r="R14" s="53">
        <v>10</v>
      </c>
      <c r="S14" s="63">
        <f t="shared" si="2"/>
        <v>5</v>
      </c>
      <c r="T14" s="46">
        <f t="shared" si="3"/>
        <v>9.9</v>
      </c>
      <c r="U14" s="95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03">
        <v>8</v>
      </c>
      <c r="B15" s="86" t="s">
        <v>90</v>
      </c>
      <c r="C15" s="96">
        <v>10</v>
      </c>
      <c r="D15" s="151">
        <v>1</v>
      </c>
      <c r="E15" s="152">
        <v>1</v>
      </c>
      <c r="F15" s="152">
        <v>1</v>
      </c>
      <c r="G15" s="147">
        <v>1</v>
      </c>
      <c r="H15" s="153">
        <v>1</v>
      </c>
      <c r="I15" s="156">
        <v>1</v>
      </c>
      <c r="J15" s="155">
        <v>1</v>
      </c>
      <c r="K15" s="150">
        <v>1</v>
      </c>
      <c r="L15" s="88">
        <f t="shared" si="5"/>
        <v>0</v>
      </c>
      <c r="M15" s="53">
        <v>9</v>
      </c>
      <c r="N15" s="46">
        <f t="shared" si="0"/>
        <v>0.9</v>
      </c>
      <c r="O15" s="53">
        <v>10</v>
      </c>
      <c r="P15" s="53">
        <v>10</v>
      </c>
      <c r="Q15" s="46">
        <f t="shared" si="1"/>
        <v>4</v>
      </c>
      <c r="R15" s="53">
        <v>10</v>
      </c>
      <c r="S15" s="63">
        <f t="shared" si="2"/>
        <v>5</v>
      </c>
      <c r="T15" s="140">
        <v>10</v>
      </c>
      <c r="U15" s="95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03">
        <v>9</v>
      </c>
      <c r="B16" s="86" t="s">
        <v>91</v>
      </c>
      <c r="C16" s="100">
        <v>9.8000000000000007</v>
      </c>
      <c r="D16" s="151">
        <v>1</v>
      </c>
      <c r="E16" s="152">
        <v>1</v>
      </c>
      <c r="F16" s="152">
        <v>1</v>
      </c>
      <c r="G16" s="147">
        <v>1</v>
      </c>
      <c r="H16" s="153">
        <v>1</v>
      </c>
      <c r="I16" s="156">
        <v>1</v>
      </c>
      <c r="J16" s="158">
        <v>0</v>
      </c>
      <c r="K16" s="150">
        <v>1</v>
      </c>
      <c r="L16" s="88">
        <f t="shared" si="5"/>
        <v>1</v>
      </c>
      <c r="M16" s="53">
        <v>9</v>
      </c>
      <c r="N16" s="46">
        <f t="shared" si="0"/>
        <v>0.9</v>
      </c>
      <c r="O16" s="53">
        <v>9</v>
      </c>
      <c r="P16" s="136">
        <v>10</v>
      </c>
      <c r="Q16" s="46">
        <f t="shared" si="1"/>
        <v>3.8000000000000003</v>
      </c>
      <c r="R16" s="53">
        <v>6</v>
      </c>
      <c r="S16" s="63">
        <f t="shared" si="2"/>
        <v>3</v>
      </c>
      <c r="T16" s="46">
        <f t="shared" si="3"/>
        <v>7.7</v>
      </c>
      <c r="U16" s="95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03">
        <v>10</v>
      </c>
      <c r="B17" s="86" t="s">
        <v>92</v>
      </c>
      <c r="C17" s="96">
        <v>9.6</v>
      </c>
      <c r="D17" s="151">
        <v>1</v>
      </c>
      <c r="E17" s="152">
        <v>1</v>
      </c>
      <c r="F17" s="152">
        <v>1</v>
      </c>
      <c r="G17" s="147">
        <v>1</v>
      </c>
      <c r="H17" s="153">
        <v>1</v>
      </c>
      <c r="I17" s="156">
        <v>1</v>
      </c>
      <c r="J17" s="155">
        <v>1</v>
      </c>
      <c r="K17" s="150">
        <v>1</v>
      </c>
      <c r="L17" s="88">
        <f t="shared" si="5"/>
        <v>0</v>
      </c>
      <c r="M17" s="53">
        <v>9</v>
      </c>
      <c r="N17" s="46">
        <f t="shared" si="0"/>
        <v>0.9</v>
      </c>
      <c r="O17" s="53">
        <v>10</v>
      </c>
      <c r="P17" s="136">
        <v>10</v>
      </c>
      <c r="Q17" s="46">
        <f t="shared" si="1"/>
        <v>4</v>
      </c>
      <c r="R17" s="136">
        <v>8</v>
      </c>
      <c r="S17" s="63">
        <f t="shared" si="2"/>
        <v>4</v>
      </c>
      <c r="T17" s="46">
        <f t="shared" si="3"/>
        <v>8.9</v>
      </c>
      <c r="U17" s="95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34">
        <v>11</v>
      </c>
      <c r="B18" s="86" t="s">
        <v>93</v>
      </c>
      <c r="C18" s="100">
        <v>10</v>
      </c>
      <c r="D18" s="151">
        <v>1</v>
      </c>
      <c r="E18" s="152">
        <v>1</v>
      </c>
      <c r="F18" s="152">
        <v>1</v>
      </c>
      <c r="G18" s="147">
        <v>1</v>
      </c>
      <c r="H18" s="152">
        <v>1</v>
      </c>
      <c r="I18" s="156">
        <v>1</v>
      </c>
      <c r="J18" s="155">
        <v>1</v>
      </c>
      <c r="K18" s="150">
        <v>1</v>
      </c>
      <c r="L18" s="88">
        <f t="shared" si="5"/>
        <v>0</v>
      </c>
      <c r="M18" s="53">
        <v>10</v>
      </c>
      <c r="N18" s="46">
        <f t="shared" si="0"/>
        <v>1</v>
      </c>
      <c r="O18" s="53">
        <v>10</v>
      </c>
      <c r="P18" s="136">
        <v>9</v>
      </c>
      <c r="Q18" s="46">
        <f t="shared" si="1"/>
        <v>3.8000000000000003</v>
      </c>
      <c r="R18" s="53">
        <v>9</v>
      </c>
      <c r="S18" s="63">
        <f t="shared" si="2"/>
        <v>4.5</v>
      </c>
      <c r="T18" s="46">
        <f t="shared" si="3"/>
        <v>9.3000000000000007</v>
      </c>
      <c r="U18" s="95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03">
        <v>12</v>
      </c>
      <c r="B19" s="86" t="s">
        <v>94</v>
      </c>
      <c r="C19" s="96">
        <v>9.6</v>
      </c>
      <c r="D19" s="151">
        <v>1</v>
      </c>
      <c r="E19" s="152">
        <v>1</v>
      </c>
      <c r="F19" s="152">
        <v>1</v>
      </c>
      <c r="G19" s="147">
        <v>1</v>
      </c>
      <c r="H19" s="152">
        <v>1</v>
      </c>
      <c r="I19" s="156">
        <v>1</v>
      </c>
      <c r="J19" s="155">
        <v>1</v>
      </c>
      <c r="K19" s="150">
        <v>1</v>
      </c>
      <c r="L19" s="88">
        <f t="shared" si="5"/>
        <v>0</v>
      </c>
      <c r="M19" s="53">
        <v>8</v>
      </c>
      <c r="N19" s="46">
        <f t="shared" si="0"/>
        <v>0.8</v>
      </c>
      <c r="O19" s="53">
        <v>10</v>
      </c>
      <c r="P19" s="136">
        <v>10</v>
      </c>
      <c r="Q19" s="46">
        <f t="shared" si="1"/>
        <v>4</v>
      </c>
      <c r="R19" s="135">
        <v>8.5</v>
      </c>
      <c r="S19" s="63">
        <f t="shared" si="2"/>
        <v>4.25</v>
      </c>
      <c r="T19" s="46">
        <f t="shared" si="3"/>
        <v>9.0500000000000007</v>
      </c>
      <c r="U19" s="95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03">
        <v>13</v>
      </c>
      <c r="B20" s="86" t="s">
        <v>95</v>
      </c>
      <c r="C20" s="100">
        <v>9.6999999999999993</v>
      </c>
      <c r="D20" s="151">
        <v>1</v>
      </c>
      <c r="E20" s="159">
        <v>0</v>
      </c>
      <c r="F20" s="152">
        <v>1</v>
      </c>
      <c r="G20" s="147">
        <v>1</v>
      </c>
      <c r="H20" s="152">
        <v>1</v>
      </c>
      <c r="I20" s="156">
        <v>1</v>
      </c>
      <c r="J20" s="155">
        <v>1</v>
      </c>
      <c r="K20" s="150">
        <v>1</v>
      </c>
      <c r="L20" s="88">
        <f t="shared" si="5"/>
        <v>1</v>
      </c>
      <c r="M20" s="53">
        <v>10</v>
      </c>
      <c r="N20" s="46">
        <f t="shared" si="0"/>
        <v>1</v>
      </c>
      <c r="O20" s="53">
        <v>10</v>
      </c>
      <c r="P20" s="136">
        <v>9</v>
      </c>
      <c r="Q20" s="46">
        <f t="shared" si="1"/>
        <v>3.8000000000000003</v>
      </c>
      <c r="R20" s="53">
        <v>3</v>
      </c>
      <c r="S20" s="63">
        <f t="shared" si="2"/>
        <v>1.5</v>
      </c>
      <c r="T20" s="46">
        <f t="shared" si="3"/>
        <v>6.3000000000000007</v>
      </c>
      <c r="U20" s="95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03">
        <v>14</v>
      </c>
      <c r="B21" s="141" t="s">
        <v>96</v>
      </c>
      <c r="C21" s="96">
        <v>9</v>
      </c>
      <c r="D21" s="151">
        <v>1</v>
      </c>
      <c r="E21" s="152">
        <v>1</v>
      </c>
      <c r="F21" s="152">
        <v>1</v>
      </c>
      <c r="G21" s="147">
        <v>1</v>
      </c>
      <c r="H21" s="152">
        <v>1</v>
      </c>
      <c r="I21" s="156">
        <v>1</v>
      </c>
      <c r="J21" s="155">
        <v>1</v>
      </c>
      <c r="K21" s="150">
        <v>1</v>
      </c>
      <c r="L21" s="88">
        <f t="shared" si="5"/>
        <v>0</v>
      </c>
      <c r="M21" s="53">
        <v>10</v>
      </c>
      <c r="N21" s="46">
        <f t="shared" si="0"/>
        <v>1</v>
      </c>
      <c r="O21" s="53">
        <v>10</v>
      </c>
      <c r="P21" s="136">
        <v>9</v>
      </c>
      <c r="Q21" s="46">
        <f t="shared" si="1"/>
        <v>3.8000000000000003</v>
      </c>
      <c r="R21" s="53">
        <v>9</v>
      </c>
      <c r="S21" s="63">
        <f t="shared" si="2"/>
        <v>4.5</v>
      </c>
      <c r="T21" s="46">
        <f t="shared" si="3"/>
        <v>9.3000000000000007</v>
      </c>
      <c r="U21" s="95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03">
        <v>15</v>
      </c>
      <c r="B22" s="137" t="s">
        <v>97</v>
      </c>
      <c r="C22" s="100">
        <v>9.8000000000000007</v>
      </c>
      <c r="D22" s="151">
        <v>1</v>
      </c>
      <c r="E22" s="152">
        <v>1</v>
      </c>
      <c r="F22" s="152">
        <v>1</v>
      </c>
      <c r="G22" s="147">
        <v>1</v>
      </c>
      <c r="H22" s="152">
        <v>1</v>
      </c>
      <c r="I22" s="156">
        <v>1</v>
      </c>
      <c r="J22" s="155">
        <v>1</v>
      </c>
      <c r="K22" s="150">
        <v>1</v>
      </c>
      <c r="L22" s="88">
        <f t="shared" si="5"/>
        <v>0</v>
      </c>
      <c r="M22" s="53">
        <v>10</v>
      </c>
      <c r="N22" s="46">
        <f t="shared" si="0"/>
        <v>1</v>
      </c>
      <c r="O22" s="53">
        <v>10</v>
      </c>
      <c r="P22" s="136">
        <v>10</v>
      </c>
      <c r="Q22" s="46">
        <f t="shared" si="1"/>
        <v>4</v>
      </c>
      <c r="R22" s="53">
        <v>9.5</v>
      </c>
      <c r="S22" s="63">
        <f t="shared" si="2"/>
        <v>4.75</v>
      </c>
      <c r="T22" s="46">
        <f t="shared" si="3"/>
        <v>9.75</v>
      </c>
      <c r="U22" s="95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03">
        <v>16</v>
      </c>
      <c r="B23" s="86" t="s">
        <v>98</v>
      </c>
      <c r="C23" s="96">
        <v>8</v>
      </c>
      <c r="D23" s="151">
        <v>1</v>
      </c>
      <c r="E23" s="152">
        <v>1</v>
      </c>
      <c r="F23" s="152">
        <v>1</v>
      </c>
      <c r="G23" s="147">
        <v>1</v>
      </c>
      <c r="H23" s="152">
        <v>1</v>
      </c>
      <c r="I23" s="156">
        <v>1</v>
      </c>
      <c r="J23" s="155">
        <v>1</v>
      </c>
      <c r="K23" s="150">
        <v>1</v>
      </c>
      <c r="L23" s="88">
        <f t="shared" si="5"/>
        <v>0</v>
      </c>
      <c r="M23" s="53">
        <v>8</v>
      </c>
      <c r="N23" s="46">
        <f t="shared" si="0"/>
        <v>0.8</v>
      </c>
      <c r="O23" s="53">
        <v>10</v>
      </c>
      <c r="P23" s="136">
        <v>8</v>
      </c>
      <c r="Q23" s="46">
        <f t="shared" si="1"/>
        <v>3.6</v>
      </c>
      <c r="R23" s="53">
        <v>5.5</v>
      </c>
      <c r="S23" s="63">
        <f t="shared" si="2"/>
        <v>2.75</v>
      </c>
      <c r="T23" s="46">
        <v>7.5</v>
      </c>
      <c r="U23" s="95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03">
        <v>17</v>
      </c>
      <c r="B24" s="137" t="s">
        <v>99</v>
      </c>
      <c r="C24" s="100">
        <v>9</v>
      </c>
      <c r="D24" s="151">
        <v>1</v>
      </c>
      <c r="E24" s="152">
        <v>1</v>
      </c>
      <c r="F24" s="152">
        <v>1</v>
      </c>
      <c r="G24" s="147">
        <v>1</v>
      </c>
      <c r="H24" s="159">
        <v>0</v>
      </c>
      <c r="I24" s="156">
        <v>1</v>
      </c>
      <c r="J24" s="155">
        <v>1</v>
      </c>
      <c r="K24" s="150">
        <v>1</v>
      </c>
      <c r="L24" s="88">
        <f t="shared" si="5"/>
        <v>1</v>
      </c>
      <c r="M24" s="53">
        <v>8</v>
      </c>
      <c r="N24" s="46">
        <f t="shared" si="0"/>
        <v>0.8</v>
      </c>
      <c r="O24" s="53">
        <v>9</v>
      </c>
      <c r="P24" s="53">
        <v>10</v>
      </c>
      <c r="Q24" s="46">
        <f t="shared" si="1"/>
        <v>3.8000000000000003</v>
      </c>
      <c r="R24" s="53">
        <v>9.5</v>
      </c>
      <c r="S24" s="63">
        <f t="shared" si="2"/>
        <v>4.75</v>
      </c>
      <c r="T24" s="46">
        <f t="shared" si="3"/>
        <v>9.3500000000000014</v>
      </c>
      <c r="U24" s="95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03">
        <v>18</v>
      </c>
      <c r="B25" s="137" t="s">
        <v>100</v>
      </c>
      <c r="C25" s="96">
        <v>10</v>
      </c>
      <c r="D25" s="151">
        <v>1</v>
      </c>
      <c r="E25" s="152">
        <v>1</v>
      </c>
      <c r="F25" s="152">
        <v>1</v>
      </c>
      <c r="G25" s="147">
        <v>1</v>
      </c>
      <c r="H25" s="152">
        <v>1</v>
      </c>
      <c r="I25" s="156">
        <v>1</v>
      </c>
      <c r="J25" s="155">
        <v>1</v>
      </c>
      <c r="K25" s="150">
        <v>1</v>
      </c>
      <c r="L25" s="88">
        <f t="shared" si="5"/>
        <v>0</v>
      </c>
      <c r="M25" s="53">
        <v>10</v>
      </c>
      <c r="N25" s="46">
        <f t="shared" si="0"/>
        <v>1</v>
      </c>
      <c r="O25" s="53">
        <v>10</v>
      </c>
      <c r="P25" s="53">
        <v>10</v>
      </c>
      <c r="Q25" s="46">
        <f t="shared" si="1"/>
        <v>4</v>
      </c>
      <c r="R25" s="53">
        <v>9.5</v>
      </c>
      <c r="S25" s="63">
        <f t="shared" si="2"/>
        <v>4.75</v>
      </c>
      <c r="T25" s="46">
        <f t="shared" si="3"/>
        <v>9.75</v>
      </c>
      <c r="U25" s="95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03">
        <v>19</v>
      </c>
      <c r="B26" s="86" t="s">
        <v>101</v>
      </c>
      <c r="C26" s="100">
        <v>8.5</v>
      </c>
      <c r="D26" s="151">
        <v>1</v>
      </c>
      <c r="E26" s="152">
        <v>1</v>
      </c>
      <c r="F26" s="152">
        <v>1</v>
      </c>
      <c r="G26" s="147">
        <v>1</v>
      </c>
      <c r="H26" s="152">
        <v>1</v>
      </c>
      <c r="I26" s="158">
        <v>0</v>
      </c>
      <c r="J26" s="155">
        <v>1</v>
      </c>
      <c r="K26" s="150">
        <v>1</v>
      </c>
      <c r="L26" s="88">
        <f t="shared" si="5"/>
        <v>1</v>
      </c>
      <c r="M26" s="53">
        <v>10</v>
      </c>
      <c r="N26" s="46">
        <f t="shared" si="0"/>
        <v>1</v>
      </c>
      <c r="O26" s="53">
        <v>9</v>
      </c>
      <c r="P26" s="136">
        <v>9</v>
      </c>
      <c r="Q26" s="46">
        <f t="shared" si="1"/>
        <v>3.6</v>
      </c>
      <c r="R26" s="53">
        <v>8.5</v>
      </c>
      <c r="S26" s="63">
        <f t="shared" si="2"/>
        <v>4.25</v>
      </c>
      <c r="T26" s="46">
        <f t="shared" si="3"/>
        <v>8.85</v>
      </c>
      <c r="U26" s="95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03">
        <v>20</v>
      </c>
      <c r="B27" s="138" t="s">
        <v>102</v>
      </c>
      <c r="C27" s="96">
        <v>10</v>
      </c>
      <c r="D27" s="151">
        <v>1</v>
      </c>
      <c r="E27" s="152">
        <v>1</v>
      </c>
      <c r="F27" s="152">
        <v>1</v>
      </c>
      <c r="G27" s="147">
        <v>1</v>
      </c>
      <c r="H27" s="152">
        <v>1</v>
      </c>
      <c r="I27" s="156">
        <v>1</v>
      </c>
      <c r="J27" s="155">
        <v>1</v>
      </c>
      <c r="K27" s="150">
        <v>1</v>
      </c>
      <c r="L27" s="88">
        <f t="shared" si="5"/>
        <v>0</v>
      </c>
      <c r="M27" s="53">
        <v>10</v>
      </c>
      <c r="N27" s="46">
        <f t="shared" si="0"/>
        <v>1</v>
      </c>
      <c r="O27" s="53">
        <v>10</v>
      </c>
      <c r="P27" s="53">
        <v>10</v>
      </c>
      <c r="Q27" s="46">
        <f t="shared" si="1"/>
        <v>4</v>
      </c>
      <c r="R27" s="53">
        <v>10</v>
      </c>
      <c r="S27" s="63">
        <f t="shared" si="2"/>
        <v>5</v>
      </c>
      <c r="T27" s="46">
        <f t="shared" si="3"/>
        <v>10</v>
      </c>
      <c r="U27" s="95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03">
        <v>21</v>
      </c>
      <c r="B28" s="86" t="s">
        <v>103</v>
      </c>
      <c r="C28" s="100">
        <v>9.5</v>
      </c>
      <c r="D28" s="151">
        <v>1</v>
      </c>
      <c r="E28" s="159">
        <v>0</v>
      </c>
      <c r="F28" s="152">
        <v>1</v>
      </c>
      <c r="G28" s="147">
        <v>1</v>
      </c>
      <c r="H28" s="152">
        <v>1</v>
      </c>
      <c r="I28" s="156">
        <v>1</v>
      </c>
      <c r="J28" s="158">
        <v>0</v>
      </c>
      <c r="K28" s="150">
        <v>1</v>
      </c>
      <c r="L28" s="88">
        <f t="shared" si="5"/>
        <v>2</v>
      </c>
      <c r="M28" s="133">
        <v>5</v>
      </c>
      <c r="N28" s="46">
        <f t="shared" si="0"/>
        <v>0.5</v>
      </c>
      <c r="O28" s="53">
        <v>9</v>
      </c>
      <c r="P28" s="136">
        <v>10</v>
      </c>
      <c r="Q28" s="46">
        <f t="shared" si="1"/>
        <v>3.8000000000000003</v>
      </c>
      <c r="R28" s="53">
        <v>8</v>
      </c>
      <c r="S28" s="63">
        <f t="shared" si="2"/>
        <v>4</v>
      </c>
      <c r="T28" s="46">
        <f t="shared" si="3"/>
        <v>8.3000000000000007</v>
      </c>
      <c r="U28" s="95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03">
        <v>22</v>
      </c>
      <c r="B29" s="86" t="s">
        <v>104</v>
      </c>
      <c r="C29" s="96">
        <v>9.5</v>
      </c>
      <c r="D29" s="151">
        <v>1</v>
      </c>
      <c r="E29" s="152">
        <v>1</v>
      </c>
      <c r="F29" s="152">
        <v>1</v>
      </c>
      <c r="G29" s="147">
        <v>1</v>
      </c>
      <c r="H29" s="152">
        <v>1</v>
      </c>
      <c r="I29" s="158">
        <v>0</v>
      </c>
      <c r="J29" s="155">
        <v>1</v>
      </c>
      <c r="K29" s="150">
        <v>1</v>
      </c>
      <c r="L29" s="88">
        <f t="shared" si="5"/>
        <v>1</v>
      </c>
      <c r="M29" s="53">
        <v>7</v>
      </c>
      <c r="N29" s="46">
        <f t="shared" si="0"/>
        <v>0.70000000000000007</v>
      </c>
      <c r="O29" s="53">
        <v>9</v>
      </c>
      <c r="P29" s="136">
        <v>10</v>
      </c>
      <c r="Q29" s="46">
        <f t="shared" si="1"/>
        <v>3.8000000000000003</v>
      </c>
      <c r="R29" s="53">
        <v>10</v>
      </c>
      <c r="S29" s="63">
        <f t="shared" si="2"/>
        <v>5</v>
      </c>
      <c r="T29" s="46">
        <f t="shared" si="3"/>
        <v>9.5</v>
      </c>
      <c r="U29" s="95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03">
        <v>23</v>
      </c>
      <c r="B30" s="86" t="s">
        <v>105</v>
      </c>
      <c r="C30" s="100">
        <v>9.6999999999999993</v>
      </c>
      <c r="D30" s="151">
        <v>1</v>
      </c>
      <c r="E30" s="152">
        <v>1</v>
      </c>
      <c r="F30" s="152">
        <v>1</v>
      </c>
      <c r="G30" s="147">
        <v>1</v>
      </c>
      <c r="H30" s="152">
        <v>1</v>
      </c>
      <c r="I30" s="156">
        <v>1</v>
      </c>
      <c r="J30" s="155">
        <v>1</v>
      </c>
      <c r="K30" s="150">
        <v>1</v>
      </c>
      <c r="L30" s="88">
        <f t="shared" si="5"/>
        <v>0</v>
      </c>
      <c r="M30" s="53">
        <v>10</v>
      </c>
      <c r="N30" s="46">
        <f t="shared" si="0"/>
        <v>1</v>
      </c>
      <c r="O30" s="53">
        <v>10</v>
      </c>
      <c r="P30" s="136">
        <v>9</v>
      </c>
      <c r="Q30" s="46">
        <f t="shared" si="1"/>
        <v>3.8000000000000003</v>
      </c>
      <c r="R30" s="53">
        <v>9</v>
      </c>
      <c r="S30" s="63">
        <f t="shared" si="2"/>
        <v>4.5</v>
      </c>
      <c r="T30" s="46">
        <f t="shared" si="3"/>
        <v>9.3000000000000007</v>
      </c>
      <c r="U30" s="95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01">
        <v>24</v>
      </c>
      <c r="B31" s="97" t="s">
        <v>106</v>
      </c>
      <c r="C31" s="106">
        <v>9.5</v>
      </c>
      <c r="D31" s="160">
        <v>1</v>
      </c>
      <c r="E31" s="161">
        <v>1</v>
      </c>
      <c r="F31" s="161">
        <v>1</v>
      </c>
      <c r="G31" s="147">
        <v>1</v>
      </c>
      <c r="H31" s="161">
        <v>1</v>
      </c>
      <c r="I31" s="162">
        <v>1</v>
      </c>
      <c r="J31" s="163">
        <v>1</v>
      </c>
      <c r="K31" s="150">
        <v>1</v>
      </c>
      <c r="L31" s="88">
        <f t="shared" si="5"/>
        <v>0</v>
      </c>
      <c r="M31" s="93">
        <v>9</v>
      </c>
      <c r="N31" s="89">
        <f t="shared" si="0"/>
        <v>0.9</v>
      </c>
      <c r="O31" s="93">
        <v>9</v>
      </c>
      <c r="P31" s="93">
        <v>8.5</v>
      </c>
      <c r="Q31" s="89">
        <f t="shared" si="1"/>
        <v>3.5</v>
      </c>
      <c r="R31" s="93">
        <v>8.5</v>
      </c>
      <c r="S31" s="99">
        <f t="shared" si="2"/>
        <v>4.25</v>
      </c>
      <c r="T31" s="89">
        <f t="shared" si="3"/>
        <v>8.65</v>
      </c>
      <c r="U31" s="108">
        <f t="shared" si="4"/>
        <v>9.0749999999999993</v>
      </c>
      <c r="V31" s="3"/>
      <c r="W31" s="3"/>
      <c r="X31" s="3"/>
      <c r="Y31" s="3"/>
    </row>
    <row r="32" spans="1:25" s="105" customFormat="1" ht="33" customHeight="1" x14ac:dyDescent="0.2">
      <c r="A32" s="306" t="s">
        <v>107</v>
      </c>
      <c r="B32" s="307"/>
      <c r="C32" s="129">
        <f>AVERAGE(C8:C31)</f>
        <v>9.4958333333333318</v>
      </c>
      <c r="D32" s="90">
        <f t="shared" ref="D32:U32" si="6">AVERAGE(D8:D31)</f>
        <v>1</v>
      </c>
      <c r="E32" s="90">
        <f t="shared" si="6"/>
        <v>0.91666666666666663</v>
      </c>
      <c r="F32" s="90">
        <f t="shared" si="6"/>
        <v>1</v>
      </c>
      <c r="G32" s="90">
        <f t="shared" si="6"/>
        <v>1</v>
      </c>
      <c r="H32" s="90">
        <f t="shared" si="6"/>
        <v>0.91666666666666663</v>
      </c>
      <c r="I32" s="90">
        <f t="shared" si="6"/>
        <v>0.875</v>
      </c>
      <c r="J32" s="90">
        <f t="shared" si="6"/>
        <v>0.91666666666666663</v>
      </c>
      <c r="K32" s="90">
        <f t="shared" si="6"/>
        <v>1</v>
      </c>
      <c r="L32" s="90">
        <f t="shared" si="6"/>
        <v>0.375</v>
      </c>
      <c r="M32" s="90">
        <f t="shared" si="6"/>
        <v>9</v>
      </c>
      <c r="N32" s="90">
        <f t="shared" si="6"/>
        <v>0.9</v>
      </c>
      <c r="O32" s="90">
        <f t="shared" si="6"/>
        <v>9.75</v>
      </c>
      <c r="P32" s="90">
        <f t="shared" si="6"/>
        <v>9.375</v>
      </c>
      <c r="Q32" s="90">
        <f t="shared" si="6"/>
        <v>3.8249999999999993</v>
      </c>
      <c r="R32" s="90">
        <f t="shared" si="6"/>
        <v>8.4166666666666661</v>
      </c>
      <c r="S32" s="90">
        <f t="shared" si="6"/>
        <v>4.208333333333333</v>
      </c>
      <c r="T32" s="90">
        <f t="shared" si="6"/>
        <v>9.0083333333333346</v>
      </c>
      <c r="U32" s="90">
        <f t="shared" si="6"/>
        <v>9.252083333333335</v>
      </c>
      <c r="V32" s="92"/>
      <c r="W32" s="92"/>
      <c r="X32" s="92"/>
      <c r="Y32" s="92"/>
    </row>
    <row r="33" spans="1:25" ht="12.75" customHeight="1" x14ac:dyDescent="0.2">
      <c r="A33" s="3"/>
      <c r="B33" s="3"/>
      <c r="C33" s="7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N1" zoomScaleNormal="100" workbookViewId="0">
      <selection activeCell="Z29" sqref="Z2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3.28515625" style="174" customWidth="1"/>
    <col min="16" max="16" width="13.85546875" style="187" customWidth="1"/>
    <col min="17" max="17" width="22.28515625" style="189" customWidth="1"/>
    <col min="18" max="18" width="15.42578125" style="189" customWidth="1"/>
    <col min="19" max="19" width="10.85546875" style="144" customWidth="1"/>
    <col min="20" max="20" width="7.7109375" style="144" customWidth="1"/>
    <col min="21" max="21" width="12.42578125" style="164" customWidth="1"/>
    <col min="22" max="22" width="11.85546875" customWidth="1"/>
    <col min="23" max="23" width="7.85546875" customWidth="1"/>
    <col min="24" max="24" width="12.42578125" style="81" customWidth="1"/>
    <col min="25" max="25" width="11.42578125" customWidth="1"/>
    <col min="26" max="26" width="11.42578125" style="190" customWidth="1"/>
    <col min="27" max="28" width="11.42578125" customWidth="1"/>
    <col min="29" max="29" width="11.42578125" style="189" customWidth="1"/>
    <col min="30" max="30" width="12.7109375" customWidth="1"/>
    <col min="31" max="36" width="10" customWidth="1"/>
  </cols>
  <sheetData>
    <row r="1" spans="1:36" ht="19.5" customHeight="1" x14ac:dyDescent="0.25">
      <c r="A1" s="314"/>
      <c r="B1" s="313"/>
      <c r="C1" s="311"/>
      <c r="D1" s="313"/>
      <c r="E1" s="292" t="s">
        <v>0</v>
      </c>
      <c r="F1" s="293"/>
      <c r="G1" s="293"/>
      <c r="H1" s="293"/>
      <c r="I1" s="293"/>
      <c r="J1" s="293"/>
      <c r="K1" s="293"/>
      <c r="L1" s="293"/>
      <c r="M1" s="293"/>
      <c r="N1" s="293"/>
      <c r="O1" s="274"/>
      <c r="P1" s="274"/>
      <c r="Q1" s="274"/>
      <c r="R1" s="274"/>
      <c r="S1" s="274"/>
      <c r="T1" s="274"/>
      <c r="U1" s="274"/>
      <c r="V1" s="317"/>
      <c r="W1" s="311"/>
      <c r="X1" s="331"/>
      <c r="Y1" s="312"/>
      <c r="Z1" s="291"/>
      <c r="AA1" s="312"/>
      <c r="AB1" s="312"/>
      <c r="AC1" s="291"/>
      <c r="AD1" s="313"/>
      <c r="AE1" s="3"/>
      <c r="AF1" s="3"/>
      <c r="AG1" s="3"/>
      <c r="AH1" s="3"/>
      <c r="AI1" s="3"/>
      <c r="AJ1" s="3"/>
    </row>
    <row r="2" spans="1:36" ht="15" customHeight="1" x14ac:dyDescent="0.25">
      <c r="A2" s="276"/>
      <c r="B2" s="270"/>
      <c r="C2" s="276"/>
      <c r="D2" s="270"/>
      <c r="E2" s="295" t="s">
        <v>1</v>
      </c>
      <c r="F2" s="290"/>
      <c r="G2" s="290"/>
      <c r="H2" s="290"/>
      <c r="I2" s="290"/>
      <c r="J2" s="290"/>
      <c r="K2" s="290"/>
      <c r="L2" s="290"/>
      <c r="M2" s="290"/>
      <c r="N2" s="290"/>
      <c r="O2" s="291"/>
      <c r="P2" s="291"/>
      <c r="Q2" s="291"/>
      <c r="R2" s="291"/>
      <c r="S2" s="291"/>
      <c r="T2" s="291"/>
      <c r="U2" s="291"/>
      <c r="V2" s="318"/>
      <c r="W2" s="276"/>
      <c r="X2" s="291"/>
      <c r="Y2" s="277"/>
      <c r="Z2" s="277"/>
      <c r="AA2" s="277"/>
      <c r="AB2" s="277"/>
      <c r="AC2" s="277"/>
      <c r="AD2" s="270"/>
      <c r="AE2" s="3"/>
      <c r="AF2" s="3"/>
      <c r="AG2" s="3"/>
      <c r="AH2" s="3"/>
      <c r="AI2" s="3"/>
      <c r="AJ2" s="3"/>
    </row>
    <row r="3" spans="1:36" ht="18" customHeight="1" x14ac:dyDescent="0.25">
      <c r="A3" s="276"/>
      <c r="B3" s="270"/>
      <c r="C3" s="276"/>
      <c r="D3" s="270"/>
      <c r="E3" s="289" t="s">
        <v>2</v>
      </c>
      <c r="F3" s="290"/>
      <c r="G3" s="290"/>
      <c r="H3" s="290"/>
      <c r="I3" s="290"/>
      <c r="J3" s="290"/>
      <c r="K3" s="290"/>
      <c r="L3" s="290"/>
      <c r="M3" s="290"/>
      <c r="N3" s="290"/>
      <c r="O3" s="291"/>
      <c r="P3" s="291"/>
      <c r="Q3" s="291"/>
      <c r="R3" s="291"/>
      <c r="S3" s="291"/>
      <c r="T3" s="291"/>
      <c r="U3" s="291"/>
      <c r="V3" s="318"/>
      <c r="W3" s="276"/>
      <c r="X3" s="291"/>
      <c r="Y3" s="277"/>
      <c r="Z3" s="277"/>
      <c r="AA3" s="277"/>
      <c r="AB3" s="277"/>
      <c r="AC3" s="277"/>
      <c r="AD3" s="270"/>
      <c r="AE3" s="3"/>
      <c r="AF3" s="3"/>
      <c r="AG3" s="3"/>
      <c r="AH3" s="3"/>
      <c r="AI3" s="3"/>
      <c r="AJ3" s="3"/>
    </row>
    <row r="4" spans="1:36" ht="15.75" customHeight="1" thickBot="1" x14ac:dyDescent="0.3">
      <c r="A4" s="276"/>
      <c r="B4" s="270"/>
      <c r="C4" s="279"/>
      <c r="D4" s="272"/>
      <c r="E4" s="296" t="s">
        <v>5</v>
      </c>
      <c r="F4" s="286"/>
      <c r="G4" s="286"/>
      <c r="H4" s="286"/>
      <c r="I4" s="286"/>
      <c r="J4" s="286"/>
      <c r="K4" s="286"/>
      <c r="L4" s="286"/>
      <c r="M4" s="286"/>
      <c r="N4" s="286"/>
      <c r="O4" s="319"/>
      <c r="P4" s="319"/>
      <c r="Q4" s="319"/>
      <c r="R4" s="319"/>
      <c r="S4" s="319"/>
      <c r="T4" s="319"/>
      <c r="U4" s="319"/>
      <c r="V4" s="298"/>
      <c r="W4" s="279"/>
      <c r="X4" s="319"/>
      <c r="Y4" s="280"/>
      <c r="Z4" s="319"/>
      <c r="AA4" s="280"/>
      <c r="AB4" s="280"/>
      <c r="AC4" s="319"/>
      <c r="AD4" s="272"/>
      <c r="AE4" s="3"/>
      <c r="AF4" s="3"/>
      <c r="AG4" s="3"/>
      <c r="AH4" s="3"/>
      <c r="AI4" s="3"/>
      <c r="AJ4" s="3"/>
    </row>
    <row r="5" spans="1:36" ht="39.75" customHeight="1" thickBot="1" x14ac:dyDescent="0.25">
      <c r="A5" s="279"/>
      <c r="B5" s="272"/>
      <c r="C5" s="323" t="s">
        <v>8</v>
      </c>
      <c r="D5" s="324"/>
      <c r="E5" s="336" t="s">
        <v>138</v>
      </c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8"/>
      <c r="AD5" s="327" t="s">
        <v>35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315" t="s">
        <v>7</v>
      </c>
      <c r="B6" s="282" t="s">
        <v>9</v>
      </c>
      <c r="C6" s="320" t="s">
        <v>13</v>
      </c>
      <c r="D6" s="322" t="s">
        <v>38</v>
      </c>
      <c r="E6" s="285" t="s">
        <v>11</v>
      </c>
      <c r="F6" s="286"/>
      <c r="G6" s="286"/>
      <c r="H6" s="286"/>
      <c r="I6" s="286"/>
      <c r="J6" s="286"/>
      <c r="K6" s="286"/>
      <c r="L6" s="286"/>
      <c r="M6" s="286"/>
      <c r="N6" s="291"/>
      <c r="O6" s="333" t="s">
        <v>119</v>
      </c>
      <c r="P6" s="334"/>
      <c r="Q6" s="334"/>
      <c r="R6" s="334"/>
      <c r="S6" s="334"/>
      <c r="T6" s="335"/>
      <c r="U6" s="325" t="s">
        <v>118</v>
      </c>
      <c r="V6" s="325"/>
      <c r="W6" s="326"/>
      <c r="X6" s="303" t="s">
        <v>15</v>
      </c>
      <c r="Y6" s="332"/>
      <c r="Z6" s="325"/>
      <c r="AA6" s="325"/>
      <c r="AB6" s="329" t="s">
        <v>16</v>
      </c>
      <c r="AC6" s="339" t="s">
        <v>134</v>
      </c>
      <c r="AD6" s="328"/>
      <c r="AE6" s="3"/>
      <c r="AF6" s="3"/>
      <c r="AG6" s="3"/>
      <c r="AH6" s="3"/>
      <c r="AI6" s="3"/>
      <c r="AJ6" s="3"/>
    </row>
    <row r="7" spans="1:36" ht="24.75" customHeight="1" thickBot="1" x14ac:dyDescent="0.25">
      <c r="A7" s="280"/>
      <c r="B7" s="283"/>
      <c r="C7" s="321"/>
      <c r="D7" s="310"/>
      <c r="E7" s="13" t="s">
        <v>123</v>
      </c>
      <c r="F7" s="13" t="s">
        <v>124</v>
      </c>
      <c r="G7" s="13" t="s">
        <v>125</v>
      </c>
      <c r="H7" s="130" t="s">
        <v>130</v>
      </c>
      <c r="I7" s="13" t="s">
        <v>126</v>
      </c>
      <c r="J7" s="130" t="s">
        <v>131</v>
      </c>
      <c r="K7" s="91" t="s">
        <v>127</v>
      </c>
      <c r="L7" s="13" t="s">
        <v>128</v>
      </c>
      <c r="M7" s="115" t="s">
        <v>129</v>
      </c>
      <c r="N7" s="124" t="s">
        <v>29</v>
      </c>
      <c r="O7" s="168" t="s">
        <v>108</v>
      </c>
      <c r="P7" s="168" t="s">
        <v>122</v>
      </c>
      <c r="Q7" s="168" t="s">
        <v>132</v>
      </c>
      <c r="R7" s="168" t="s">
        <v>135</v>
      </c>
      <c r="S7" s="168" t="s">
        <v>120</v>
      </c>
      <c r="T7" s="169">
        <v>0.4</v>
      </c>
      <c r="U7" s="119" t="s">
        <v>121</v>
      </c>
      <c r="V7" s="175" t="s">
        <v>133</v>
      </c>
      <c r="W7" s="126">
        <v>0.2</v>
      </c>
      <c r="X7" s="120" t="s">
        <v>109</v>
      </c>
      <c r="Y7" s="127" t="s">
        <v>39</v>
      </c>
      <c r="Z7" s="200" t="s">
        <v>136</v>
      </c>
      <c r="AA7" s="126">
        <v>0.4</v>
      </c>
      <c r="AB7" s="330"/>
      <c r="AC7" s="340"/>
      <c r="AD7" s="328"/>
      <c r="AE7" s="30"/>
      <c r="AF7" s="30"/>
      <c r="AG7" s="30"/>
      <c r="AH7" s="30"/>
      <c r="AI7" s="30"/>
      <c r="AJ7" s="30"/>
    </row>
    <row r="8" spans="1:36" ht="19.5" customHeight="1" thickBot="1" x14ac:dyDescent="0.3">
      <c r="A8" s="32">
        <v>1</v>
      </c>
      <c r="B8" s="82" t="s">
        <v>83</v>
      </c>
      <c r="C8" s="181">
        <v>9.6</v>
      </c>
      <c r="D8" s="186">
        <v>9.6999999999999993</v>
      </c>
      <c r="E8" s="211">
        <v>1</v>
      </c>
      <c r="F8" s="211">
        <v>1</v>
      </c>
      <c r="G8" s="113">
        <v>1</v>
      </c>
      <c r="H8" s="113">
        <v>1</v>
      </c>
      <c r="I8" s="113">
        <v>1</v>
      </c>
      <c r="J8" s="211">
        <v>1</v>
      </c>
      <c r="K8" s="211">
        <v>1</v>
      </c>
      <c r="L8" s="211">
        <v>1</v>
      </c>
      <c r="M8" s="211">
        <v>1</v>
      </c>
      <c r="N8" s="165">
        <f t="shared" ref="N8:N31" si="0">9-SUM(E8:M8)</f>
        <v>0</v>
      </c>
      <c r="O8" s="199">
        <v>10</v>
      </c>
      <c r="P8" s="199">
        <v>10</v>
      </c>
      <c r="Q8" s="196">
        <v>10</v>
      </c>
      <c r="R8" s="199">
        <v>9.5</v>
      </c>
      <c r="S8" s="199">
        <v>10</v>
      </c>
      <c r="T8" s="197">
        <v>4</v>
      </c>
      <c r="U8" s="170">
        <v>10</v>
      </c>
      <c r="V8" s="176">
        <v>10</v>
      </c>
      <c r="W8" s="125">
        <f>(U8*0.15)+(V8*0.05)</f>
        <v>2</v>
      </c>
      <c r="X8" s="201">
        <v>10</v>
      </c>
      <c r="Y8" s="116">
        <v>10</v>
      </c>
      <c r="Z8" s="206">
        <v>10</v>
      </c>
      <c r="AA8" s="125">
        <f>((Y8*0.3)+(X8*0.1))</f>
        <v>4</v>
      </c>
      <c r="AB8" s="128">
        <f t="shared" ref="AB8:AB29" si="1">SUM(T8, W8,AA8)</f>
        <v>10</v>
      </c>
      <c r="AC8" s="191">
        <v>9</v>
      </c>
      <c r="AD8" s="121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4">
        <v>2</v>
      </c>
      <c r="B9" s="86" t="s">
        <v>84</v>
      </c>
      <c r="C9" s="182">
        <v>9.5</v>
      </c>
      <c r="D9" s="185">
        <v>8</v>
      </c>
      <c r="E9" s="211">
        <v>1</v>
      </c>
      <c r="F9" s="211">
        <v>1</v>
      </c>
      <c r="G9" s="111">
        <v>1</v>
      </c>
      <c r="H9" s="204">
        <v>0</v>
      </c>
      <c r="I9" s="204">
        <v>0</v>
      </c>
      <c r="J9" s="211">
        <v>1</v>
      </c>
      <c r="K9" s="211">
        <v>1</v>
      </c>
      <c r="L9" s="211">
        <v>1</v>
      </c>
      <c r="M9" s="211">
        <v>1</v>
      </c>
      <c r="N9" s="166">
        <v>1</v>
      </c>
      <c r="O9" s="194"/>
      <c r="P9" s="194"/>
      <c r="Q9" s="188">
        <v>10</v>
      </c>
      <c r="R9" s="194">
        <v>9</v>
      </c>
      <c r="S9" s="194"/>
      <c r="T9" s="197">
        <v>4</v>
      </c>
      <c r="U9" s="171">
        <v>10</v>
      </c>
      <c r="V9" s="177">
        <v>5</v>
      </c>
      <c r="W9" s="125">
        <f t="shared" ref="W9:W31" si="3">(U9*0.15)+(V9*0.05)</f>
        <v>1.75</v>
      </c>
      <c r="X9" s="202">
        <v>5</v>
      </c>
      <c r="Y9" s="117">
        <v>6</v>
      </c>
      <c r="Z9" s="207">
        <v>10</v>
      </c>
      <c r="AA9" s="125">
        <f t="shared" ref="AA9:AA31" si="4">((Y9*0.3)+(X9*0.1))</f>
        <v>2.2999999999999998</v>
      </c>
      <c r="AB9" s="128">
        <f t="shared" si="1"/>
        <v>8.0500000000000007</v>
      </c>
      <c r="AC9" s="192">
        <v>8</v>
      </c>
      <c r="AD9" s="122">
        <f t="shared" si="2"/>
        <v>8.5166666666666675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4">
        <v>3</v>
      </c>
      <c r="B10" s="143" t="s">
        <v>85</v>
      </c>
      <c r="C10" s="180">
        <v>8</v>
      </c>
      <c r="D10" s="184">
        <v>7.5</v>
      </c>
      <c r="E10" s="211">
        <v>1</v>
      </c>
      <c r="F10" s="211">
        <v>1</v>
      </c>
      <c r="G10" s="111">
        <v>1</v>
      </c>
      <c r="H10" s="110">
        <v>1</v>
      </c>
      <c r="I10" s="110">
        <v>1</v>
      </c>
      <c r="J10" s="211">
        <v>1</v>
      </c>
      <c r="K10" s="211">
        <v>1</v>
      </c>
      <c r="L10" s="211">
        <v>1</v>
      </c>
      <c r="M10" s="211">
        <v>1</v>
      </c>
      <c r="N10" s="166">
        <f t="shared" si="0"/>
        <v>0</v>
      </c>
      <c r="O10" s="194"/>
      <c r="P10" s="194"/>
      <c r="Q10" s="188">
        <v>10</v>
      </c>
      <c r="R10" s="194">
        <v>7</v>
      </c>
      <c r="S10" s="194"/>
      <c r="T10" s="173">
        <v>4</v>
      </c>
      <c r="U10" s="171">
        <v>10</v>
      </c>
      <c r="V10" s="177">
        <v>5</v>
      </c>
      <c r="W10" s="125">
        <f t="shared" si="3"/>
        <v>1.75</v>
      </c>
      <c r="X10" s="202">
        <v>5</v>
      </c>
      <c r="Y10" s="117">
        <v>5</v>
      </c>
      <c r="Z10" s="207">
        <v>10</v>
      </c>
      <c r="AA10" s="125">
        <f t="shared" si="4"/>
        <v>2</v>
      </c>
      <c r="AB10" s="128">
        <v>6</v>
      </c>
      <c r="AC10" s="192">
        <v>8</v>
      </c>
      <c r="AD10" s="122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4">
        <v>4</v>
      </c>
      <c r="B11" s="86" t="s">
        <v>86</v>
      </c>
      <c r="C11" s="182">
        <v>10</v>
      </c>
      <c r="D11" s="185">
        <v>10</v>
      </c>
      <c r="E11" s="211">
        <v>1</v>
      </c>
      <c r="F11" s="211">
        <v>1</v>
      </c>
      <c r="G11" s="111">
        <v>1</v>
      </c>
      <c r="H11" s="110">
        <v>1</v>
      </c>
      <c r="I11" s="110">
        <v>1</v>
      </c>
      <c r="J11" s="211">
        <v>1</v>
      </c>
      <c r="K11" s="211">
        <v>1</v>
      </c>
      <c r="L11" s="211">
        <v>1</v>
      </c>
      <c r="M11" s="211">
        <v>1</v>
      </c>
      <c r="N11" s="166">
        <f t="shared" si="0"/>
        <v>0</v>
      </c>
      <c r="O11" s="194"/>
      <c r="P11" s="194">
        <v>8.5</v>
      </c>
      <c r="Q11" s="196">
        <v>10</v>
      </c>
      <c r="R11" s="194">
        <v>9</v>
      </c>
      <c r="S11" s="194"/>
      <c r="T11" s="173">
        <v>4</v>
      </c>
      <c r="U11" s="171">
        <v>10</v>
      </c>
      <c r="V11" s="177">
        <v>10</v>
      </c>
      <c r="W11" s="125">
        <f t="shared" si="3"/>
        <v>2</v>
      </c>
      <c r="X11" s="202">
        <v>10</v>
      </c>
      <c r="Y11" s="117">
        <v>10</v>
      </c>
      <c r="Z11" s="207">
        <v>10</v>
      </c>
      <c r="AA11" s="125">
        <f t="shared" si="4"/>
        <v>4</v>
      </c>
      <c r="AB11" s="128">
        <f t="shared" si="1"/>
        <v>10</v>
      </c>
      <c r="AC11" s="192"/>
      <c r="AD11" s="122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4">
        <v>5</v>
      </c>
      <c r="B12" s="139" t="s">
        <v>87</v>
      </c>
      <c r="C12" s="180">
        <v>10</v>
      </c>
      <c r="D12" s="184">
        <v>10</v>
      </c>
      <c r="E12" s="211">
        <v>1</v>
      </c>
      <c r="F12" s="211">
        <v>1</v>
      </c>
      <c r="G12" s="111">
        <v>1</v>
      </c>
      <c r="H12" s="110">
        <v>1</v>
      </c>
      <c r="I12" s="110">
        <v>1</v>
      </c>
      <c r="J12" s="211">
        <v>1</v>
      </c>
      <c r="K12" s="211">
        <v>1</v>
      </c>
      <c r="L12" s="211">
        <v>1</v>
      </c>
      <c r="M12" s="211">
        <v>1</v>
      </c>
      <c r="N12" s="166">
        <f t="shared" si="0"/>
        <v>0</v>
      </c>
      <c r="O12" s="194">
        <v>10</v>
      </c>
      <c r="P12" s="188">
        <v>10</v>
      </c>
      <c r="Q12" s="188">
        <v>10</v>
      </c>
      <c r="R12" s="194">
        <v>10</v>
      </c>
      <c r="S12" s="194">
        <v>10</v>
      </c>
      <c r="T12" s="173">
        <f t="shared" ref="T12:T30" si="5">SUM((P12*0.1),(Q12*0.1),(R12*0.1),(S12*0.1))</f>
        <v>4</v>
      </c>
      <c r="U12" s="171">
        <v>10</v>
      </c>
      <c r="V12" s="177">
        <v>10</v>
      </c>
      <c r="W12" s="125">
        <f t="shared" si="3"/>
        <v>2</v>
      </c>
      <c r="X12" s="202">
        <v>10</v>
      </c>
      <c r="Y12" s="117">
        <v>10</v>
      </c>
      <c r="Z12" s="207"/>
      <c r="AA12" s="125">
        <f t="shared" si="4"/>
        <v>4</v>
      </c>
      <c r="AB12" s="128">
        <f t="shared" si="1"/>
        <v>10</v>
      </c>
      <c r="AC12" s="192">
        <v>9</v>
      </c>
      <c r="AD12" s="122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4">
        <v>6</v>
      </c>
      <c r="B13" s="141" t="s">
        <v>88</v>
      </c>
      <c r="C13" s="182">
        <v>9.8000000000000007</v>
      </c>
      <c r="D13" s="185">
        <v>10</v>
      </c>
      <c r="E13" s="211">
        <v>1</v>
      </c>
      <c r="F13" s="211">
        <v>1</v>
      </c>
      <c r="G13" s="111">
        <v>1</v>
      </c>
      <c r="H13" s="110">
        <v>1</v>
      </c>
      <c r="I13" s="110">
        <v>1</v>
      </c>
      <c r="J13" s="211">
        <v>1</v>
      </c>
      <c r="K13" s="211">
        <v>1</v>
      </c>
      <c r="L13" s="211">
        <v>1</v>
      </c>
      <c r="M13" s="211">
        <v>1</v>
      </c>
      <c r="N13" s="166">
        <f t="shared" si="0"/>
        <v>0</v>
      </c>
      <c r="O13" s="171"/>
      <c r="P13" s="171">
        <v>9.5</v>
      </c>
      <c r="Q13" s="171">
        <v>10</v>
      </c>
      <c r="R13" s="171">
        <v>9</v>
      </c>
      <c r="S13" s="171">
        <v>9</v>
      </c>
      <c r="T13" s="173">
        <f t="shared" si="5"/>
        <v>3.75</v>
      </c>
      <c r="U13" s="171">
        <v>9</v>
      </c>
      <c r="V13" s="177">
        <v>10</v>
      </c>
      <c r="W13" s="125">
        <f t="shared" si="3"/>
        <v>1.8499999999999999</v>
      </c>
      <c r="X13" s="202">
        <v>5</v>
      </c>
      <c r="Y13" s="117">
        <v>9.5</v>
      </c>
      <c r="Z13" s="207">
        <v>10</v>
      </c>
      <c r="AA13" s="125">
        <f t="shared" si="4"/>
        <v>3.35</v>
      </c>
      <c r="AB13" s="128">
        <v>10</v>
      </c>
      <c r="AC13" s="192">
        <v>9</v>
      </c>
      <c r="AD13" s="122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4">
        <v>7</v>
      </c>
      <c r="B14" s="86" t="s">
        <v>89</v>
      </c>
      <c r="C14" s="180">
        <v>9.8000000000000007</v>
      </c>
      <c r="D14" s="184">
        <v>9.8000000000000007</v>
      </c>
      <c r="E14" s="211">
        <v>1</v>
      </c>
      <c r="F14" s="211">
        <v>1</v>
      </c>
      <c r="G14" s="111">
        <v>1</v>
      </c>
      <c r="H14" s="110">
        <v>1</v>
      </c>
      <c r="I14" s="110">
        <v>1</v>
      </c>
      <c r="J14" s="211">
        <v>1</v>
      </c>
      <c r="K14" s="211">
        <v>1</v>
      </c>
      <c r="L14" s="211">
        <v>1</v>
      </c>
      <c r="M14" s="211">
        <v>1</v>
      </c>
      <c r="N14" s="166">
        <f t="shared" si="0"/>
        <v>0</v>
      </c>
      <c r="O14" s="171"/>
      <c r="P14" s="188">
        <v>10</v>
      </c>
      <c r="Q14" s="171">
        <v>10</v>
      </c>
      <c r="R14" s="171">
        <v>9.5</v>
      </c>
      <c r="S14" s="171">
        <v>10</v>
      </c>
      <c r="T14" s="173">
        <f t="shared" si="5"/>
        <v>3.95</v>
      </c>
      <c r="U14" s="171">
        <v>9</v>
      </c>
      <c r="V14" s="177">
        <v>10</v>
      </c>
      <c r="W14" s="125">
        <f t="shared" si="3"/>
        <v>1.8499999999999999</v>
      </c>
      <c r="X14" s="202">
        <v>10</v>
      </c>
      <c r="Y14" s="117">
        <v>10</v>
      </c>
      <c r="Z14" s="207">
        <v>10</v>
      </c>
      <c r="AA14" s="125">
        <f t="shared" si="4"/>
        <v>4</v>
      </c>
      <c r="AB14" s="128">
        <f t="shared" si="1"/>
        <v>9.8000000000000007</v>
      </c>
      <c r="AC14" s="192">
        <v>8</v>
      </c>
      <c r="AD14" s="122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4">
        <v>8</v>
      </c>
      <c r="B15" s="139" t="s">
        <v>90</v>
      </c>
      <c r="C15" s="182">
        <v>10</v>
      </c>
      <c r="D15" s="185">
        <v>10</v>
      </c>
      <c r="E15" s="211">
        <v>1</v>
      </c>
      <c r="F15" s="211">
        <v>1</v>
      </c>
      <c r="G15" s="111">
        <v>1</v>
      </c>
      <c r="H15" s="110">
        <v>1</v>
      </c>
      <c r="I15" s="110">
        <v>1</v>
      </c>
      <c r="J15" s="211">
        <v>1</v>
      </c>
      <c r="K15" s="211">
        <v>1</v>
      </c>
      <c r="L15" s="211">
        <v>1</v>
      </c>
      <c r="M15" s="211">
        <v>1</v>
      </c>
      <c r="N15" s="166">
        <f t="shared" si="0"/>
        <v>0</v>
      </c>
      <c r="O15" s="194">
        <v>10</v>
      </c>
      <c r="P15" s="194">
        <v>8</v>
      </c>
      <c r="Q15" s="196">
        <v>10</v>
      </c>
      <c r="R15" s="194">
        <v>9</v>
      </c>
      <c r="S15" s="194">
        <v>10</v>
      </c>
      <c r="T15" s="197">
        <v>4</v>
      </c>
      <c r="U15" s="171">
        <v>10</v>
      </c>
      <c r="V15" s="177">
        <v>10</v>
      </c>
      <c r="W15" s="125">
        <f t="shared" si="3"/>
        <v>2</v>
      </c>
      <c r="X15" s="202">
        <v>10</v>
      </c>
      <c r="Y15" s="117">
        <v>10</v>
      </c>
      <c r="Z15" s="207">
        <v>10</v>
      </c>
      <c r="AA15" s="125">
        <f t="shared" si="4"/>
        <v>4</v>
      </c>
      <c r="AB15" s="128">
        <f t="shared" si="1"/>
        <v>10</v>
      </c>
      <c r="AC15" s="192">
        <v>10</v>
      </c>
      <c r="AD15" s="122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4">
        <v>9</v>
      </c>
      <c r="B16" s="139" t="s">
        <v>91</v>
      </c>
      <c r="C16" s="180">
        <v>9.8000000000000007</v>
      </c>
      <c r="D16" s="184">
        <v>7.7</v>
      </c>
      <c r="E16" s="211">
        <v>1</v>
      </c>
      <c r="F16" s="211">
        <v>1</v>
      </c>
      <c r="G16" s="111">
        <v>1</v>
      </c>
      <c r="H16" s="110">
        <v>1</v>
      </c>
      <c r="I16" s="110">
        <v>1</v>
      </c>
      <c r="J16" s="211">
        <v>1</v>
      </c>
      <c r="K16" s="211">
        <v>1</v>
      </c>
      <c r="L16" s="211">
        <v>1</v>
      </c>
      <c r="M16" s="211">
        <v>1</v>
      </c>
      <c r="N16" s="166">
        <f t="shared" si="0"/>
        <v>0</v>
      </c>
      <c r="O16" s="194"/>
      <c r="P16" s="194">
        <v>9</v>
      </c>
      <c r="Q16" s="188">
        <v>10</v>
      </c>
      <c r="R16" s="194">
        <v>8</v>
      </c>
      <c r="S16" s="194">
        <v>7</v>
      </c>
      <c r="T16" s="197">
        <v>4</v>
      </c>
      <c r="U16" s="171">
        <v>10</v>
      </c>
      <c r="V16" s="177">
        <v>5</v>
      </c>
      <c r="W16" s="125">
        <f t="shared" si="3"/>
        <v>1.75</v>
      </c>
      <c r="X16" s="202">
        <v>5</v>
      </c>
      <c r="Y16" s="117">
        <v>9.5</v>
      </c>
      <c r="Z16" s="207"/>
      <c r="AA16" s="125">
        <f t="shared" si="4"/>
        <v>3.35</v>
      </c>
      <c r="AB16" s="128">
        <f t="shared" si="1"/>
        <v>9.1</v>
      </c>
      <c r="AC16" s="192">
        <v>8</v>
      </c>
      <c r="AD16" s="122">
        <f t="shared" si="2"/>
        <v>8.8666666666666671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4">
        <v>10</v>
      </c>
      <c r="B17" s="86" t="s">
        <v>92</v>
      </c>
      <c r="C17" s="182">
        <v>9.6</v>
      </c>
      <c r="D17" s="185">
        <v>9.1999999999999993</v>
      </c>
      <c r="E17" s="211">
        <v>1</v>
      </c>
      <c r="F17" s="211">
        <v>1</v>
      </c>
      <c r="G17" s="112">
        <v>1</v>
      </c>
      <c r="H17" s="110">
        <v>1</v>
      </c>
      <c r="I17" s="110">
        <v>1</v>
      </c>
      <c r="J17" s="211">
        <v>1</v>
      </c>
      <c r="K17" s="211">
        <v>1</v>
      </c>
      <c r="L17" s="211">
        <v>1</v>
      </c>
      <c r="M17" s="211">
        <v>1</v>
      </c>
      <c r="N17" s="166">
        <f t="shared" si="0"/>
        <v>0</v>
      </c>
      <c r="O17" s="195">
        <v>10</v>
      </c>
      <c r="P17" s="194">
        <v>10</v>
      </c>
      <c r="Q17" s="188">
        <v>10</v>
      </c>
      <c r="R17" s="194">
        <v>9</v>
      </c>
      <c r="S17" s="194">
        <v>10</v>
      </c>
      <c r="T17" s="197">
        <v>4</v>
      </c>
      <c r="U17" s="171">
        <v>10</v>
      </c>
      <c r="V17" s="177">
        <v>5</v>
      </c>
      <c r="W17" s="125">
        <f t="shared" si="3"/>
        <v>1.75</v>
      </c>
      <c r="X17" s="202">
        <v>10</v>
      </c>
      <c r="Y17" s="209">
        <v>9.5</v>
      </c>
      <c r="Z17" s="207"/>
      <c r="AA17" s="125">
        <f t="shared" si="4"/>
        <v>3.85</v>
      </c>
      <c r="AB17" s="128">
        <f t="shared" si="1"/>
        <v>9.6</v>
      </c>
      <c r="AC17" s="192">
        <v>10</v>
      </c>
      <c r="AD17" s="122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0">
        <v>11</v>
      </c>
      <c r="B18" s="86" t="s">
        <v>93</v>
      </c>
      <c r="C18" s="180">
        <v>10</v>
      </c>
      <c r="D18" s="184">
        <v>9.5</v>
      </c>
      <c r="E18" s="211">
        <v>1</v>
      </c>
      <c r="F18" s="211">
        <v>1</v>
      </c>
      <c r="G18" s="111">
        <v>1</v>
      </c>
      <c r="H18" s="111">
        <v>1</v>
      </c>
      <c r="I18" s="111">
        <v>1</v>
      </c>
      <c r="J18" s="211">
        <v>1</v>
      </c>
      <c r="K18" s="211">
        <v>1</v>
      </c>
      <c r="L18" s="211">
        <v>1</v>
      </c>
      <c r="M18" s="211">
        <v>1</v>
      </c>
      <c r="N18" s="166">
        <f t="shared" si="0"/>
        <v>0</v>
      </c>
      <c r="O18" s="171"/>
      <c r="P18" s="171">
        <v>9</v>
      </c>
      <c r="Q18" s="171">
        <v>10</v>
      </c>
      <c r="R18" s="171">
        <v>9</v>
      </c>
      <c r="S18" s="171">
        <v>10</v>
      </c>
      <c r="T18" s="173">
        <f t="shared" si="5"/>
        <v>3.8</v>
      </c>
      <c r="U18" s="171">
        <v>10</v>
      </c>
      <c r="V18" s="177">
        <v>10</v>
      </c>
      <c r="W18" s="125">
        <f t="shared" si="3"/>
        <v>2</v>
      </c>
      <c r="X18" s="202">
        <v>10</v>
      </c>
      <c r="Y18" s="117">
        <v>9</v>
      </c>
      <c r="Z18" s="207">
        <v>10</v>
      </c>
      <c r="AA18" s="125">
        <f t="shared" si="4"/>
        <v>3.6999999999999997</v>
      </c>
      <c r="AB18" s="128">
        <f t="shared" si="1"/>
        <v>9.5</v>
      </c>
      <c r="AC18" s="192"/>
      <c r="AD18" s="122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4">
        <v>12</v>
      </c>
      <c r="B19" s="141" t="s">
        <v>94</v>
      </c>
      <c r="C19" s="182">
        <v>9.6</v>
      </c>
      <c r="D19" s="185">
        <v>9.1999999999999993</v>
      </c>
      <c r="E19" s="211">
        <v>1</v>
      </c>
      <c r="F19" s="211">
        <v>1</v>
      </c>
      <c r="G19" s="111">
        <v>1</v>
      </c>
      <c r="H19" s="111">
        <v>1</v>
      </c>
      <c r="I19" s="111">
        <v>1</v>
      </c>
      <c r="J19" s="211">
        <v>1</v>
      </c>
      <c r="K19" s="211">
        <v>1</v>
      </c>
      <c r="L19" s="211">
        <v>1</v>
      </c>
      <c r="M19" s="211">
        <v>1</v>
      </c>
      <c r="N19" s="166">
        <f t="shared" si="0"/>
        <v>0</v>
      </c>
      <c r="O19" s="193">
        <v>10</v>
      </c>
      <c r="P19" s="193">
        <v>9.5</v>
      </c>
      <c r="Q19" s="188">
        <v>10</v>
      </c>
      <c r="R19" s="193">
        <v>9</v>
      </c>
      <c r="S19" s="194">
        <v>10</v>
      </c>
      <c r="T19" s="197">
        <v>4</v>
      </c>
      <c r="U19" s="171">
        <v>9</v>
      </c>
      <c r="V19" s="177">
        <v>10</v>
      </c>
      <c r="W19" s="125">
        <f t="shared" si="3"/>
        <v>1.8499999999999999</v>
      </c>
      <c r="X19" s="202">
        <v>10</v>
      </c>
      <c r="Y19" s="117">
        <v>7.5</v>
      </c>
      <c r="Z19" s="207">
        <v>10</v>
      </c>
      <c r="AA19" s="125">
        <f t="shared" si="4"/>
        <v>3.25</v>
      </c>
      <c r="AB19" s="212">
        <v>10</v>
      </c>
      <c r="AC19" s="192">
        <v>9</v>
      </c>
      <c r="AD19" s="122">
        <f t="shared" si="2"/>
        <v>9.6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4">
        <v>13</v>
      </c>
      <c r="B20" s="86" t="s">
        <v>95</v>
      </c>
      <c r="C20" s="180">
        <v>9.6999999999999993</v>
      </c>
      <c r="D20" s="184">
        <v>6.3</v>
      </c>
      <c r="E20" s="211">
        <v>1</v>
      </c>
      <c r="F20" s="211">
        <v>1</v>
      </c>
      <c r="G20" s="111">
        <v>1</v>
      </c>
      <c r="H20" s="111">
        <v>1</v>
      </c>
      <c r="I20" s="205">
        <v>0</v>
      </c>
      <c r="J20" s="211">
        <v>1</v>
      </c>
      <c r="K20" s="211">
        <v>1</v>
      </c>
      <c r="L20" s="211">
        <v>1</v>
      </c>
      <c r="M20" s="211">
        <v>1</v>
      </c>
      <c r="N20" s="166">
        <v>0</v>
      </c>
      <c r="O20" s="171"/>
      <c r="P20" s="171">
        <v>9.5</v>
      </c>
      <c r="Q20" s="171">
        <v>9</v>
      </c>
      <c r="R20" s="171">
        <v>9</v>
      </c>
      <c r="S20" s="171">
        <v>10</v>
      </c>
      <c r="T20" s="173">
        <f t="shared" si="5"/>
        <v>3.75</v>
      </c>
      <c r="U20" s="171">
        <v>9</v>
      </c>
      <c r="V20" s="177">
        <v>10</v>
      </c>
      <c r="W20" s="125">
        <f t="shared" si="3"/>
        <v>1.8499999999999999</v>
      </c>
      <c r="X20" s="202">
        <v>5</v>
      </c>
      <c r="Y20" s="117">
        <v>9</v>
      </c>
      <c r="Z20" s="207"/>
      <c r="AA20" s="125">
        <f t="shared" si="4"/>
        <v>3.1999999999999997</v>
      </c>
      <c r="AB20" s="212">
        <v>9.3000000000000007</v>
      </c>
      <c r="AC20" s="192"/>
      <c r="AD20" s="122">
        <f t="shared" si="2"/>
        <v>8.4333333333333336</v>
      </c>
      <c r="AE20" s="3" t="s">
        <v>137</v>
      </c>
      <c r="AF20" s="3"/>
      <c r="AG20" s="3"/>
      <c r="AH20" s="3"/>
      <c r="AI20" s="3"/>
      <c r="AJ20" s="3"/>
    </row>
    <row r="21" spans="1:36" ht="19.5" customHeight="1" thickBot="1" x14ac:dyDescent="0.3">
      <c r="A21" s="44">
        <v>14</v>
      </c>
      <c r="B21" s="86" t="s">
        <v>96</v>
      </c>
      <c r="C21" s="182">
        <v>9</v>
      </c>
      <c r="D21" s="185">
        <v>9.5</v>
      </c>
      <c r="E21" s="211">
        <v>1</v>
      </c>
      <c r="F21" s="211">
        <v>1</v>
      </c>
      <c r="G21" s="111">
        <v>1</v>
      </c>
      <c r="H21" s="111">
        <v>1</v>
      </c>
      <c r="I21" s="205">
        <v>0</v>
      </c>
      <c r="J21" s="211">
        <v>1</v>
      </c>
      <c r="K21" s="211">
        <v>1</v>
      </c>
      <c r="L21" s="211">
        <v>1</v>
      </c>
      <c r="M21" s="211">
        <v>1</v>
      </c>
      <c r="N21" s="166">
        <v>0</v>
      </c>
      <c r="O21" s="171">
        <v>10</v>
      </c>
      <c r="P21" s="171">
        <v>8</v>
      </c>
      <c r="Q21" s="171">
        <v>9</v>
      </c>
      <c r="R21" s="171">
        <v>9</v>
      </c>
      <c r="S21" s="171"/>
      <c r="T21" s="173">
        <f t="shared" si="5"/>
        <v>2.6</v>
      </c>
      <c r="U21" s="171">
        <v>10</v>
      </c>
      <c r="V21" s="177">
        <v>10</v>
      </c>
      <c r="W21" s="125">
        <f t="shared" si="3"/>
        <v>2</v>
      </c>
      <c r="X21" s="202">
        <v>10</v>
      </c>
      <c r="Y21" s="117"/>
      <c r="Z21" s="207"/>
      <c r="AA21" s="125">
        <f t="shared" si="4"/>
        <v>1</v>
      </c>
      <c r="AB21" s="128">
        <f t="shared" si="1"/>
        <v>5.6</v>
      </c>
      <c r="AC21" s="192">
        <v>10</v>
      </c>
      <c r="AD21" s="122">
        <f t="shared" si="2"/>
        <v>8.0333333333333332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4">
        <v>15</v>
      </c>
      <c r="B22" s="86" t="s">
        <v>97</v>
      </c>
      <c r="C22" s="180">
        <v>9.8000000000000007</v>
      </c>
      <c r="D22" s="184">
        <v>10</v>
      </c>
      <c r="E22" s="211">
        <v>1</v>
      </c>
      <c r="F22" s="211">
        <v>1</v>
      </c>
      <c r="G22" s="205">
        <v>0</v>
      </c>
      <c r="H22" s="205">
        <v>0</v>
      </c>
      <c r="I22" s="205">
        <v>0</v>
      </c>
      <c r="J22" s="211">
        <v>1</v>
      </c>
      <c r="K22" s="211">
        <v>1</v>
      </c>
      <c r="L22" s="211">
        <v>1</v>
      </c>
      <c r="M22" s="211">
        <v>1</v>
      </c>
      <c r="N22" s="166">
        <v>1</v>
      </c>
      <c r="O22" s="171">
        <v>10</v>
      </c>
      <c r="P22" s="171">
        <v>9</v>
      </c>
      <c r="Q22" s="171">
        <v>9</v>
      </c>
      <c r="R22" s="171">
        <v>10</v>
      </c>
      <c r="S22" s="171">
        <v>10</v>
      </c>
      <c r="T22" s="173">
        <f t="shared" si="5"/>
        <v>3.8</v>
      </c>
      <c r="U22" s="171">
        <v>10</v>
      </c>
      <c r="V22" s="177">
        <v>10</v>
      </c>
      <c r="W22" s="125">
        <f t="shared" si="3"/>
        <v>2</v>
      </c>
      <c r="X22" s="202">
        <v>10</v>
      </c>
      <c r="Y22" s="117">
        <v>9.5</v>
      </c>
      <c r="Z22" s="207"/>
      <c r="AA22" s="125">
        <f t="shared" si="4"/>
        <v>3.85</v>
      </c>
      <c r="AB22" s="212">
        <v>10</v>
      </c>
      <c r="AC22" s="192"/>
      <c r="AD22" s="122">
        <f t="shared" si="2"/>
        <v>9.9333333333333336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4">
        <v>16</v>
      </c>
      <c r="B23" s="86" t="s">
        <v>98</v>
      </c>
      <c r="C23" s="182">
        <v>8</v>
      </c>
      <c r="D23" s="185">
        <v>7.5</v>
      </c>
      <c r="E23" s="211">
        <v>1</v>
      </c>
      <c r="F23" s="211">
        <v>1</v>
      </c>
      <c r="G23" s="111">
        <v>1</v>
      </c>
      <c r="H23" s="111">
        <v>1</v>
      </c>
      <c r="I23" s="111">
        <v>1</v>
      </c>
      <c r="J23" s="211">
        <v>1</v>
      </c>
      <c r="K23" s="211">
        <v>1</v>
      </c>
      <c r="L23" s="211">
        <v>1</v>
      </c>
      <c r="M23" s="211">
        <v>1</v>
      </c>
      <c r="N23" s="166">
        <f t="shared" si="0"/>
        <v>0</v>
      </c>
      <c r="O23" s="194"/>
      <c r="P23" s="194">
        <v>7</v>
      </c>
      <c r="Q23" s="188">
        <v>10</v>
      </c>
      <c r="R23" s="194"/>
      <c r="S23" s="194"/>
      <c r="T23" s="173">
        <v>4</v>
      </c>
      <c r="U23" s="171">
        <v>10</v>
      </c>
      <c r="V23" s="177">
        <v>5</v>
      </c>
      <c r="W23" s="125">
        <f t="shared" si="3"/>
        <v>1.75</v>
      </c>
      <c r="X23" s="202">
        <v>5</v>
      </c>
      <c r="Y23" s="117">
        <v>5</v>
      </c>
      <c r="Z23" s="207">
        <v>10</v>
      </c>
      <c r="AA23" s="125">
        <f t="shared" si="4"/>
        <v>2</v>
      </c>
      <c r="AB23" s="128">
        <v>6</v>
      </c>
      <c r="AC23" s="192"/>
      <c r="AD23" s="122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4">
        <v>17</v>
      </c>
      <c r="B24" s="142" t="s">
        <v>99</v>
      </c>
      <c r="C24" s="180">
        <v>9</v>
      </c>
      <c r="D24" s="184">
        <v>9.5</v>
      </c>
      <c r="E24" s="211">
        <v>1</v>
      </c>
      <c r="F24" s="211">
        <v>1</v>
      </c>
      <c r="G24" s="111">
        <v>1</v>
      </c>
      <c r="H24" s="111">
        <v>1</v>
      </c>
      <c r="I24" s="111">
        <v>1</v>
      </c>
      <c r="J24" s="211">
        <v>1</v>
      </c>
      <c r="K24" s="211">
        <v>1</v>
      </c>
      <c r="L24" s="211">
        <v>1</v>
      </c>
      <c r="M24" s="211">
        <v>1</v>
      </c>
      <c r="N24" s="166">
        <f t="shared" si="0"/>
        <v>0</v>
      </c>
      <c r="O24" s="194"/>
      <c r="P24" s="194">
        <v>9</v>
      </c>
      <c r="Q24" s="188">
        <v>10</v>
      </c>
      <c r="R24" s="194">
        <v>9</v>
      </c>
      <c r="S24" s="194"/>
      <c r="T24" s="173">
        <v>4</v>
      </c>
      <c r="U24" s="171">
        <v>10</v>
      </c>
      <c r="V24" s="177">
        <v>10</v>
      </c>
      <c r="W24" s="125">
        <f t="shared" si="3"/>
        <v>2</v>
      </c>
      <c r="X24" s="202">
        <v>10</v>
      </c>
      <c r="Y24" s="117">
        <v>10</v>
      </c>
      <c r="Z24" s="207"/>
      <c r="AA24" s="125">
        <f t="shared" si="4"/>
        <v>4</v>
      </c>
      <c r="AB24" s="128">
        <f t="shared" si="1"/>
        <v>10</v>
      </c>
      <c r="AC24" s="192">
        <v>9</v>
      </c>
      <c r="AD24" s="122">
        <f t="shared" si="2"/>
        <v>9.5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4">
        <v>18</v>
      </c>
      <c r="B25" s="86" t="s">
        <v>100</v>
      </c>
      <c r="C25" s="182">
        <v>10</v>
      </c>
      <c r="D25" s="185">
        <v>10</v>
      </c>
      <c r="E25" s="211">
        <v>1</v>
      </c>
      <c r="F25" s="211">
        <v>1</v>
      </c>
      <c r="G25" s="111">
        <v>1</v>
      </c>
      <c r="H25" s="111">
        <v>1</v>
      </c>
      <c r="I25" s="111">
        <v>1</v>
      </c>
      <c r="J25" s="211">
        <v>1</v>
      </c>
      <c r="K25" s="211">
        <v>1</v>
      </c>
      <c r="L25" s="211">
        <v>1</v>
      </c>
      <c r="M25" s="211">
        <v>1</v>
      </c>
      <c r="N25" s="166">
        <f t="shared" si="0"/>
        <v>0</v>
      </c>
      <c r="O25" s="188">
        <v>10</v>
      </c>
      <c r="P25" s="193"/>
      <c r="Q25" s="196">
        <v>10</v>
      </c>
      <c r="R25" s="193"/>
      <c r="S25" s="194"/>
      <c r="T25" s="197">
        <v>4</v>
      </c>
      <c r="U25" s="171">
        <v>10</v>
      </c>
      <c r="V25" s="177">
        <v>10</v>
      </c>
      <c r="W25" s="125">
        <f t="shared" si="3"/>
        <v>2</v>
      </c>
      <c r="X25" s="202">
        <v>10</v>
      </c>
      <c r="Y25" s="117">
        <v>10</v>
      </c>
      <c r="Z25" s="207">
        <v>10</v>
      </c>
      <c r="AA25" s="125">
        <f t="shared" si="4"/>
        <v>4</v>
      </c>
      <c r="AB25" s="128">
        <f t="shared" si="1"/>
        <v>10</v>
      </c>
      <c r="AC25" s="192"/>
      <c r="AD25" s="122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4">
        <v>19</v>
      </c>
      <c r="B26" s="86" t="s">
        <v>101</v>
      </c>
      <c r="C26" s="180">
        <v>8.5</v>
      </c>
      <c r="D26" s="184">
        <v>9</v>
      </c>
      <c r="E26" s="211">
        <v>1</v>
      </c>
      <c r="F26" s="211">
        <v>1</v>
      </c>
      <c r="G26" s="111">
        <v>1</v>
      </c>
      <c r="H26" s="111">
        <v>1</v>
      </c>
      <c r="I26" s="111">
        <v>1</v>
      </c>
      <c r="J26" s="211">
        <v>1</v>
      </c>
      <c r="K26" s="211">
        <v>1</v>
      </c>
      <c r="L26" s="211">
        <v>1</v>
      </c>
      <c r="M26" s="211">
        <v>1</v>
      </c>
      <c r="N26" s="166">
        <f t="shared" si="0"/>
        <v>0</v>
      </c>
      <c r="O26" s="171"/>
      <c r="P26" s="171">
        <v>9</v>
      </c>
      <c r="Q26" s="171">
        <v>10</v>
      </c>
      <c r="R26" s="171">
        <v>8</v>
      </c>
      <c r="S26" s="171">
        <v>9</v>
      </c>
      <c r="T26" s="173">
        <f t="shared" si="5"/>
        <v>3.6</v>
      </c>
      <c r="U26" s="171">
        <v>10</v>
      </c>
      <c r="V26" s="177">
        <v>10</v>
      </c>
      <c r="W26" s="125">
        <f t="shared" si="3"/>
        <v>2</v>
      </c>
      <c r="X26" s="202">
        <v>10</v>
      </c>
      <c r="Y26" s="210">
        <v>10</v>
      </c>
      <c r="Z26" s="207">
        <v>10</v>
      </c>
      <c r="AA26" s="125">
        <f t="shared" si="4"/>
        <v>4</v>
      </c>
      <c r="AB26" s="128">
        <f t="shared" si="1"/>
        <v>9.6</v>
      </c>
      <c r="AC26" s="192"/>
      <c r="AD26" s="122">
        <f t="shared" si="2"/>
        <v>9.0333333333333332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4">
        <v>20</v>
      </c>
      <c r="B27" s="143" t="s">
        <v>102</v>
      </c>
      <c r="C27" s="182">
        <v>10</v>
      </c>
      <c r="D27" s="185">
        <v>10</v>
      </c>
      <c r="E27" s="211">
        <v>1</v>
      </c>
      <c r="F27" s="211">
        <v>1</v>
      </c>
      <c r="G27" s="111">
        <v>1</v>
      </c>
      <c r="H27" s="111">
        <v>1</v>
      </c>
      <c r="I27" s="205">
        <v>0</v>
      </c>
      <c r="J27" s="211">
        <v>1</v>
      </c>
      <c r="K27" s="211">
        <v>1</v>
      </c>
      <c r="L27" s="211">
        <v>1</v>
      </c>
      <c r="M27" s="211">
        <v>1</v>
      </c>
      <c r="N27" s="166">
        <v>0</v>
      </c>
      <c r="O27" s="171">
        <v>10</v>
      </c>
      <c r="P27" s="171"/>
      <c r="Q27" s="171">
        <v>9</v>
      </c>
      <c r="R27" s="171"/>
      <c r="S27" s="171">
        <v>10</v>
      </c>
      <c r="T27" s="173">
        <f t="shared" si="5"/>
        <v>1.9</v>
      </c>
      <c r="U27" s="171">
        <v>10</v>
      </c>
      <c r="V27" s="177">
        <v>10</v>
      </c>
      <c r="W27" s="125">
        <f t="shared" si="3"/>
        <v>2</v>
      </c>
      <c r="X27" s="202">
        <v>10</v>
      </c>
      <c r="Y27" s="117">
        <v>10</v>
      </c>
      <c r="Z27" s="207">
        <v>10</v>
      </c>
      <c r="AA27" s="125">
        <f t="shared" si="4"/>
        <v>4</v>
      </c>
      <c r="AB27" s="128">
        <f t="shared" si="1"/>
        <v>7.9</v>
      </c>
      <c r="AC27" s="192"/>
      <c r="AD27" s="122">
        <f t="shared" si="2"/>
        <v>9.2999999999999989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4">
        <v>21</v>
      </c>
      <c r="B28" s="86" t="s">
        <v>103</v>
      </c>
      <c r="C28" s="180">
        <v>9.5</v>
      </c>
      <c r="D28" s="184">
        <v>8.5</v>
      </c>
      <c r="E28" s="211">
        <v>1</v>
      </c>
      <c r="F28" s="211">
        <v>1</v>
      </c>
      <c r="G28" s="205">
        <v>0</v>
      </c>
      <c r="H28" s="111">
        <v>1</v>
      </c>
      <c r="I28" s="111">
        <v>1</v>
      </c>
      <c r="J28" s="211">
        <v>1</v>
      </c>
      <c r="K28" s="211">
        <v>1</v>
      </c>
      <c r="L28" s="211">
        <v>1</v>
      </c>
      <c r="M28" s="211">
        <v>1</v>
      </c>
      <c r="N28" s="166">
        <f t="shared" si="0"/>
        <v>1</v>
      </c>
      <c r="O28" s="194"/>
      <c r="P28" s="194"/>
      <c r="Q28" s="188">
        <v>10</v>
      </c>
      <c r="R28" s="194">
        <v>9</v>
      </c>
      <c r="S28" s="188">
        <v>10</v>
      </c>
      <c r="T28" s="197">
        <v>4</v>
      </c>
      <c r="U28" s="171">
        <v>10</v>
      </c>
      <c r="V28" s="177">
        <v>10</v>
      </c>
      <c r="W28" s="125">
        <f t="shared" si="3"/>
        <v>2</v>
      </c>
      <c r="X28" s="202">
        <v>9</v>
      </c>
      <c r="Y28" s="117">
        <v>10</v>
      </c>
      <c r="Z28" s="207">
        <v>10</v>
      </c>
      <c r="AA28" s="125">
        <f t="shared" si="4"/>
        <v>3.9</v>
      </c>
      <c r="AB28" s="128">
        <f t="shared" si="1"/>
        <v>9.9</v>
      </c>
      <c r="AC28" s="192"/>
      <c r="AD28" s="122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4">
        <v>22</v>
      </c>
      <c r="B29" s="86" t="s">
        <v>104</v>
      </c>
      <c r="C29" s="182">
        <v>9.5</v>
      </c>
      <c r="D29" s="185">
        <v>9.5</v>
      </c>
      <c r="E29" s="211">
        <v>1</v>
      </c>
      <c r="F29" s="211">
        <v>1</v>
      </c>
      <c r="G29" s="205">
        <v>0</v>
      </c>
      <c r="H29" s="111">
        <v>1</v>
      </c>
      <c r="I29" s="111">
        <v>1</v>
      </c>
      <c r="J29" s="211">
        <v>1</v>
      </c>
      <c r="K29" s="211">
        <v>1</v>
      </c>
      <c r="L29" s="211">
        <v>1</v>
      </c>
      <c r="M29" s="211">
        <v>1</v>
      </c>
      <c r="N29" s="166">
        <f t="shared" si="0"/>
        <v>1</v>
      </c>
      <c r="O29" s="171"/>
      <c r="P29" s="171">
        <v>9</v>
      </c>
      <c r="Q29" s="171">
        <v>10</v>
      </c>
      <c r="R29" s="171">
        <v>9</v>
      </c>
      <c r="S29" s="250">
        <v>0</v>
      </c>
      <c r="T29" s="173">
        <f t="shared" si="5"/>
        <v>2.8</v>
      </c>
      <c r="U29" s="171">
        <v>10</v>
      </c>
      <c r="V29" s="177">
        <v>5</v>
      </c>
      <c r="W29" s="125">
        <f t="shared" si="3"/>
        <v>1.75</v>
      </c>
      <c r="X29" s="251">
        <v>0</v>
      </c>
      <c r="Y29" s="252">
        <v>0</v>
      </c>
      <c r="Z29" s="207">
        <v>10</v>
      </c>
      <c r="AA29" s="125">
        <f t="shared" si="4"/>
        <v>0</v>
      </c>
      <c r="AB29" s="128">
        <f t="shared" si="1"/>
        <v>4.55</v>
      </c>
      <c r="AC29" s="192">
        <v>7</v>
      </c>
      <c r="AD29" s="122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4">
        <v>23</v>
      </c>
      <c r="B30" s="86" t="s">
        <v>105</v>
      </c>
      <c r="C30" s="180">
        <v>9.6999999999999993</v>
      </c>
      <c r="D30" s="184">
        <v>9.5</v>
      </c>
      <c r="E30" s="211">
        <v>1</v>
      </c>
      <c r="F30" s="211">
        <v>1</v>
      </c>
      <c r="G30" s="111">
        <v>1</v>
      </c>
      <c r="H30" s="111">
        <v>1</v>
      </c>
      <c r="I30" s="205">
        <v>0</v>
      </c>
      <c r="J30" s="211">
        <v>1</v>
      </c>
      <c r="K30" s="211">
        <v>1</v>
      </c>
      <c r="L30" s="211">
        <v>1</v>
      </c>
      <c r="M30" s="211">
        <v>1</v>
      </c>
      <c r="N30" s="166">
        <v>0</v>
      </c>
      <c r="O30" s="171"/>
      <c r="P30" s="188">
        <v>10</v>
      </c>
      <c r="Q30" s="171">
        <v>9</v>
      </c>
      <c r="R30" s="171">
        <v>9</v>
      </c>
      <c r="S30" s="171">
        <v>10</v>
      </c>
      <c r="T30" s="173">
        <f t="shared" si="5"/>
        <v>3.8</v>
      </c>
      <c r="U30" s="171">
        <v>10</v>
      </c>
      <c r="V30" s="177">
        <v>10</v>
      </c>
      <c r="W30" s="125">
        <f t="shared" si="3"/>
        <v>2</v>
      </c>
      <c r="X30" s="202">
        <v>10</v>
      </c>
      <c r="Y30" s="117">
        <v>9</v>
      </c>
      <c r="Z30" s="207">
        <v>10</v>
      </c>
      <c r="AA30" s="125">
        <f t="shared" si="4"/>
        <v>3.6999999999999997</v>
      </c>
      <c r="AB30" s="212">
        <v>10</v>
      </c>
      <c r="AC30" s="192"/>
      <c r="AD30" s="122">
        <f t="shared" si="2"/>
        <v>9.7333333333333325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4">
        <v>24</v>
      </c>
      <c r="B31" s="97" t="s">
        <v>106</v>
      </c>
      <c r="C31" s="179">
        <v>9.5</v>
      </c>
      <c r="D31" s="183">
        <v>8.6999999999999993</v>
      </c>
      <c r="E31" s="211">
        <v>1</v>
      </c>
      <c r="F31" s="211">
        <v>1</v>
      </c>
      <c r="G31" s="114">
        <v>1</v>
      </c>
      <c r="H31" s="114">
        <v>1</v>
      </c>
      <c r="I31" s="114">
        <v>1</v>
      </c>
      <c r="J31" s="211">
        <v>1</v>
      </c>
      <c r="K31" s="211">
        <v>1</v>
      </c>
      <c r="L31" s="211">
        <v>1</v>
      </c>
      <c r="M31" s="211">
        <v>1</v>
      </c>
      <c r="N31" s="167">
        <f t="shared" si="0"/>
        <v>0</v>
      </c>
      <c r="O31" s="198">
        <v>10</v>
      </c>
      <c r="P31" s="198">
        <v>8.5</v>
      </c>
      <c r="Q31" s="188">
        <v>10</v>
      </c>
      <c r="R31" s="198">
        <v>9</v>
      </c>
      <c r="S31" s="198">
        <v>10</v>
      </c>
      <c r="T31" s="197">
        <v>4</v>
      </c>
      <c r="U31" s="172">
        <v>9</v>
      </c>
      <c r="V31" s="178">
        <v>10</v>
      </c>
      <c r="W31" s="125">
        <f t="shared" si="3"/>
        <v>1.8499999999999999</v>
      </c>
      <c r="X31" s="203">
        <v>10</v>
      </c>
      <c r="Y31" s="118">
        <v>10</v>
      </c>
      <c r="Z31" s="208">
        <v>10</v>
      </c>
      <c r="AA31" s="125">
        <f t="shared" si="4"/>
        <v>4</v>
      </c>
      <c r="AB31" s="212">
        <v>10</v>
      </c>
      <c r="AC31" s="128"/>
      <c r="AD31" s="123">
        <f t="shared" si="2"/>
        <v>9.4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0">
        <f>AVERAGE(C8:C31)</f>
        <v>9.4958333333333318</v>
      </c>
      <c r="D32" s="70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8.9541666666666675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0"/>
      <c r="D33" s="7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0"/>
      <c r="D34" s="7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73"/>
      <c r="Z34" s="7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0"/>
      <c r="D35" s="7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0"/>
      <c r="D36" s="7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0"/>
      <c r="D37" s="7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0"/>
      <c r="D38" s="7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0"/>
      <c r="D39" s="7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0"/>
      <c r="D40" s="7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0"/>
      <c r="D41" s="7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0"/>
      <c r="D42" s="7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0"/>
      <c r="D43" s="7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0"/>
      <c r="D44" s="7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0"/>
      <c r="D45" s="7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0"/>
      <c r="D46" s="7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0"/>
      <c r="D47" s="7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0"/>
      <c r="D48" s="7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0"/>
      <c r="D49" s="7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0"/>
      <c r="D50" s="7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0"/>
      <c r="D51" s="7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0"/>
      <c r="D52" s="7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0"/>
      <c r="D53" s="7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0"/>
      <c r="D54" s="7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0"/>
      <c r="D55" s="7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0"/>
      <c r="D56" s="7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0"/>
      <c r="D57" s="7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0"/>
      <c r="D58" s="7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0"/>
      <c r="D59" s="7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0"/>
      <c r="D60" s="7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0"/>
      <c r="D61" s="7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0"/>
      <c r="D62" s="7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0"/>
      <c r="D63" s="7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0"/>
      <c r="D64" s="7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0"/>
      <c r="D65" s="7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0"/>
      <c r="D66" s="7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0"/>
      <c r="D67" s="7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0"/>
      <c r="D68" s="7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0"/>
      <c r="D69" s="7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0"/>
      <c r="D70" s="7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0"/>
      <c r="D71" s="7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0"/>
      <c r="D72" s="7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0"/>
      <c r="D73" s="7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0"/>
      <c r="D74" s="7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0"/>
      <c r="D75" s="7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0"/>
      <c r="D76" s="7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0"/>
      <c r="D77" s="7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0"/>
      <c r="D78" s="7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0"/>
      <c r="D79" s="7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0"/>
      <c r="D80" s="7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0"/>
      <c r="D81" s="7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0"/>
      <c r="D82" s="7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0"/>
      <c r="D83" s="7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0"/>
      <c r="D84" s="7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0"/>
      <c r="D85" s="7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0"/>
      <c r="D86" s="7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0"/>
      <c r="D87" s="7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0"/>
      <c r="D88" s="7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0"/>
      <c r="D89" s="7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0"/>
      <c r="D90" s="7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0"/>
      <c r="D91" s="7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0"/>
      <c r="D92" s="7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0"/>
      <c r="D93" s="7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0"/>
      <c r="D94" s="7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0"/>
      <c r="D95" s="7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0"/>
      <c r="D96" s="7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0"/>
      <c r="D97" s="7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0"/>
      <c r="D98" s="7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0"/>
      <c r="D99" s="7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0"/>
      <c r="D100" s="7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0"/>
      <c r="D101" s="7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0"/>
      <c r="D102" s="7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0"/>
      <c r="D103" s="7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0"/>
      <c r="D104" s="7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0"/>
      <c r="D105" s="7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0"/>
      <c r="D106" s="7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0"/>
      <c r="D107" s="7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0"/>
      <c r="D108" s="7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0"/>
      <c r="D109" s="7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0"/>
      <c r="D110" s="7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0"/>
      <c r="D111" s="7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0"/>
      <c r="D112" s="7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0"/>
      <c r="D113" s="7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0"/>
      <c r="D114" s="7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0"/>
      <c r="D115" s="7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0"/>
      <c r="D116" s="7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0"/>
      <c r="D117" s="7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0"/>
      <c r="D118" s="7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0"/>
      <c r="D119" s="7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0"/>
      <c r="D120" s="7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0"/>
      <c r="D121" s="7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0"/>
      <c r="D122" s="7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0"/>
      <c r="D123" s="7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0"/>
      <c r="D124" s="7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0"/>
      <c r="D125" s="7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0"/>
      <c r="D126" s="7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0"/>
      <c r="D127" s="7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0"/>
      <c r="D128" s="7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0"/>
      <c r="D129" s="7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0"/>
      <c r="D130" s="7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0"/>
      <c r="D131" s="7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0"/>
      <c r="D132" s="7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0"/>
      <c r="D133" s="7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0"/>
      <c r="D134" s="7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0"/>
      <c r="D135" s="7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0"/>
      <c r="D136" s="7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0"/>
      <c r="D137" s="7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0"/>
      <c r="D138" s="7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0"/>
      <c r="D139" s="7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0"/>
      <c r="D140" s="7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0"/>
      <c r="D141" s="7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0"/>
      <c r="D142" s="7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0"/>
      <c r="D143" s="7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0"/>
      <c r="D144" s="7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0"/>
      <c r="D145" s="7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0"/>
      <c r="D146" s="7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0"/>
      <c r="D147" s="7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0"/>
      <c r="D148" s="7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0"/>
      <c r="D149" s="7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0"/>
      <c r="D150" s="7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0"/>
      <c r="D151" s="7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0"/>
      <c r="D152" s="7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0"/>
      <c r="D153" s="7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0"/>
      <c r="D154" s="7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0"/>
      <c r="D155" s="7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0"/>
      <c r="D156" s="7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0"/>
      <c r="D157" s="7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0"/>
      <c r="D158" s="7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0"/>
      <c r="D159" s="7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0"/>
      <c r="D160" s="7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0"/>
      <c r="D161" s="7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0"/>
      <c r="D162" s="7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0"/>
      <c r="D163" s="7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0"/>
      <c r="D164" s="7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0"/>
      <c r="D165" s="7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0"/>
      <c r="D166" s="7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0"/>
      <c r="D167" s="7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0"/>
      <c r="D168" s="7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0"/>
      <c r="D169" s="7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0"/>
      <c r="D170" s="7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0"/>
      <c r="D171" s="7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0"/>
      <c r="D172" s="7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0"/>
      <c r="D173" s="7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0"/>
      <c r="D174" s="7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0"/>
      <c r="D175" s="7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0"/>
      <c r="D176" s="7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0"/>
      <c r="D177" s="7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0"/>
      <c r="D178" s="7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0"/>
      <c r="D179" s="7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0"/>
      <c r="D180" s="7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0"/>
      <c r="D181" s="7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0"/>
      <c r="D182" s="7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0"/>
      <c r="D183" s="7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0"/>
      <c r="D184" s="7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0"/>
      <c r="D185" s="7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0"/>
      <c r="D186" s="7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0"/>
      <c r="D187" s="7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0"/>
      <c r="D188" s="7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0"/>
      <c r="D189" s="7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0"/>
      <c r="D190" s="7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0"/>
      <c r="D191" s="7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0"/>
      <c r="D192" s="7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0"/>
      <c r="D193" s="7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0"/>
      <c r="D194" s="7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0"/>
      <c r="D195" s="7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0"/>
      <c r="D196" s="7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0"/>
      <c r="D197" s="7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0"/>
      <c r="D198" s="7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0"/>
      <c r="D199" s="7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0"/>
      <c r="D200" s="7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0"/>
      <c r="D201" s="7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0"/>
      <c r="D202" s="7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0"/>
      <c r="D203" s="7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0"/>
      <c r="D204" s="7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0"/>
      <c r="D205" s="7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0"/>
      <c r="D206" s="7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0"/>
      <c r="D207" s="7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0"/>
      <c r="D208" s="7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0"/>
      <c r="D209" s="7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0"/>
      <c r="D210" s="7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0"/>
      <c r="D211" s="7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0"/>
      <c r="D212" s="7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0"/>
      <c r="D213" s="7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0"/>
      <c r="D214" s="7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0"/>
      <c r="D215" s="7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0"/>
      <c r="D216" s="7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0"/>
      <c r="D217" s="7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0"/>
      <c r="D218" s="7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0"/>
      <c r="D219" s="7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0"/>
      <c r="D220" s="7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0"/>
      <c r="D221" s="7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0"/>
      <c r="D222" s="7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0"/>
      <c r="D223" s="7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0"/>
      <c r="D224" s="7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0"/>
      <c r="D225" s="7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0"/>
      <c r="D226" s="7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0"/>
      <c r="D227" s="7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0"/>
      <c r="D228" s="7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0"/>
      <c r="D229" s="7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0"/>
      <c r="D230" s="7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0"/>
      <c r="D231" s="7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0"/>
      <c r="D232" s="7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0"/>
      <c r="D233" s="7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0"/>
      <c r="D234" s="7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0"/>
      <c r="D235" s="7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0"/>
      <c r="D236" s="7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0"/>
      <c r="D237" s="7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0"/>
      <c r="D238" s="7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0"/>
      <c r="D239" s="7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0"/>
      <c r="D240" s="7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0"/>
      <c r="D241" s="7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0"/>
      <c r="D242" s="7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0"/>
      <c r="D243" s="7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0"/>
      <c r="D244" s="7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0"/>
      <c r="D245" s="7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0"/>
      <c r="D246" s="7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0"/>
      <c r="D247" s="7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0"/>
      <c r="D248" s="7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0"/>
      <c r="D249" s="7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0"/>
      <c r="D250" s="7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0"/>
      <c r="D251" s="7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0"/>
      <c r="D252" s="7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0"/>
      <c r="D253" s="7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0"/>
      <c r="D254" s="7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0"/>
      <c r="D255" s="7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0"/>
      <c r="D256" s="7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0"/>
      <c r="D257" s="7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0"/>
      <c r="D258" s="7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0"/>
      <c r="D259" s="7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0"/>
      <c r="D260" s="7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0"/>
      <c r="D261" s="7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0"/>
      <c r="D262" s="7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0"/>
      <c r="D263" s="7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0"/>
      <c r="D264" s="7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0"/>
      <c r="D265" s="7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0"/>
      <c r="D266" s="7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0"/>
      <c r="D267" s="7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0"/>
      <c r="D268" s="7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0"/>
      <c r="D269" s="7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0"/>
      <c r="D270" s="7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0"/>
      <c r="D271" s="7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0"/>
      <c r="D272" s="7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0"/>
      <c r="D273" s="7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0"/>
      <c r="D274" s="7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0"/>
      <c r="D275" s="7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0"/>
      <c r="D276" s="7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0"/>
      <c r="D277" s="7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0"/>
      <c r="D278" s="7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0"/>
      <c r="D279" s="7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0"/>
      <c r="D280" s="7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0"/>
      <c r="D281" s="7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0"/>
      <c r="D282" s="7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0"/>
      <c r="D283" s="7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0"/>
      <c r="D284" s="7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0"/>
      <c r="D285" s="7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0"/>
      <c r="D286" s="7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0"/>
      <c r="D287" s="7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0"/>
      <c r="D288" s="7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0"/>
      <c r="D289" s="7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0"/>
      <c r="D290" s="7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0"/>
      <c r="D291" s="7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0"/>
      <c r="D292" s="7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0"/>
      <c r="D293" s="7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0"/>
      <c r="D294" s="7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0"/>
      <c r="D295" s="7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0"/>
      <c r="D296" s="7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0"/>
      <c r="D297" s="7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0"/>
      <c r="D298" s="7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0"/>
      <c r="D299" s="7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0"/>
      <c r="D300" s="7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0"/>
      <c r="D301" s="7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0"/>
      <c r="D302" s="7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0"/>
      <c r="D303" s="7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0"/>
      <c r="D304" s="7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0"/>
      <c r="D305" s="7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0"/>
      <c r="D306" s="7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0"/>
      <c r="D307" s="7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0"/>
      <c r="D308" s="7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0"/>
      <c r="D309" s="7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0"/>
      <c r="D310" s="7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0"/>
      <c r="D311" s="7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0"/>
      <c r="D312" s="7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0"/>
      <c r="D313" s="7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0"/>
      <c r="D314" s="7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0"/>
      <c r="D315" s="7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0"/>
      <c r="D316" s="7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0"/>
      <c r="D317" s="7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0"/>
      <c r="D318" s="7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0"/>
      <c r="D319" s="7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0"/>
      <c r="D320" s="7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0"/>
      <c r="D321" s="7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0"/>
      <c r="D322" s="7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0"/>
      <c r="D323" s="7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0"/>
      <c r="D324" s="7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0"/>
      <c r="D325" s="7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0"/>
      <c r="D326" s="7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0"/>
      <c r="D327" s="7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0"/>
      <c r="D328" s="7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0"/>
      <c r="D329" s="7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0"/>
      <c r="D330" s="7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0"/>
      <c r="D331" s="7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0"/>
      <c r="D332" s="7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0"/>
      <c r="D333" s="7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0"/>
      <c r="D334" s="7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0"/>
      <c r="D335" s="7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0"/>
      <c r="D336" s="7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0"/>
      <c r="D337" s="7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0"/>
      <c r="D338" s="7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0"/>
      <c r="D339" s="7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0"/>
      <c r="D340" s="7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0"/>
      <c r="D341" s="7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0"/>
      <c r="D342" s="7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0"/>
      <c r="D343" s="7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0"/>
      <c r="D344" s="7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0"/>
      <c r="D345" s="7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0"/>
      <c r="D346" s="7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0"/>
      <c r="D347" s="7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0"/>
      <c r="D348" s="7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0"/>
      <c r="D349" s="7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0"/>
      <c r="D350" s="7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0"/>
      <c r="D351" s="7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0"/>
      <c r="D352" s="7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0"/>
      <c r="D353" s="7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0"/>
      <c r="D354" s="7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0"/>
      <c r="D355" s="7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0"/>
      <c r="D356" s="7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0"/>
      <c r="D357" s="7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0"/>
      <c r="D358" s="7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0"/>
      <c r="D359" s="7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0"/>
      <c r="D360" s="7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0"/>
      <c r="D361" s="7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0"/>
      <c r="D362" s="7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0"/>
      <c r="D363" s="7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0"/>
      <c r="D364" s="7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0"/>
      <c r="D365" s="7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0"/>
      <c r="D366" s="7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0"/>
      <c r="D367" s="7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0"/>
      <c r="D368" s="7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0"/>
      <c r="D369" s="7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0"/>
      <c r="D370" s="7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0"/>
      <c r="D371" s="7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0"/>
      <c r="D372" s="7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0"/>
      <c r="D373" s="7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0"/>
      <c r="D374" s="7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0"/>
      <c r="D375" s="7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0"/>
      <c r="D376" s="7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0"/>
      <c r="D377" s="7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0"/>
      <c r="D378" s="7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0"/>
      <c r="D379" s="7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0"/>
      <c r="D380" s="7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0"/>
      <c r="D381" s="7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0"/>
      <c r="D382" s="7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0"/>
      <c r="D383" s="7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0"/>
      <c r="D384" s="7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0"/>
      <c r="D385" s="7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0"/>
      <c r="D386" s="7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0"/>
      <c r="D387" s="7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0"/>
      <c r="D388" s="7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0"/>
      <c r="D389" s="7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0"/>
      <c r="D390" s="7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0"/>
      <c r="D391" s="7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0"/>
      <c r="D392" s="7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0"/>
      <c r="D393" s="7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0"/>
      <c r="D394" s="7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0"/>
      <c r="D395" s="7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0"/>
      <c r="D396" s="7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0"/>
      <c r="D397" s="7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0"/>
      <c r="D398" s="7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0"/>
      <c r="D399" s="7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0"/>
      <c r="D400" s="7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0"/>
      <c r="D401" s="7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0"/>
      <c r="D402" s="7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0"/>
      <c r="D403" s="7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0"/>
      <c r="D404" s="7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0"/>
      <c r="D405" s="7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0"/>
      <c r="D406" s="7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0"/>
      <c r="D407" s="7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0"/>
      <c r="D408" s="7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0"/>
      <c r="D409" s="7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0"/>
      <c r="D410" s="7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0"/>
      <c r="D411" s="7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0"/>
      <c r="D412" s="7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0"/>
      <c r="D413" s="7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0"/>
      <c r="D414" s="7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0"/>
      <c r="D415" s="7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0"/>
      <c r="D416" s="7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0"/>
      <c r="D417" s="7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0"/>
      <c r="D418" s="7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0"/>
      <c r="D419" s="7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0"/>
      <c r="D420" s="7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0"/>
      <c r="D421" s="7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0"/>
      <c r="D422" s="7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0"/>
      <c r="D423" s="7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0"/>
      <c r="D424" s="7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0"/>
      <c r="D425" s="7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0"/>
      <c r="D426" s="7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0"/>
      <c r="D427" s="7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0"/>
      <c r="D428" s="7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0"/>
      <c r="D429" s="7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0"/>
      <c r="D430" s="7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0"/>
      <c r="D431" s="7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0"/>
      <c r="D432" s="7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0"/>
      <c r="D433" s="7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0"/>
      <c r="D434" s="7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0"/>
      <c r="D435" s="7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0"/>
      <c r="D436" s="7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0"/>
      <c r="D437" s="7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0"/>
      <c r="D438" s="7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0"/>
      <c r="D439" s="7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0"/>
      <c r="D440" s="7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0"/>
      <c r="D441" s="7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0"/>
      <c r="D442" s="7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0"/>
      <c r="D443" s="7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0"/>
      <c r="D444" s="7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0"/>
      <c r="D445" s="7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0"/>
      <c r="D446" s="7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0"/>
      <c r="D447" s="7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0"/>
      <c r="D448" s="7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0"/>
      <c r="D449" s="7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0"/>
      <c r="D450" s="7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0"/>
      <c r="D451" s="7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0"/>
      <c r="D452" s="7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0"/>
      <c r="D453" s="7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0"/>
      <c r="D454" s="7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0"/>
      <c r="D455" s="7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0"/>
      <c r="D456" s="7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0"/>
      <c r="D457" s="7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0"/>
      <c r="D458" s="7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0"/>
      <c r="D459" s="7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0"/>
      <c r="D460" s="7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0"/>
      <c r="D461" s="7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0"/>
      <c r="D462" s="7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0"/>
      <c r="D463" s="7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0"/>
      <c r="D464" s="7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0"/>
      <c r="D465" s="7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0"/>
      <c r="D466" s="7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0"/>
      <c r="D467" s="7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0"/>
      <c r="D468" s="7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0"/>
      <c r="D469" s="7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0"/>
      <c r="D470" s="7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0"/>
      <c r="D471" s="7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0"/>
      <c r="D472" s="7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0"/>
      <c r="D473" s="7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0"/>
      <c r="D474" s="7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0"/>
      <c r="D475" s="7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0"/>
      <c r="D476" s="7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0"/>
      <c r="D477" s="7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0"/>
      <c r="D478" s="7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0"/>
      <c r="D479" s="7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0"/>
      <c r="D480" s="7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0"/>
      <c r="D481" s="7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0"/>
      <c r="D482" s="7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0"/>
      <c r="D483" s="7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0"/>
      <c r="D484" s="7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0"/>
      <c r="D485" s="7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0"/>
      <c r="D486" s="7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0"/>
      <c r="D487" s="7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0"/>
      <c r="D488" s="7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0"/>
      <c r="D489" s="7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0"/>
      <c r="D490" s="7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0"/>
      <c r="D491" s="7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0"/>
      <c r="D492" s="7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0"/>
      <c r="D493" s="7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0"/>
      <c r="D494" s="7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0"/>
      <c r="D495" s="7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0"/>
      <c r="D496" s="7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0"/>
      <c r="D497" s="7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0"/>
      <c r="D498" s="7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0"/>
      <c r="D499" s="7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0"/>
      <c r="D500" s="7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0"/>
      <c r="D501" s="7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0"/>
      <c r="D502" s="7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0"/>
      <c r="D503" s="7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0"/>
      <c r="D504" s="7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0"/>
      <c r="D505" s="7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0"/>
      <c r="D506" s="7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0"/>
      <c r="D507" s="7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0"/>
      <c r="D508" s="7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0"/>
      <c r="D509" s="7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0"/>
      <c r="D510" s="7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0"/>
      <c r="D511" s="7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0"/>
      <c r="D512" s="7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0"/>
      <c r="D513" s="7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0"/>
      <c r="D514" s="7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0"/>
      <c r="D515" s="7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0"/>
      <c r="D516" s="7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0"/>
      <c r="D517" s="7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0"/>
      <c r="D518" s="7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0"/>
      <c r="D519" s="7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0"/>
      <c r="D520" s="7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0"/>
      <c r="D521" s="7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0"/>
      <c r="D522" s="7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0"/>
      <c r="D523" s="7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0"/>
      <c r="D524" s="7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0"/>
      <c r="D525" s="7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0"/>
      <c r="D526" s="7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0"/>
      <c r="D527" s="7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0"/>
      <c r="D528" s="7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0"/>
      <c r="D529" s="7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0"/>
      <c r="D530" s="7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0"/>
      <c r="D531" s="7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0"/>
      <c r="D532" s="7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0"/>
      <c r="D533" s="7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0"/>
      <c r="D534" s="7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0"/>
      <c r="D535" s="7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0"/>
      <c r="D536" s="7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0"/>
      <c r="D537" s="7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0"/>
      <c r="D538" s="7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0"/>
      <c r="D539" s="7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0"/>
      <c r="D540" s="7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0"/>
      <c r="D541" s="7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0"/>
      <c r="D542" s="7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0"/>
      <c r="D543" s="7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0"/>
      <c r="D544" s="7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0"/>
      <c r="D545" s="7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0"/>
      <c r="D546" s="7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0"/>
      <c r="D547" s="7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0"/>
      <c r="D548" s="7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0"/>
      <c r="D549" s="7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0"/>
      <c r="D550" s="7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0"/>
      <c r="D551" s="7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0"/>
      <c r="D552" s="7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0"/>
      <c r="D553" s="7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0"/>
      <c r="D554" s="7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0"/>
      <c r="D555" s="7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0"/>
      <c r="D556" s="7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0"/>
      <c r="D557" s="7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0"/>
      <c r="D558" s="7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0"/>
      <c r="D559" s="7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0"/>
      <c r="D560" s="7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0"/>
      <c r="D561" s="7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0"/>
      <c r="D562" s="7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0"/>
      <c r="D563" s="7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0"/>
      <c r="D564" s="7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0"/>
      <c r="D565" s="7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0"/>
      <c r="D566" s="7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0"/>
      <c r="D567" s="7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0"/>
      <c r="D568" s="7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0"/>
      <c r="D569" s="7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0"/>
      <c r="D570" s="7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0"/>
      <c r="D571" s="7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0"/>
      <c r="D572" s="7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0"/>
      <c r="D573" s="7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0"/>
      <c r="D574" s="7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0"/>
      <c r="D575" s="7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0"/>
      <c r="D576" s="7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0"/>
      <c r="D577" s="7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0"/>
      <c r="D578" s="7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0"/>
      <c r="D579" s="7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0"/>
      <c r="D580" s="7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0"/>
      <c r="D581" s="7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0"/>
      <c r="D582" s="7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0"/>
      <c r="D583" s="7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0"/>
      <c r="D584" s="7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0"/>
      <c r="D585" s="7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0"/>
      <c r="D586" s="7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0"/>
      <c r="D587" s="7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0"/>
      <c r="D588" s="7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0"/>
      <c r="D589" s="7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0"/>
      <c r="D590" s="7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0"/>
      <c r="D591" s="7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0"/>
      <c r="D592" s="7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0"/>
      <c r="D593" s="7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0"/>
      <c r="D594" s="7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0"/>
      <c r="D595" s="7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0"/>
      <c r="D596" s="7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0"/>
      <c r="D597" s="7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0"/>
      <c r="D598" s="7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0"/>
      <c r="D599" s="7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0"/>
      <c r="D600" s="7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0"/>
      <c r="D601" s="7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0"/>
      <c r="D602" s="7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0"/>
      <c r="D603" s="7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0"/>
      <c r="D604" s="7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0"/>
      <c r="D605" s="7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0"/>
      <c r="D606" s="7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0"/>
      <c r="D607" s="7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0"/>
      <c r="D608" s="7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0"/>
      <c r="D609" s="7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0"/>
      <c r="D610" s="7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0"/>
      <c r="D611" s="7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0"/>
      <c r="D612" s="7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0"/>
      <c r="D613" s="7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0"/>
      <c r="D614" s="7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0"/>
      <c r="D615" s="7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0"/>
      <c r="D616" s="7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0"/>
      <c r="D617" s="7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0"/>
      <c r="D618" s="7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0"/>
      <c r="D619" s="7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0"/>
      <c r="D620" s="7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0"/>
      <c r="D621" s="7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0"/>
      <c r="D622" s="7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0"/>
      <c r="D623" s="7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0"/>
      <c r="D624" s="7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0"/>
      <c r="D625" s="7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0"/>
      <c r="D626" s="7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0"/>
      <c r="D627" s="7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0"/>
      <c r="D628" s="7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0"/>
      <c r="D629" s="7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0"/>
      <c r="D630" s="7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0"/>
      <c r="D631" s="7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0"/>
      <c r="D632" s="7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0"/>
      <c r="D633" s="7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0"/>
      <c r="D634" s="7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0"/>
      <c r="D635" s="7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0"/>
      <c r="D636" s="7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0"/>
      <c r="D637" s="7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0"/>
      <c r="D638" s="7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0"/>
      <c r="D639" s="7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0"/>
      <c r="D640" s="7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0"/>
      <c r="D641" s="7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0"/>
      <c r="D642" s="7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0"/>
      <c r="D643" s="7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0"/>
      <c r="D644" s="7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0"/>
      <c r="D645" s="7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0"/>
      <c r="D646" s="7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0"/>
      <c r="D647" s="7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0"/>
      <c r="D648" s="7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0"/>
      <c r="D649" s="7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0"/>
      <c r="D650" s="7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0"/>
      <c r="D651" s="7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0"/>
      <c r="D652" s="7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0"/>
      <c r="D653" s="7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0"/>
      <c r="D654" s="7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0"/>
      <c r="D655" s="7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0"/>
      <c r="D656" s="7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0"/>
      <c r="D657" s="7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0"/>
      <c r="D658" s="7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0"/>
      <c r="D659" s="7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0"/>
      <c r="D660" s="7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0"/>
      <c r="D661" s="7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0"/>
      <c r="D662" s="7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0"/>
      <c r="D663" s="7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0"/>
      <c r="D664" s="7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0"/>
      <c r="D665" s="7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0"/>
      <c r="D666" s="7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0"/>
      <c r="D667" s="7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0"/>
      <c r="D668" s="7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0"/>
      <c r="D669" s="7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0"/>
      <c r="D670" s="7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0"/>
      <c r="D671" s="7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0"/>
      <c r="D672" s="7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0"/>
      <c r="D673" s="7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0"/>
      <c r="D674" s="7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0"/>
      <c r="D675" s="7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0"/>
      <c r="D676" s="7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0"/>
      <c r="D677" s="7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0"/>
      <c r="D678" s="7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0"/>
      <c r="D679" s="7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0"/>
      <c r="D680" s="7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0"/>
      <c r="D681" s="7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0"/>
      <c r="D682" s="7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0"/>
      <c r="D683" s="7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0"/>
      <c r="D684" s="7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0"/>
      <c r="D685" s="7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0"/>
      <c r="D686" s="7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0"/>
      <c r="D687" s="7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0"/>
      <c r="D688" s="7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0"/>
      <c r="D689" s="7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0"/>
      <c r="D690" s="7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0"/>
      <c r="D691" s="7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0"/>
      <c r="D692" s="7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0"/>
      <c r="D693" s="7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0"/>
      <c r="D694" s="7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0"/>
      <c r="D695" s="7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0"/>
      <c r="D696" s="7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0"/>
      <c r="D697" s="7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0"/>
      <c r="D698" s="7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0"/>
      <c r="D699" s="7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0"/>
      <c r="D700" s="7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0"/>
      <c r="D701" s="7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0"/>
      <c r="D702" s="7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0"/>
      <c r="D703" s="7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0"/>
      <c r="D704" s="7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0"/>
      <c r="D705" s="7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0"/>
      <c r="D706" s="7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0"/>
      <c r="D707" s="7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0"/>
      <c r="D708" s="7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0"/>
      <c r="D709" s="7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0"/>
      <c r="D710" s="7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0"/>
      <c r="D711" s="7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0"/>
      <c r="D712" s="7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0"/>
      <c r="D713" s="7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0"/>
      <c r="D714" s="7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0"/>
      <c r="D715" s="7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0"/>
      <c r="D716" s="7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0"/>
      <c r="D717" s="7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0"/>
      <c r="D718" s="7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0"/>
      <c r="D719" s="7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0"/>
      <c r="D720" s="7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0"/>
      <c r="D721" s="7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0"/>
      <c r="D722" s="7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0"/>
      <c r="D723" s="7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0"/>
      <c r="D724" s="7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0"/>
      <c r="D725" s="7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0"/>
      <c r="D726" s="7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0"/>
      <c r="D727" s="7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0"/>
      <c r="D728" s="7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0"/>
      <c r="D729" s="7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0"/>
      <c r="D730" s="7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0"/>
      <c r="D731" s="7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0"/>
      <c r="D732" s="7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0"/>
      <c r="D733" s="7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0"/>
      <c r="D734" s="7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0"/>
      <c r="D735" s="7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0"/>
      <c r="D736" s="7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0"/>
      <c r="D737" s="7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0"/>
      <c r="D738" s="7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0"/>
      <c r="D739" s="7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0"/>
      <c r="D740" s="7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0"/>
      <c r="D741" s="7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0"/>
      <c r="D742" s="7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0"/>
      <c r="D743" s="7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0"/>
      <c r="D744" s="7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0"/>
      <c r="D745" s="7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0"/>
      <c r="D746" s="7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0"/>
      <c r="D747" s="7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0"/>
      <c r="D748" s="7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0"/>
      <c r="D749" s="7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0"/>
      <c r="D750" s="7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0"/>
      <c r="D751" s="7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0"/>
      <c r="D752" s="7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0"/>
      <c r="D753" s="7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0"/>
      <c r="D754" s="7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0"/>
      <c r="D755" s="7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0"/>
      <c r="D756" s="7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0"/>
      <c r="D757" s="7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0"/>
      <c r="D758" s="7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0"/>
      <c r="D759" s="7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0"/>
      <c r="D760" s="7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0"/>
      <c r="D761" s="7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0"/>
      <c r="D762" s="7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0"/>
      <c r="D763" s="7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0"/>
      <c r="D764" s="7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0"/>
      <c r="D765" s="7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0"/>
      <c r="D766" s="7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0"/>
      <c r="D767" s="7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0"/>
      <c r="D768" s="7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0"/>
      <c r="D769" s="7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0"/>
      <c r="D770" s="7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0"/>
      <c r="D771" s="7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0"/>
      <c r="D772" s="7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0"/>
      <c r="D773" s="7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0"/>
      <c r="D774" s="7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0"/>
      <c r="D775" s="7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0"/>
      <c r="D776" s="7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0"/>
      <c r="D777" s="7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0"/>
      <c r="D778" s="7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0"/>
      <c r="D779" s="7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0"/>
      <c r="D780" s="7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0"/>
      <c r="D781" s="7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0"/>
      <c r="D782" s="7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0"/>
      <c r="D783" s="7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0"/>
      <c r="D784" s="7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0"/>
      <c r="D785" s="7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0"/>
      <c r="D786" s="7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0"/>
      <c r="D787" s="7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0"/>
      <c r="D788" s="7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0"/>
      <c r="D789" s="7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0"/>
      <c r="D790" s="7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0"/>
      <c r="D791" s="7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0"/>
      <c r="D792" s="7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0"/>
      <c r="D793" s="7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0"/>
      <c r="D794" s="7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0"/>
      <c r="D795" s="7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0"/>
      <c r="D796" s="7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0"/>
      <c r="D797" s="7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0"/>
      <c r="D798" s="7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0"/>
      <c r="D799" s="7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0"/>
      <c r="D800" s="7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0"/>
      <c r="D801" s="7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0"/>
      <c r="D802" s="7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0"/>
      <c r="D803" s="7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0"/>
      <c r="D804" s="7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0"/>
      <c r="D805" s="7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0"/>
      <c r="D806" s="7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0"/>
      <c r="D807" s="7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0"/>
      <c r="D808" s="7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0"/>
      <c r="D809" s="7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0"/>
      <c r="D810" s="7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0"/>
      <c r="D811" s="7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0"/>
      <c r="D812" s="7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0"/>
      <c r="D813" s="7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0"/>
      <c r="D814" s="7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0"/>
      <c r="D815" s="7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0"/>
      <c r="D816" s="7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0"/>
      <c r="D817" s="7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0"/>
      <c r="D818" s="7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0"/>
      <c r="D819" s="7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0"/>
      <c r="D820" s="7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0"/>
      <c r="D821" s="7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0"/>
      <c r="D822" s="7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0"/>
      <c r="D823" s="7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0"/>
      <c r="D824" s="7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0"/>
      <c r="D825" s="7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0"/>
      <c r="D826" s="7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0"/>
      <c r="D827" s="7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0"/>
      <c r="D828" s="7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0"/>
      <c r="D829" s="7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0"/>
      <c r="D830" s="7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0"/>
      <c r="D831" s="7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0"/>
      <c r="D832" s="7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0"/>
      <c r="D833" s="7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0"/>
      <c r="D834" s="7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0"/>
      <c r="D835" s="7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0"/>
      <c r="D836" s="7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0"/>
      <c r="D837" s="7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0"/>
      <c r="D838" s="7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0"/>
      <c r="D839" s="7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0"/>
      <c r="D840" s="7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0"/>
      <c r="D841" s="7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0"/>
      <c r="D842" s="7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0"/>
      <c r="D843" s="7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0"/>
      <c r="D844" s="7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0"/>
      <c r="D845" s="7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0"/>
      <c r="D846" s="7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0"/>
      <c r="D847" s="7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0"/>
      <c r="D848" s="7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0"/>
      <c r="D849" s="7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0"/>
      <c r="D850" s="7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0"/>
      <c r="D851" s="7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0"/>
      <c r="D852" s="7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0"/>
      <c r="D853" s="7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0"/>
      <c r="D854" s="7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0"/>
      <c r="D855" s="7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0"/>
      <c r="D856" s="7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0"/>
      <c r="D857" s="7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0"/>
      <c r="D858" s="7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0"/>
      <c r="D859" s="7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0"/>
      <c r="D860" s="7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0"/>
      <c r="D861" s="7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0"/>
      <c r="D862" s="7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0"/>
      <c r="D863" s="7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0"/>
      <c r="D864" s="7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0"/>
      <c r="D865" s="7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0"/>
      <c r="D866" s="7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0"/>
      <c r="D867" s="7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0"/>
      <c r="D868" s="7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0"/>
      <c r="D869" s="7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0"/>
      <c r="D870" s="7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0"/>
      <c r="D871" s="7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0"/>
      <c r="D872" s="7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0"/>
      <c r="D873" s="7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0"/>
      <c r="D874" s="7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0"/>
      <c r="D875" s="7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0"/>
      <c r="D876" s="7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0"/>
      <c r="D877" s="7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0"/>
      <c r="D878" s="7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0"/>
      <c r="D879" s="7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0"/>
      <c r="D880" s="7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0"/>
      <c r="D881" s="7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0"/>
      <c r="D882" s="7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0"/>
      <c r="D883" s="7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0"/>
      <c r="D884" s="7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0"/>
      <c r="D885" s="7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0"/>
      <c r="D886" s="7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0"/>
      <c r="D887" s="7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0"/>
      <c r="D888" s="7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0"/>
      <c r="D889" s="7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0"/>
      <c r="D890" s="7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0"/>
      <c r="D891" s="7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0"/>
      <c r="D892" s="7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0"/>
      <c r="D893" s="7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0"/>
      <c r="D894" s="7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0"/>
      <c r="D895" s="7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0"/>
      <c r="D896" s="7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0"/>
      <c r="D897" s="7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0"/>
      <c r="D898" s="7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0"/>
      <c r="D899" s="7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0"/>
      <c r="D900" s="7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0"/>
      <c r="D901" s="7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0"/>
      <c r="D902" s="7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0"/>
      <c r="D903" s="7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0"/>
      <c r="D904" s="7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0"/>
      <c r="D905" s="7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0"/>
      <c r="D906" s="7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0"/>
      <c r="D907" s="7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0"/>
      <c r="D908" s="7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0"/>
      <c r="D909" s="7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0"/>
      <c r="D910" s="7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0"/>
      <c r="D911" s="7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0"/>
      <c r="D912" s="7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0"/>
      <c r="D913" s="7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0"/>
      <c r="D914" s="7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0"/>
      <c r="D915" s="7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0"/>
      <c r="D916" s="7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0"/>
      <c r="D917" s="7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0"/>
      <c r="D918" s="7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0"/>
      <c r="D919" s="7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0"/>
      <c r="D920" s="7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0"/>
      <c r="D921" s="7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0"/>
      <c r="D922" s="7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0"/>
      <c r="D923" s="7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0"/>
      <c r="D924" s="7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0"/>
      <c r="D925" s="7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0"/>
      <c r="D926" s="7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0"/>
      <c r="D927" s="7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0"/>
      <c r="D928" s="7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0"/>
      <c r="D929" s="7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0"/>
      <c r="D930" s="7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0"/>
      <c r="D931" s="7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0"/>
      <c r="D932" s="7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0"/>
      <c r="D933" s="7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0"/>
      <c r="D934" s="7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0"/>
      <c r="D935" s="7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0"/>
      <c r="D936" s="7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0"/>
      <c r="D937" s="7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0"/>
      <c r="D938" s="7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0"/>
      <c r="D939" s="7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0"/>
      <c r="D940" s="7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0"/>
      <c r="D941" s="7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0"/>
      <c r="D942" s="7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0"/>
      <c r="D943" s="7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0"/>
      <c r="D944" s="7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0"/>
      <c r="D945" s="7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0"/>
      <c r="D946" s="7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0"/>
      <c r="D947" s="7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0"/>
      <c r="D948" s="7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0"/>
      <c r="D949" s="7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0"/>
      <c r="D950" s="7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0"/>
      <c r="D951" s="7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0"/>
      <c r="D952" s="7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0"/>
      <c r="D953" s="7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0"/>
      <c r="D954" s="7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0"/>
      <c r="D955" s="7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0"/>
      <c r="D956" s="7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0"/>
      <c r="D957" s="7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0"/>
      <c r="D958" s="7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0"/>
      <c r="D959" s="7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0"/>
      <c r="D960" s="7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0"/>
      <c r="D961" s="7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0"/>
      <c r="D962" s="7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0"/>
      <c r="D963" s="7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0"/>
      <c r="D964" s="7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0"/>
      <c r="D965" s="7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0"/>
      <c r="D966" s="7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0"/>
      <c r="D967" s="7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0"/>
      <c r="D968" s="7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0"/>
      <c r="D969" s="7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0"/>
      <c r="D970" s="7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0"/>
      <c r="D971" s="7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0"/>
      <c r="D972" s="7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0"/>
      <c r="D973" s="7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0"/>
      <c r="D974" s="7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0"/>
      <c r="D975" s="7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0"/>
      <c r="D976" s="7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0"/>
      <c r="D977" s="7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0"/>
      <c r="D978" s="7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0"/>
      <c r="D979" s="7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0"/>
      <c r="D980" s="7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0"/>
      <c r="D981" s="7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0"/>
      <c r="D982" s="7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0"/>
      <c r="D983" s="7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0"/>
      <c r="D984" s="7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0"/>
      <c r="D985" s="7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0"/>
      <c r="D986" s="7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0"/>
      <c r="D987" s="7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0"/>
      <c r="D988" s="7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0"/>
      <c r="D989" s="7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0"/>
      <c r="D990" s="7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0"/>
      <c r="D991" s="7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0"/>
      <c r="D992" s="7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0"/>
      <c r="D993" s="7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0"/>
      <c r="D994" s="7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0"/>
      <c r="D995" s="7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0"/>
      <c r="D996" s="7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0"/>
      <c r="D997" s="7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0"/>
      <c r="D998" s="7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0"/>
      <c r="D999" s="7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0"/>
      <c r="D1000" s="7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  <mergeCell ref="A1:B5"/>
    <mergeCell ref="A6:A7"/>
    <mergeCell ref="B6:B7"/>
    <mergeCell ref="E4:V4"/>
    <mergeCell ref="C6:C7"/>
    <mergeCell ref="D6:D7"/>
    <mergeCell ref="C1:D4"/>
    <mergeCell ref="C5:D5"/>
    <mergeCell ref="U6:W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1"/>
  <sheetViews>
    <sheetView tabSelected="1" topLeftCell="A7" workbookViewId="0">
      <selection activeCell="V25" sqref="V2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6.7109375" customWidth="1"/>
    <col min="9" max="9" width="8.28515625" customWidth="1"/>
    <col min="10" max="10" width="8.5703125" customWidth="1"/>
    <col min="11" max="11" width="7.7109375" customWidth="1"/>
    <col min="12" max="12" width="7.7109375" style="213" customWidth="1"/>
    <col min="13" max="13" width="14.5703125" customWidth="1"/>
    <col min="14" max="14" width="8.42578125" customWidth="1"/>
    <col min="15" max="15" width="15.28515625" style="213" customWidth="1"/>
    <col min="16" max="16" width="12.140625" style="213" customWidth="1"/>
    <col min="17" max="17" width="12" style="213" customWidth="1"/>
    <col min="18" max="18" width="17" customWidth="1"/>
    <col min="19" max="19" width="7.85546875" customWidth="1"/>
    <col min="20" max="20" width="13.28515625" style="213" customWidth="1"/>
    <col min="21" max="23" width="11.42578125" customWidth="1"/>
    <col min="24" max="24" width="12.7109375" customWidth="1"/>
    <col min="25" max="25" width="12.7109375" style="213" customWidth="1"/>
    <col min="26" max="30" width="11.42578125" customWidth="1"/>
    <col min="31" max="31" width="11.42578125" style="213" customWidth="1"/>
    <col min="32" max="32" width="11.42578125" customWidth="1"/>
  </cols>
  <sheetData>
    <row r="1" spans="1:32" ht="19.5" customHeight="1" x14ac:dyDescent="0.25">
      <c r="A1" s="314"/>
      <c r="B1" s="313"/>
      <c r="C1" s="311"/>
      <c r="D1" s="312"/>
      <c r="E1" s="313"/>
      <c r="F1" s="292" t="s">
        <v>0</v>
      </c>
      <c r="G1" s="293"/>
      <c r="H1" s="293"/>
      <c r="I1" s="293"/>
      <c r="J1" s="293"/>
      <c r="K1" s="293"/>
      <c r="L1" s="274"/>
      <c r="M1" s="293"/>
      <c r="N1" s="293"/>
      <c r="O1" s="274"/>
      <c r="P1" s="274"/>
      <c r="Q1" s="274"/>
      <c r="R1" s="317"/>
      <c r="S1" s="363"/>
      <c r="T1" s="364"/>
      <c r="U1" s="274"/>
      <c r="V1" s="274"/>
      <c r="W1" s="274"/>
      <c r="X1" s="275"/>
      <c r="Y1" s="398" t="s">
        <v>139</v>
      </c>
      <c r="Z1" s="383" t="s">
        <v>140</v>
      </c>
      <c r="AA1" s="385" t="s">
        <v>141</v>
      </c>
      <c r="AB1" s="388" t="s">
        <v>142</v>
      </c>
      <c r="AC1" s="341" t="s">
        <v>73</v>
      </c>
      <c r="AD1" s="344" t="s">
        <v>74</v>
      </c>
      <c r="AE1" s="347" t="s">
        <v>142</v>
      </c>
      <c r="AF1" s="350" t="s">
        <v>73</v>
      </c>
    </row>
    <row r="2" spans="1:32" ht="19.5" customHeight="1" x14ac:dyDescent="0.25">
      <c r="A2" s="276"/>
      <c r="B2" s="270"/>
      <c r="C2" s="276"/>
      <c r="D2" s="277"/>
      <c r="E2" s="270"/>
      <c r="F2" s="295" t="s">
        <v>1</v>
      </c>
      <c r="G2" s="290"/>
      <c r="H2" s="290"/>
      <c r="I2" s="290"/>
      <c r="J2" s="290"/>
      <c r="K2" s="290"/>
      <c r="L2" s="291"/>
      <c r="M2" s="290"/>
      <c r="N2" s="290"/>
      <c r="O2" s="291"/>
      <c r="P2" s="291"/>
      <c r="Q2" s="291"/>
      <c r="R2" s="318"/>
      <c r="S2" s="269"/>
      <c r="T2" s="291"/>
      <c r="U2" s="277"/>
      <c r="V2" s="277"/>
      <c r="W2" s="277"/>
      <c r="X2" s="278"/>
      <c r="Y2" s="399"/>
      <c r="Z2" s="383"/>
      <c r="AA2" s="386"/>
      <c r="AB2" s="388"/>
      <c r="AC2" s="342"/>
      <c r="AD2" s="345"/>
      <c r="AE2" s="348"/>
      <c r="AF2" s="351"/>
    </row>
    <row r="3" spans="1:32" ht="19.5" customHeight="1" x14ac:dyDescent="0.25">
      <c r="A3" s="276"/>
      <c r="B3" s="270"/>
      <c r="C3" s="276"/>
      <c r="D3" s="277"/>
      <c r="E3" s="270"/>
      <c r="F3" s="289" t="s">
        <v>75</v>
      </c>
      <c r="G3" s="290"/>
      <c r="H3" s="290"/>
      <c r="I3" s="290"/>
      <c r="J3" s="290"/>
      <c r="K3" s="290"/>
      <c r="L3" s="291"/>
      <c r="M3" s="290"/>
      <c r="N3" s="290"/>
      <c r="O3" s="291"/>
      <c r="P3" s="291"/>
      <c r="Q3" s="291"/>
      <c r="R3" s="318"/>
      <c r="S3" s="269"/>
      <c r="T3" s="291"/>
      <c r="U3" s="277"/>
      <c r="V3" s="277"/>
      <c r="W3" s="277"/>
      <c r="X3" s="278"/>
      <c r="Y3" s="399"/>
      <c r="Z3" s="383"/>
      <c r="AA3" s="386"/>
      <c r="AB3" s="388"/>
      <c r="AC3" s="342"/>
      <c r="AD3" s="345"/>
      <c r="AE3" s="348"/>
      <c r="AF3" s="351"/>
    </row>
    <row r="4" spans="1:32" ht="20.25" customHeight="1" thickBot="1" x14ac:dyDescent="0.3">
      <c r="A4" s="276"/>
      <c r="B4" s="270"/>
      <c r="C4" s="279"/>
      <c r="D4" s="280"/>
      <c r="E4" s="272"/>
      <c r="F4" s="296" t="s">
        <v>5</v>
      </c>
      <c r="G4" s="286"/>
      <c r="H4" s="286"/>
      <c r="I4" s="286"/>
      <c r="J4" s="286"/>
      <c r="K4" s="286"/>
      <c r="L4" s="319"/>
      <c r="M4" s="286"/>
      <c r="N4" s="286"/>
      <c r="O4" s="319"/>
      <c r="P4" s="319"/>
      <c r="Q4" s="319"/>
      <c r="R4" s="298"/>
      <c r="S4" s="271"/>
      <c r="T4" s="319"/>
      <c r="U4" s="280"/>
      <c r="V4" s="280"/>
      <c r="W4" s="280"/>
      <c r="X4" s="281"/>
      <c r="Y4" s="399"/>
      <c r="Z4" s="383"/>
      <c r="AA4" s="386"/>
      <c r="AB4" s="388"/>
      <c r="AC4" s="342"/>
      <c r="AD4" s="345"/>
      <c r="AE4" s="348"/>
      <c r="AF4" s="351"/>
    </row>
    <row r="5" spans="1:32" ht="33" customHeight="1" thickBot="1" x14ac:dyDescent="0.25">
      <c r="A5" s="279"/>
      <c r="B5" s="291"/>
      <c r="C5" s="365" t="s">
        <v>8</v>
      </c>
      <c r="D5" s="274"/>
      <c r="E5" s="301"/>
      <c r="F5" s="297" t="s">
        <v>76</v>
      </c>
      <c r="G5" s="286"/>
      <c r="H5" s="286"/>
      <c r="I5" s="286"/>
      <c r="J5" s="286"/>
      <c r="K5" s="286"/>
      <c r="L5" s="291"/>
      <c r="M5" s="286"/>
      <c r="N5" s="286"/>
      <c r="O5" s="319"/>
      <c r="P5" s="319"/>
      <c r="Q5" s="319"/>
      <c r="R5" s="286"/>
      <c r="S5" s="286"/>
      <c r="T5" s="319"/>
      <c r="U5" s="286"/>
      <c r="V5" s="286"/>
      <c r="W5" s="287"/>
      <c r="X5" s="395" t="s">
        <v>161</v>
      </c>
      <c r="Y5" s="399"/>
      <c r="Z5" s="383"/>
      <c r="AA5" s="386"/>
      <c r="AB5" s="388"/>
      <c r="AC5" s="342"/>
      <c r="AD5" s="345"/>
      <c r="AE5" s="348"/>
      <c r="AF5" s="351"/>
    </row>
    <row r="6" spans="1:32" ht="26.25" customHeight="1" thickBot="1" x14ac:dyDescent="0.25">
      <c r="A6" s="315" t="s">
        <v>7</v>
      </c>
      <c r="B6" s="366" t="s">
        <v>9</v>
      </c>
      <c r="C6" s="371" t="s">
        <v>13</v>
      </c>
      <c r="D6" s="374" t="s">
        <v>38</v>
      </c>
      <c r="E6" s="371" t="s">
        <v>77</v>
      </c>
      <c r="F6" s="285" t="s">
        <v>11</v>
      </c>
      <c r="G6" s="286"/>
      <c r="H6" s="286"/>
      <c r="I6" s="286"/>
      <c r="J6" s="286"/>
      <c r="K6" s="287"/>
      <c r="L6" s="224" t="s">
        <v>150</v>
      </c>
      <c r="M6" s="332" t="s">
        <v>151</v>
      </c>
      <c r="N6" s="301"/>
      <c r="O6" s="377" t="s">
        <v>154</v>
      </c>
      <c r="P6" s="325"/>
      <c r="Q6" s="325"/>
      <c r="R6" s="325"/>
      <c r="S6" s="378"/>
      <c r="T6" s="377" t="s">
        <v>15</v>
      </c>
      <c r="U6" s="325"/>
      <c r="V6" s="378"/>
      <c r="W6" s="392" t="s">
        <v>16</v>
      </c>
      <c r="X6" s="396"/>
      <c r="Y6" s="399"/>
      <c r="Z6" s="383"/>
      <c r="AA6" s="386"/>
      <c r="AB6" s="388"/>
      <c r="AC6" s="342"/>
      <c r="AD6" s="345"/>
      <c r="AE6" s="348"/>
      <c r="AF6" s="351"/>
    </row>
    <row r="7" spans="1:32" ht="39" customHeight="1" thickBot="1" x14ac:dyDescent="0.25">
      <c r="A7" s="369"/>
      <c r="B7" s="367"/>
      <c r="C7" s="372"/>
      <c r="D7" s="375"/>
      <c r="E7" s="372"/>
      <c r="F7" s="379" t="s">
        <v>144</v>
      </c>
      <c r="G7" s="381" t="s">
        <v>145</v>
      </c>
      <c r="H7" s="381" t="s">
        <v>146</v>
      </c>
      <c r="I7" s="381" t="s">
        <v>147</v>
      </c>
      <c r="J7" s="381" t="s">
        <v>148</v>
      </c>
      <c r="K7" s="353" t="s">
        <v>29</v>
      </c>
      <c r="L7" s="355" t="s">
        <v>149</v>
      </c>
      <c r="M7" s="357" t="s">
        <v>152</v>
      </c>
      <c r="N7" s="359">
        <v>0.1</v>
      </c>
      <c r="O7" s="256" t="s">
        <v>156</v>
      </c>
      <c r="P7" s="257" t="s">
        <v>157</v>
      </c>
      <c r="Q7" s="258" t="s">
        <v>158</v>
      </c>
      <c r="R7" s="257" t="s">
        <v>155</v>
      </c>
      <c r="S7" s="361">
        <v>0.5</v>
      </c>
      <c r="T7" s="226" t="s">
        <v>153</v>
      </c>
      <c r="U7" s="227" t="s">
        <v>79</v>
      </c>
      <c r="V7" s="390">
        <v>0.4</v>
      </c>
      <c r="W7" s="393"/>
      <c r="X7" s="396"/>
      <c r="Y7" s="399"/>
      <c r="Z7" s="383"/>
      <c r="AA7" s="386"/>
      <c r="AB7" s="388"/>
      <c r="AC7" s="342"/>
      <c r="AD7" s="345"/>
      <c r="AE7" s="348"/>
      <c r="AF7" s="351"/>
    </row>
    <row r="8" spans="1:32" s="249" customFormat="1" ht="39" customHeight="1" thickBot="1" x14ac:dyDescent="0.25">
      <c r="A8" s="370"/>
      <c r="B8" s="368"/>
      <c r="C8" s="373"/>
      <c r="D8" s="376"/>
      <c r="E8" s="373"/>
      <c r="F8" s="380"/>
      <c r="G8" s="382"/>
      <c r="H8" s="382"/>
      <c r="I8" s="382"/>
      <c r="J8" s="382"/>
      <c r="K8" s="354"/>
      <c r="L8" s="356"/>
      <c r="M8" s="358"/>
      <c r="N8" s="360"/>
      <c r="O8" s="259" t="s">
        <v>145</v>
      </c>
      <c r="P8" s="260" t="s">
        <v>146</v>
      </c>
      <c r="Q8" s="261" t="s">
        <v>159</v>
      </c>
      <c r="R8" s="260" t="s">
        <v>160</v>
      </c>
      <c r="S8" s="362"/>
      <c r="T8" s="262" t="s">
        <v>147</v>
      </c>
      <c r="U8" s="263" t="s">
        <v>148</v>
      </c>
      <c r="V8" s="391"/>
      <c r="W8" s="394"/>
      <c r="X8" s="397"/>
      <c r="Y8" s="400"/>
      <c r="Z8" s="384"/>
      <c r="AA8" s="387"/>
      <c r="AB8" s="389"/>
      <c r="AC8" s="343"/>
      <c r="AD8" s="346"/>
      <c r="AE8" s="349"/>
      <c r="AF8" s="352"/>
    </row>
    <row r="9" spans="1:32" ht="19.5" customHeight="1" thickBot="1" x14ac:dyDescent="0.3">
      <c r="A9" s="32">
        <v>1</v>
      </c>
      <c r="B9" s="82" t="s">
        <v>83</v>
      </c>
      <c r="C9" s="181">
        <v>9.6</v>
      </c>
      <c r="D9" s="217">
        <v>9.6999999999999993</v>
      </c>
      <c r="E9" s="218">
        <v>10</v>
      </c>
      <c r="F9" s="239"/>
      <c r="G9" s="240">
        <v>1</v>
      </c>
      <c r="H9" s="240">
        <v>1</v>
      </c>
      <c r="I9" s="240">
        <v>1</v>
      </c>
      <c r="J9" s="240">
        <v>1</v>
      </c>
      <c r="K9" s="36">
        <f>4-SUM(F9:J9)</f>
        <v>0</v>
      </c>
      <c r="L9" s="223" t="s">
        <v>143</v>
      </c>
      <c r="M9" s="34">
        <f>4-K9</f>
        <v>4</v>
      </c>
      <c r="N9" s="31">
        <f>M9*0.25</f>
        <v>1</v>
      </c>
      <c r="O9" s="253">
        <v>10</v>
      </c>
      <c r="P9" s="254">
        <v>9.5</v>
      </c>
      <c r="Q9" s="254">
        <v>10</v>
      </c>
      <c r="R9" s="255">
        <v>9.6</v>
      </c>
      <c r="S9" s="235">
        <f>(O9*0.1)+(P9*0.1)+(Q9*0.1)+(R9*0.2)</f>
        <v>4.87</v>
      </c>
      <c r="T9" s="228">
        <v>10</v>
      </c>
      <c r="U9" s="229">
        <v>9.5</v>
      </c>
      <c r="V9" s="35">
        <f>(U9*0.3)+(T9*0.1)</f>
        <v>3.85</v>
      </c>
      <c r="W9" s="79">
        <f t="shared" ref="W9:W32" si="0">SUM(N9,S9,V9)</f>
        <v>9.7200000000000006</v>
      </c>
      <c r="X9" s="265">
        <f t="shared" ref="X9:X32" si="1">AVERAGE(C9,D9,E9,W9)</f>
        <v>9.754999999999999</v>
      </c>
      <c r="Y9" s="265" t="s">
        <v>162</v>
      </c>
      <c r="Z9" s="266"/>
      <c r="AA9" s="266"/>
      <c r="AB9" s="266"/>
      <c r="AC9" s="266"/>
      <c r="AD9" s="266"/>
      <c r="AE9" s="266"/>
      <c r="AF9" s="266"/>
    </row>
    <row r="10" spans="1:32" ht="19.5" customHeight="1" thickBot="1" x14ac:dyDescent="0.3">
      <c r="A10" s="44">
        <v>2</v>
      </c>
      <c r="B10" s="86" t="s">
        <v>84</v>
      </c>
      <c r="C10" s="182">
        <v>9.5</v>
      </c>
      <c r="D10" s="216">
        <v>8</v>
      </c>
      <c r="E10" s="219">
        <v>8</v>
      </c>
      <c r="F10" s="241"/>
      <c r="G10" s="243"/>
      <c r="H10" s="242">
        <v>1</v>
      </c>
      <c r="I10" s="242">
        <v>1</v>
      </c>
      <c r="J10" s="242">
        <v>1</v>
      </c>
      <c r="K10" s="36">
        <f t="shared" ref="K10:K32" si="2">4-SUM(F10:J10)</f>
        <v>1</v>
      </c>
      <c r="L10" s="223" t="s">
        <v>143</v>
      </c>
      <c r="M10" s="58">
        <f t="shared" ref="M10:M32" si="3">4-K10</f>
        <v>3</v>
      </c>
      <c r="N10" s="31">
        <f t="shared" ref="N10:N32" si="4">M10*0.25</f>
        <v>0.75</v>
      </c>
      <c r="O10" s="230">
        <v>9</v>
      </c>
      <c r="P10" s="225">
        <v>9</v>
      </c>
      <c r="Q10" s="225">
        <v>9</v>
      </c>
      <c r="R10" s="236">
        <v>9</v>
      </c>
      <c r="S10" s="235">
        <f t="shared" ref="S10:S32" si="5">(O10*0.1)+(P10*0.1)+(Q10*0.1)+(R10*0.2)</f>
        <v>4.5</v>
      </c>
      <c r="T10" s="230">
        <v>10</v>
      </c>
      <c r="U10" s="231">
        <v>8</v>
      </c>
      <c r="V10" s="35">
        <f t="shared" ref="V10:V32" si="6">(U10*0.3)+(T10*0.1)</f>
        <v>3.4</v>
      </c>
      <c r="W10" s="79">
        <f t="shared" si="0"/>
        <v>8.65</v>
      </c>
      <c r="X10" s="222">
        <f t="shared" si="1"/>
        <v>8.5374999999999996</v>
      </c>
      <c r="Y10" s="222" t="s">
        <v>143</v>
      </c>
      <c r="Z10" s="222">
        <f t="shared" ref="Z10:Z30" si="7">X10*0.6</f>
        <v>5.1224999999999996</v>
      </c>
      <c r="AA10" s="245"/>
      <c r="AB10" s="244">
        <f t="shared" ref="AB10:AB30" si="8">AA10*0.4</f>
        <v>0</v>
      </c>
      <c r="AC10" s="80">
        <f t="shared" ref="AC10:AC30" si="9">SUM(Z10,AB10)</f>
        <v>5.1224999999999996</v>
      </c>
      <c r="AD10" s="247"/>
      <c r="AE10" s="248">
        <f t="shared" ref="AE10:AE30" si="10">AD10*0.4</f>
        <v>0</v>
      </c>
      <c r="AF10" s="246">
        <f t="shared" ref="AF10:AF30" si="11">(AD10*0.4)+Z10</f>
        <v>5.1224999999999996</v>
      </c>
    </row>
    <row r="11" spans="1:32" ht="19.5" customHeight="1" thickBot="1" x14ac:dyDescent="0.3">
      <c r="A11" s="44">
        <v>3</v>
      </c>
      <c r="B11" s="86" t="s">
        <v>85</v>
      </c>
      <c r="C11" s="180">
        <v>8</v>
      </c>
      <c r="D11" s="215">
        <v>7.5</v>
      </c>
      <c r="E11" s="220">
        <v>6</v>
      </c>
      <c r="F11" s="241"/>
      <c r="G11" s="243"/>
      <c r="H11" s="242">
        <v>1</v>
      </c>
      <c r="I11" s="242">
        <v>1</v>
      </c>
      <c r="J11" s="242">
        <v>1</v>
      </c>
      <c r="K11" s="36">
        <f t="shared" si="2"/>
        <v>1</v>
      </c>
      <c r="L11" s="223" t="s">
        <v>143</v>
      </c>
      <c r="M11" s="58">
        <f t="shared" si="3"/>
        <v>3</v>
      </c>
      <c r="N11" s="31">
        <f t="shared" si="4"/>
        <v>0.75</v>
      </c>
      <c r="O11" s="230">
        <v>9</v>
      </c>
      <c r="P11" s="225">
        <v>9.6999999999999993</v>
      </c>
      <c r="Q11" s="225">
        <v>9.5</v>
      </c>
      <c r="R11" s="236">
        <v>0</v>
      </c>
      <c r="S11" s="235">
        <f t="shared" si="5"/>
        <v>2.8200000000000003</v>
      </c>
      <c r="T11" s="230">
        <v>0</v>
      </c>
      <c r="U11" s="231">
        <v>2</v>
      </c>
      <c r="V11" s="35">
        <f t="shared" si="6"/>
        <v>0.6</v>
      </c>
      <c r="W11" s="79">
        <f t="shared" si="0"/>
        <v>4.17</v>
      </c>
      <c r="X11" s="222">
        <f t="shared" si="1"/>
        <v>6.4175000000000004</v>
      </c>
      <c r="Y11" s="222" t="s">
        <v>143</v>
      </c>
      <c r="Z11" s="222">
        <f t="shared" si="7"/>
        <v>3.8505000000000003</v>
      </c>
      <c r="AA11" s="245"/>
      <c r="AB11" s="244">
        <f t="shared" si="8"/>
        <v>0</v>
      </c>
      <c r="AC11" s="80">
        <f t="shared" si="9"/>
        <v>3.8505000000000003</v>
      </c>
      <c r="AD11" s="247"/>
      <c r="AE11" s="248">
        <f t="shared" si="10"/>
        <v>0</v>
      </c>
      <c r="AF11" s="246">
        <f t="shared" si="11"/>
        <v>3.8505000000000003</v>
      </c>
    </row>
    <row r="12" spans="1:32" ht="19.5" customHeight="1" thickBot="1" x14ac:dyDescent="0.3">
      <c r="A12" s="44">
        <v>4</v>
      </c>
      <c r="B12" s="86" t="s">
        <v>86</v>
      </c>
      <c r="C12" s="182">
        <v>10</v>
      </c>
      <c r="D12" s="216">
        <v>10</v>
      </c>
      <c r="E12" s="219">
        <v>10</v>
      </c>
      <c r="F12" s="241"/>
      <c r="G12" s="242">
        <v>1</v>
      </c>
      <c r="H12" s="242">
        <v>1</v>
      </c>
      <c r="I12" s="242">
        <v>1</v>
      </c>
      <c r="J12" s="242">
        <v>1</v>
      </c>
      <c r="K12" s="36">
        <f t="shared" si="2"/>
        <v>0</v>
      </c>
      <c r="L12" s="223" t="s">
        <v>143</v>
      </c>
      <c r="M12" s="58">
        <f t="shared" si="3"/>
        <v>4</v>
      </c>
      <c r="N12" s="31">
        <f t="shared" si="4"/>
        <v>1</v>
      </c>
      <c r="O12" s="230">
        <v>9.5</v>
      </c>
      <c r="P12" s="225">
        <v>9</v>
      </c>
      <c r="Q12" s="225">
        <v>9.1999999999999993</v>
      </c>
      <c r="R12" s="236">
        <v>10</v>
      </c>
      <c r="S12" s="235">
        <f t="shared" si="5"/>
        <v>4.7699999999999996</v>
      </c>
      <c r="T12" s="230">
        <v>10</v>
      </c>
      <c r="U12" s="231">
        <v>10</v>
      </c>
      <c r="V12" s="35">
        <f t="shared" si="6"/>
        <v>4</v>
      </c>
      <c r="W12" s="79">
        <f t="shared" si="0"/>
        <v>9.77</v>
      </c>
      <c r="X12" s="265">
        <f t="shared" si="1"/>
        <v>9.942499999999999</v>
      </c>
      <c r="Y12" s="265" t="s">
        <v>162</v>
      </c>
      <c r="Z12" s="266"/>
      <c r="AA12" s="266"/>
      <c r="AB12" s="266"/>
      <c r="AC12" s="266"/>
      <c r="AD12" s="266"/>
      <c r="AE12" s="266"/>
      <c r="AF12" s="266"/>
    </row>
    <row r="13" spans="1:32" ht="19.5" customHeight="1" thickBot="1" x14ac:dyDescent="0.3">
      <c r="A13" s="44">
        <v>5</v>
      </c>
      <c r="B13" s="86" t="s">
        <v>87</v>
      </c>
      <c r="C13" s="180">
        <v>10</v>
      </c>
      <c r="D13" s="215">
        <v>10</v>
      </c>
      <c r="E13" s="220">
        <v>10</v>
      </c>
      <c r="F13" s="241"/>
      <c r="G13" s="242">
        <v>1</v>
      </c>
      <c r="H13" s="242">
        <v>1</v>
      </c>
      <c r="I13" s="242">
        <v>1</v>
      </c>
      <c r="J13" s="242">
        <v>1</v>
      </c>
      <c r="K13" s="36">
        <f t="shared" si="2"/>
        <v>0</v>
      </c>
      <c r="L13" s="223" t="s">
        <v>143</v>
      </c>
      <c r="M13" s="58">
        <f t="shared" si="3"/>
        <v>4</v>
      </c>
      <c r="N13" s="31">
        <f t="shared" si="4"/>
        <v>1</v>
      </c>
      <c r="O13" s="230">
        <v>10</v>
      </c>
      <c r="P13" s="225">
        <v>10</v>
      </c>
      <c r="Q13" s="225">
        <v>10</v>
      </c>
      <c r="R13" s="236">
        <v>10</v>
      </c>
      <c r="S13" s="235">
        <f t="shared" si="5"/>
        <v>5</v>
      </c>
      <c r="T13" s="230">
        <v>10</v>
      </c>
      <c r="U13" s="231">
        <v>9.9</v>
      </c>
      <c r="V13" s="35">
        <f t="shared" si="6"/>
        <v>3.97</v>
      </c>
      <c r="W13" s="79">
        <f t="shared" si="0"/>
        <v>9.9700000000000006</v>
      </c>
      <c r="X13" s="265">
        <f t="shared" si="1"/>
        <v>9.9924999999999997</v>
      </c>
      <c r="Y13" s="265" t="s">
        <v>162</v>
      </c>
      <c r="Z13" s="266"/>
      <c r="AA13" s="266"/>
      <c r="AB13" s="266"/>
      <c r="AC13" s="266"/>
      <c r="AD13" s="266"/>
      <c r="AE13" s="266"/>
      <c r="AF13" s="266"/>
    </row>
    <row r="14" spans="1:32" ht="19.5" customHeight="1" thickBot="1" x14ac:dyDescent="0.3">
      <c r="A14" s="44">
        <v>6</v>
      </c>
      <c r="B14" s="86" t="s">
        <v>88</v>
      </c>
      <c r="C14" s="182">
        <v>9.8000000000000007</v>
      </c>
      <c r="D14" s="216">
        <v>10</v>
      </c>
      <c r="E14" s="219">
        <v>10</v>
      </c>
      <c r="F14" s="241"/>
      <c r="G14" s="242">
        <v>1</v>
      </c>
      <c r="H14" s="242">
        <v>1</v>
      </c>
      <c r="I14" s="242">
        <v>1</v>
      </c>
      <c r="J14" s="242">
        <v>1</v>
      </c>
      <c r="K14" s="36">
        <f t="shared" si="2"/>
        <v>0</v>
      </c>
      <c r="L14" s="223" t="s">
        <v>143</v>
      </c>
      <c r="M14" s="58">
        <f t="shared" si="3"/>
        <v>4</v>
      </c>
      <c r="N14" s="31">
        <f t="shared" si="4"/>
        <v>1</v>
      </c>
      <c r="O14" s="230">
        <v>10</v>
      </c>
      <c r="P14" s="225">
        <v>9</v>
      </c>
      <c r="Q14" s="225">
        <v>9.4</v>
      </c>
      <c r="R14" s="236">
        <v>10</v>
      </c>
      <c r="S14" s="235">
        <f t="shared" si="5"/>
        <v>4.84</v>
      </c>
      <c r="T14" s="230">
        <v>10</v>
      </c>
      <c r="U14" s="231">
        <v>4</v>
      </c>
      <c r="V14" s="35">
        <f t="shared" si="6"/>
        <v>2.2000000000000002</v>
      </c>
      <c r="W14" s="79">
        <f t="shared" si="0"/>
        <v>8.0399999999999991</v>
      </c>
      <c r="X14" s="265">
        <f t="shared" si="1"/>
        <v>9.4600000000000009</v>
      </c>
      <c r="Y14" s="265" t="s">
        <v>162</v>
      </c>
      <c r="Z14" s="266"/>
      <c r="AA14" s="266"/>
      <c r="AB14" s="266"/>
      <c r="AC14" s="266"/>
      <c r="AD14" s="266"/>
      <c r="AE14" s="266"/>
      <c r="AF14" s="266"/>
    </row>
    <row r="15" spans="1:32" ht="19.5" customHeight="1" thickBot="1" x14ac:dyDescent="0.3">
      <c r="A15" s="44">
        <v>7</v>
      </c>
      <c r="B15" s="86" t="s">
        <v>89</v>
      </c>
      <c r="C15" s="180">
        <v>9.8000000000000007</v>
      </c>
      <c r="D15" s="215">
        <v>9.8000000000000007</v>
      </c>
      <c r="E15" s="220">
        <v>10</v>
      </c>
      <c r="F15" s="241"/>
      <c r="G15" s="242">
        <v>1</v>
      </c>
      <c r="H15" s="242">
        <v>1</v>
      </c>
      <c r="I15" s="242">
        <v>1</v>
      </c>
      <c r="J15" s="242">
        <v>1</v>
      </c>
      <c r="K15" s="36">
        <f t="shared" si="2"/>
        <v>0</v>
      </c>
      <c r="L15" s="264" t="s">
        <v>162</v>
      </c>
      <c r="M15" s="58">
        <f t="shared" si="3"/>
        <v>4</v>
      </c>
      <c r="N15" s="31">
        <f t="shared" si="4"/>
        <v>1</v>
      </c>
      <c r="O15" s="230">
        <v>10</v>
      </c>
      <c r="P15" s="225">
        <v>10</v>
      </c>
      <c r="Q15" s="225">
        <v>10</v>
      </c>
      <c r="R15" s="236">
        <v>10</v>
      </c>
      <c r="S15" s="235">
        <f t="shared" si="5"/>
        <v>5</v>
      </c>
      <c r="T15" s="230">
        <v>10</v>
      </c>
      <c r="U15" s="231">
        <v>9.5</v>
      </c>
      <c r="V15" s="35">
        <f t="shared" si="6"/>
        <v>3.85</v>
      </c>
      <c r="W15" s="79">
        <f t="shared" si="0"/>
        <v>9.85</v>
      </c>
      <c r="X15" s="265">
        <f t="shared" si="1"/>
        <v>9.8625000000000007</v>
      </c>
      <c r="Y15" s="265" t="s">
        <v>162</v>
      </c>
      <c r="Z15" s="266"/>
      <c r="AA15" s="266"/>
      <c r="AB15" s="266"/>
      <c r="AC15" s="266"/>
      <c r="AD15" s="266"/>
      <c r="AE15" s="266"/>
      <c r="AF15" s="266"/>
    </row>
    <row r="16" spans="1:32" ht="19.5" customHeight="1" thickBot="1" x14ac:dyDescent="0.3">
      <c r="A16" s="44">
        <v>8</v>
      </c>
      <c r="B16" s="86" t="s">
        <v>90</v>
      </c>
      <c r="C16" s="182">
        <v>10</v>
      </c>
      <c r="D16" s="216">
        <v>10</v>
      </c>
      <c r="E16" s="219">
        <v>10</v>
      </c>
      <c r="F16" s="241"/>
      <c r="G16" s="242">
        <v>1</v>
      </c>
      <c r="H16" s="242">
        <v>1</v>
      </c>
      <c r="I16" s="242">
        <v>1</v>
      </c>
      <c r="J16" s="242">
        <v>1</v>
      </c>
      <c r="K16" s="36">
        <f t="shared" si="2"/>
        <v>0</v>
      </c>
      <c r="L16" s="264" t="s">
        <v>162</v>
      </c>
      <c r="M16" s="58">
        <f t="shared" si="3"/>
        <v>4</v>
      </c>
      <c r="N16" s="31">
        <f t="shared" si="4"/>
        <v>1</v>
      </c>
      <c r="O16" s="230">
        <v>9</v>
      </c>
      <c r="P16" s="225">
        <v>10</v>
      </c>
      <c r="Q16" s="225">
        <v>10</v>
      </c>
      <c r="R16" s="236">
        <v>9.5</v>
      </c>
      <c r="S16" s="235">
        <f t="shared" si="5"/>
        <v>4.8</v>
      </c>
      <c r="T16" s="230">
        <v>10</v>
      </c>
      <c r="U16" s="231">
        <v>10</v>
      </c>
      <c r="V16" s="35">
        <f t="shared" si="6"/>
        <v>4</v>
      </c>
      <c r="W16" s="79">
        <f t="shared" si="0"/>
        <v>9.8000000000000007</v>
      </c>
      <c r="X16" s="265">
        <f t="shared" si="1"/>
        <v>9.9499999999999993</v>
      </c>
      <c r="Y16" s="265" t="s">
        <v>162</v>
      </c>
      <c r="Z16" s="266"/>
      <c r="AA16" s="266"/>
      <c r="AB16" s="266"/>
      <c r="AC16" s="266"/>
      <c r="AD16" s="266"/>
      <c r="AE16" s="266"/>
      <c r="AF16" s="266"/>
    </row>
    <row r="17" spans="1:32" ht="19.5" customHeight="1" thickBot="1" x14ac:dyDescent="0.3">
      <c r="A17" s="44">
        <v>9</v>
      </c>
      <c r="B17" s="86" t="s">
        <v>91</v>
      </c>
      <c r="C17" s="180">
        <v>9.8000000000000007</v>
      </c>
      <c r="D17" s="215">
        <v>7.7</v>
      </c>
      <c r="E17" s="220">
        <v>9.1</v>
      </c>
      <c r="F17" s="241"/>
      <c r="G17" s="242">
        <v>1</v>
      </c>
      <c r="H17" s="242">
        <v>1</v>
      </c>
      <c r="I17" s="242">
        <v>1</v>
      </c>
      <c r="J17" s="242">
        <v>1</v>
      </c>
      <c r="K17" s="36">
        <f t="shared" si="2"/>
        <v>0</v>
      </c>
      <c r="L17" s="223" t="s">
        <v>143</v>
      </c>
      <c r="M17" s="58">
        <f t="shared" si="3"/>
        <v>4</v>
      </c>
      <c r="N17" s="31">
        <f t="shared" si="4"/>
        <v>1</v>
      </c>
      <c r="O17" s="230">
        <v>9</v>
      </c>
      <c r="P17" s="225">
        <v>9.5</v>
      </c>
      <c r="Q17" s="225">
        <v>10</v>
      </c>
      <c r="R17" s="236">
        <v>10</v>
      </c>
      <c r="S17" s="235">
        <f t="shared" si="5"/>
        <v>4.8499999999999996</v>
      </c>
      <c r="T17" s="230">
        <v>10</v>
      </c>
      <c r="U17" s="231">
        <v>4</v>
      </c>
      <c r="V17" s="35">
        <f t="shared" si="6"/>
        <v>2.2000000000000002</v>
      </c>
      <c r="W17" s="79">
        <f t="shared" si="0"/>
        <v>8.0500000000000007</v>
      </c>
      <c r="X17" s="222">
        <f t="shared" si="1"/>
        <v>8.6625000000000014</v>
      </c>
      <c r="Y17" s="222" t="s">
        <v>143</v>
      </c>
      <c r="Z17" s="222">
        <f t="shared" si="7"/>
        <v>5.1975000000000007</v>
      </c>
      <c r="AA17" s="245"/>
      <c r="AB17" s="244">
        <f t="shared" si="8"/>
        <v>0</v>
      </c>
      <c r="AC17" s="80">
        <f t="shared" si="9"/>
        <v>5.1975000000000007</v>
      </c>
      <c r="AD17" s="247"/>
      <c r="AE17" s="248">
        <f t="shared" si="10"/>
        <v>0</v>
      </c>
      <c r="AF17" s="246">
        <f t="shared" si="11"/>
        <v>5.1975000000000007</v>
      </c>
    </row>
    <row r="18" spans="1:32" ht="19.5" customHeight="1" thickBot="1" x14ac:dyDescent="0.3">
      <c r="A18" s="44">
        <v>10</v>
      </c>
      <c r="B18" s="86" t="s">
        <v>92</v>
      </c>
      <c r="C18" s="182">
        <v>9.6</v>
      </c>
      <c r="D18" s="216">
        <v>9.1999999999999993</v>
      </c>
      <c r="E18" s="219">
        <v>9.8000000000000007</v>
      </c>
      <c r="F18" s="241"/>
      <c r="G18" s="242">
        <v>1</v>
      </c>
      <c r="H18" s="242">
        <v>1</v>
      </c>
      <c r="I18" s="242">
        <v>1</v>
      </c>
      <c r="J18" s="242">
        <v>1</v>
      </c>
      <c r="K18" s="36">
        <f t="shared" si="2"/>
        <v>0</v>
      </c>
      <c r="L18" s="223" t="s">
        <v>143</v>
      </c>
      <c r="M18" s="58">
        <f t="shared" si="3"/>
        <v>4</v>
      </c>
      <c r="N18" s="31">
        <f t="shared" si="4"/>
        <v>1</v>
      </c>
      <c r="O18" s="230">
        <v>9</v>
      </c>
      <c r="P18" s="225">
        <v>10</v>
      </c>
      <c r="Q18" s="225">
        <v>10</v>
      </c>
      <c r="R18" s="236">
        <v>10</v>
      </c>
      <c r="S18" s="235">
        <f t="shared" si="5"/>
        <v>4.9000000000000004</v>
      </c>
      <c r="T18" s="230">
        <v>10</v>
      </c>
      <c r="U18" s="231">
        <v>10</v>
      </c>
      <c r="V18" s="35">
        <f t="shared" si="6"/>
        <v>4</v>
      </c>
      <c r="W18" s="79">
        <f t="shared" si="0"/>
        <v>9.9</v>
      </c>
      <c r="X18" s="265">
        <f t="shared" si="1"/>
        <v>9.625</v>
      </c>
      <c r="Y18" s="265" t="s">
        <v>162</v>
      </c>
      <c r="Z18" s="266"/>
      <c r="AA18" s="266"/>
      <c r="AB18" s="266"/>
      <c r="AC18" s="266"/>
      <c r="AD18" s="266"/>
      <c r="AE18" s="266"/>
      <c r="AF18" s="266"/>
    </row>
    <row r="19" spans="1:32" ht="19.5" customHeight="1" thickBot="1" x14ac:dyDescent="0.3">
      <c r="A19" s="60">
        <v>11</v>
      </c>
      <c r="B19" s="86" t="s">
        <v>93</v>
      </c>
      <c r="C19" s="180">
        <v>10</v>
      </c>
      <c r="D19" s="215">
        <v>9.5</v>
      </c>
      <c r="E19" s="220">
        <v>10</v>
      </c>
      <c r="F19" s="241"/>
      <c r="G19" s="242">
        <v>1</v>
      </c>
      <c r="H19" s="242">
        <v>1</v>
      </c>
      <c r="I19" s="242">
        <v>1</v>
      </c>
      <c r="J19" s="242">
        <v>1</v>
      </c>
      <c r="K19" s="36">
        <f t="shared" si="2"/>
        <v>0</v>
      </c>
      <c r="L19" s="223" t="s">
        <v>143</v>
      </c>
      <c r="M19" s="58">
        <f t="shared" si="3"/>
        <v>4</v>
      </c>
      <c r="N19" s="31">
        <f t="shared" si="4"/>
        <v>1</v>
      </c>
      <c r="O19" s="230">
        <v>10</v>
      </c>
      <c r="P19" s="225">
        <v>9.8000000000000007</v>
      </c>
      <c r="Q19" s="225">
        <v>9.9</v>
      </c>
      <c r="R19" s="236">
        <v>10</v>
      </c>
      <c r="S19" s="235">
        <f t="shared" si="5"/>
        <v>4.9700000000000006</v>
      </c>
      <c r="T19" s="230">
        <v>10</v>
      </c>
      <c r="U19" s="232">
        <v>9.6</v>
      </c>
      <c r="V19" s="35">
        <f t="shared" si="6"/>
        <v>3.88</v>
      </c>
      <c r="W19" s="79">
        <f t="shared" si="0"/>
        <v>9.8500000000000014</v>
      </c>
      <c r="X19" s="265">
        <f t="shared" si="1"/>
        <v>9.8375000000000004</v>
      </c>
      <c r="Y19" s="265" t="s">
        <v>162</v>
      </c>
      <c r="Z19" s="266"/>
      <c r="AA19" s="266"/>
      <c r="AB19" s="266"/>
      <c r="AC19" s="266"/>
      <c r="AD19" s="266"/>
      <c r="AE19" s="266"/>
      <c r="AF19" s="266"/>
    </row>
    <row r="20" spans="1:32" ht="19.5" customHeight="1" thickBot="1" x14ac:dyDescent="0.3">
      <c r="A20" s="44">
        <v>12</v>
      </c>
      <c r="B20" s="86" t="s">
        <v>94</v>
      </c>
      <c r="C20" s="182">
        <v>9.6</v>
      </c>
      <c r="D20" s="216">
        <v>9.1999999999999993</v>
      </c>
      <c r="E20" s="219">
        <v>10</v>
      </c>
      <c r="F20" s="241"/>
      <c r="G20" s="242">
        <v>1</v>
      </c>
      <c r="H20" s="242">
        <v>1</v>
      </c>
      <c r="I20" s="242">
        <v>1</v>
      </c>
      <c r="J20" s="242">
        <v>1</v>
      </c>
      <c r="K20" s="36">
        <f t="shared" si="2"/>
        <v>0</v>
      </c>
      <c r="L20" s="223" t="s">
        <v>143</v>
      </c>
      <c r="M20" s="58">
        <f t="shared" si="3"/>
        <v>4</v>
      </c>
      <c r="N20" s="31">
        <f t="shared" si="4"/>
        <v>1</v>
      </c>
      <c r="O20" s="230">
        <v>10</v>
      </c>
      <c r="P20" s="225">
        <v>10</v>
      </c>
      <c r="Q20" s="225">
        <v>9.9</v>
      </c>
      <c r="R20" s="236">
        <v>9.6</v>
      </c>
      <c r="S20" s="235">
        <f t="shared" si="5"/>
        <v>4.91</v>
      </c>
      <c r="T20" s="230">
        <v>10</v>
      </c>
      <c r="U20" s="402">
        <v>8.5</v>
      </c>
      <c r="V20" s="35">
        <f t="shared" si="6"/>
        <v>3.55</v>
      </c>
      <c r="W20" s="79">
        <f t="shared" si="0"/>
        <v>9.4600000000000009</v>
      </c>
      <c r="X20" s="222">
        <f t="shared" si="1"/>
        <v>9.5649999999999995</v>
      </c>
      <c r="Y20" s="222" t="s">
        <v>143</v>
      </c>
      <c r="Z20" s="222">
        <f t="shared" si="7"/>
        <v>5.7389999999999999</v>
      </c>
      <c r="AA20" s="245"/>
      <c r="AB20" s="244">
        <f t="shared" si="8"/>
        <v>0</v>
      </c>
      <c r="AC20" s="80">
        <f t="shared" si="9"/>
        <v>5.7389999999999999</v>
      </c>
      <c r="AD20" s="247"/>
      <c r="AE20" s="248">
        <f t="shared" si="10"/>
        <v>0</v>
      </c>
      <c r="AF20" s="246">
        <f t="shared" si="11"/>
        <v>5.7389999999999999</v>
      </c>
    </row>
    <row r="21" spans="1:32" ht="19.5" customHeight="1" thickBot="1" x14ac:dyDescent="0.3">
      <c r="A21" s="44">
        <v>13</v>
      </c>
      <c r="B21" s="86" t="s">
        <v>95</v>
      </c>
      <c r="C21" s="180">
        <v>9.6999999999999993</v>
      </c>
      <c r="D21" s="215">
        <v>6.3</v>
      </c>
      <c r="E21" s="220">
        <v>9.3000000000000007</v>
      </c>
      <c r="F21" s="241"/>
      <c r="G21" s="242">
        <v>1</v>
      </c>
      <c r="H21" s="242">
        <v>1</v>
      </c>
      <c r="I21" s="242">
        <v>1</v>
      </c>
      <c r="J21" s="242">
        <v>1</v>
      </c>
      <c r="K21" s="36">
        <f t="shared" si="2"/>
        <v>0</v>
      </c>
      <c r="L21" s="223" t="s">
        <v>143</v>
      </c>
      <c r="M21" s="58">
        <f t="shared" si="3"/>
        <v>4</v>
      </c>
      <c r="N21" s="31">
        <f t="shared" si="4"/>
        <v>1</v>
      </c>
      <c r="O21" s="230">
        <v>10</v>
      </c>
      <c r="P21" s="225">
        <v>9.5</v>
      </c>
      <c r="Q21" s="225">
        <v>10</v>
      </c>
      <c r="R21" s="236">
        <v>9</v>
      </c>
      <c r="S21" s="235">
        <f t="shared" si="5"/>
        <v>4.75</v>
      </c>
      <c r="T21" s="230">
        <v>10</v>
      </c>
      <c r="U21" s="231">
        <v>8.5</v>
      </c>
      <c r="V21" s="35">
        <f t="shared" si="6"/>
        <v>3.55</v>
      </c>
      <c r="W21" s="79">
        <f t="shared" si="0"/>
        <v>9.3000000000000007</v>
      </c>
      <c r="X21" s="222">
        <f t="shared" si="1"/>
        <v>8.65</v>
      </c>
      <c r="Y21" s="222" t="s">
        <v>143</v>
      </c>
      <c r="Z21" s="222">
        <f t="shared" si="7"/>
        <v>5.19</v>
      </c>
      <c r="AA21" s="245"/>
      <c r="AB21" s="244">
        <f t="shared" si="8"/>
        <v>0</v>
      </c>
      <c r="AC21" s="80">
        <f t="shared" si="9"/>
        <v>5.19</v>
      </c>
      <c r="AD21" s="247"/>
      <c r="AE21" s="248">
        <f t="shared" si="10"/>
        <v>0</v>
      </c>
      <c r="AF21" s="246">
        <f t="shared" si="11"/>
        <v>5.19</v>
      </c>
    </row>
    <row r="22" spans="1:32" ht="19.5" customHeight="1" thickBot="1" x14ac:dyDescent="0.3">
      <c r="A22" s="44">
        <v>14</v>
      </c>
      <c r="B22" s="86" t="s">
        <v>96</v>
      </c>
      <c r="C22" s="182">
        <v>9</v>
      </c>
      <c r="D22" s="216">
        <v>9.5</v>
      </c>
      <c r="E22" s="219">
        <v>9.5</v>
      </c>
      <c r="F22" s="241"/>
      <c r="G22" s="242">
        <v>1</v>
      </c>
      <c r="H22" s="243"/>
      <c r="I22" s="242">
        <v>1</v>
      </c>
      <c r="J22" s="242">
        <v>1</v>
      </c>
      <c r="K22" s="36">
        <f t="shared" si="2"/>
        <v>1</v>
      </c>
      <c r="L22" s="223" t="s">
        <v>143</v>
      </c>
      <c r="M22" s="58">
        <f t="shared" si="3"/>
        <v>3</v>
      </c>
      <c r="N22" s="31">
        <f t="shared" si="4"/>
        <v>0.75</v>
      </c>
      <c r="O22" s="230">
        <v>10</v>
      </c>
      <c r="P22" s="225">
        <v>9.5</v>
      </c>
      <c r="Q22" s="225">
        <v>0</v>
      </c>
      <c r="R22" s="236">
        <v>9.4</v>
      </c>
      <c r="S22" s="235">
        <f t="shared" si="5"/>
        <v>3.83</v>
      </c>
      <c r="T22" s="230">
        <v>7</v>
      </c>
      <c r="U22" s="231">
        <v>8.5</v>
      </c>
      <c r="V22" s="35">
        <f t="shared" si="6"/>
        <v>3.25</v>
      </c>
      <c r="W22" s="79">
        <f t="shared" si="0"/>
        <v>7.83</v>
      </c>
      <c r="X22" s="222">
        <f t="shared" si="1"/>
        <v>8.9574999999999996</v>
      </c>
      <c r="Y22" s="222" t="s">
        <v>143</v>
      </c>
      <c r="Z22" s="222">
        <f t="shared" si="7"/>
        <v>5.3744999999999994</v>
      </c>
      <c r="AA22" s="245"/>
      <c r="AB22" s="244">
        <f t="shared" si="8"/>
        <v>0</v>
      </c>
      <c r="AC22" s="80">
        <f t="shared" si="9"/>
        <v>5.3744999999999994</v>
      </c>
      <c r="AD22" s="247"/>
      <c r="AE22" s="248">
        <f t="shared" si="10"/>
        <v>0</v>
      </c>
      <c r="AF22" s="246">
        <f t="shared" si="11"/>
        <v>5.3744999999999994</v>
      </c>
    </row>
    <row r="23" spans="1:32" ht="19.5" customHeight="1" thickBot="1" x14ac:dyDescent="0.3">
      <c r="A23" s="44">
        <v>15</v>
      </c>
      <c r="B23" s="86" t="s">
        <v>97</v>
      </c>
      <c r="C23" s="180">
        <v>9.8000000000000007</v>
      </c>
      <c r="D23" s="215">
        <v>10</v>
      </c>
      <c r="E23" s="220">
        <v>10</v>
      </c>
      <c r="F23" s="241"/>
      <c r="G23" s="242">
        <v>1</v>
      </c>
      <c r="H23" s="242">
        <v>1</v>
      </c>
      <c r="I23" s="243"/>
      <c r="J23" s="242">
        <v>1</v>
      </c>
      <c r="K23" s="36">
        <f t="shared" si="2"/>
        <v>1</v>
      </c>
      <c r="L23" s="223" t="s">
        <v>143</v>
      </c>
      <c r="M23" s="58">
        <f t="shared" si="3"/>
        <v>3</v>
      </c>
      <c r="N23" s="31">
        <f t="shared" si="4"/>
        <v>0.75</v>
      </c>
      <c r="O23" s="230">
        <v>10</v>
      </c>
      <c r="P23" s="225">
        <v>8</v>
      </c>
      <c r="Q23" s="225">
        <v>9.9</v>
      </c>
      <c r="R23" s="236">
        <v>10</v>
      </c>
      <c r="S23" s="235">
        <f t="shared" si="5"/>
        <v>4.79</v>
      </c>
      <c r="T23" s="230">
        <v>10</v>
      </c>
      <c r="U23" s="402">
        <v>9</v>
      </c>
      <c r="V23" s="35">
        <f t="shared" si="6"/>
        <v>3.6999999999999997</v>
      </c>
      <c r="W23" s="79">
        <f t="shared" si="0"/>
        <v>9.24</v>
      </c>
      <c r="X23" s="265">
        <f t="shared" si="1"/>
        <v>9.76</v>
      </c>
      <c r="Y23" s="265" t="s">
        <v>162</v>
      </c>
      <c r="Z23" s="266"/>
      <c r="AA23" s="266"/>
      <c r="AB23" s="266"/>
      <c r="AC23" s="266"/>
      <c r="AD23" s="266"/>
      <c r="AE23" s="266"/>
      <c r="AF23" s="266"/>
    </row>
    <row r="24" spans="1:32" ht="19.5" customHeight="1" thickBot="1" x14ac:dyDescent="0.3">
      <c r="A24" s="44">
        <v>16</v>
      </c>
      <c r="B24" s="86" t="s">
        <v>98</v>
      </c>
      <c r="C24" s="182">
        <v>8</v>
      </c>
      <c r="D24" s="216">
        <v>7.5</v>
      </c>
      <c r="E24" s="219">
        <v>6</v>
      </c>
      <c r="F24" s="241"/>
      <c r="G24" s="242">
        <v>1</v>
      </c>
      <c r="H24" s="242">
        <v>1</v>
      </c>
      <c r="I24" s="242">
        <v>1</v>
      </c>
      <c r="J24" s="242">
        <v>1</v>
      </c>
      <c r="K24" s="36">
        <f t="shared" si="2"/>
        <v>0</v>
      </c>
      <c r="L24" s="223" t="s">
        <v>143</v>
      </c>
      <c r="M24" s="58">
        <f t="shared" si="3"/>
        <v>4</v>
      </c>
      <c r="N24" s="31">
        <f t="shared" si="4"/>
        <v>1</v>
      </c>
      <c r="O24" s="230">
        <v>9.5</v>
      </c>
      <c r="P24" s="225">
        <v>8.5</v>
      </c>
      <c r="Q24" s="225">
        <v>9</v>
      </c>
      <c r="R24" s="236">
        <v>10</v>
      </c>
      <c r="S24" s="235">
        <f t="shared" si="5"/>
        <v>4.7</v>
      </c>
      <c r="T24" s="230">
        <v>0</v>
      </c>
      <c r="U24" s="231">
        <v>3</v>
      </c>
      <c r="V24" s="35">
        <f t="shared" si="6"/>
        <v>0.89999999999999991</v>
      </c>
      <c r="W24" s="79">
        <f t="shared" si="0"/>
        <v>6.6</v>
      </c>
      <c r="X24" s="222">
        <f t="shared" si="1"/>
        <v>7.0250000000000004</v>
      </c>
      <c r="Y24" s="222" t="s">
        <v>143</v>
      </c>
      <c r="Z24" s="222">
        <f t="shared" si="7"/>
        <v>4.2149999999999999</v>
      </c>
      <c r="AA24" s="245"/>
      <c r="AB24" s="244">
        <f t="shared" si="8"/>
        <v>0</v>
      </c>
      <c r="AC24" s="80">
        <f t="shared" si="9"/>
        <v>4.2149999999999999</v>
      </c>
      <c r="AD24" s="247"/>
      <c r="AE24" s="248">
        <f t="shared" si="10"/>
        <v>0</v>
      </c>
      <c r="AF24" s="246">
        <f t="shared" si="11"/>
        <v>4.2149999999999999</v>
      </c>
    </row>
    <row r="25" spans="1:32" ht="19.5" customHeight="1" thickBot="1" x14ac:dyDescent="0.3">
      <c r="A25" s="44">
        <v>17</v>
      </c>
      <c r="B25" s="86" t="s">
        <v>99</v>
      </c>
      <c r="C25" s="180">
        <v>9</v>
      </c>
      <c r="D25" s="215">
        <v>9.5</v>
      </c>
      <c r="E25" s="220">
        <v>10</v>
      </c>
      <c r="F25" s="241"/>
      <c r="G25" s="243"/>
      <c r="H25" s="242">
        <v>1</v>
      </c>
      <c r="I25" s="243"/>
      <c r="J25" s="242">
        <v>1</v>
      </c>
      <c r="K25" s="36">
        <f t="shared" si="2"/>
        <v>2</v>
      </c>
      <c r="L25" s="223" t="s">
        <v>143</v>
      </c>
      <c r="M25" s="58">
        <f t="shared" si="3"/>
        <v>2</v>
      </c>
      <c r="N25" s="31">
        <f t="shared" si="4"/>
        <v>0.5</v>
      </c>
      <c r="O25" s="230">
        <v>10</v>
      </c>
      <c r="P25" s="225">
        <v>8.5</v>
      </c>
      <c r="Q25" s="225">
        <v>0</v>
      </c>
      <c r="R25" s="236">
        <v>9.3000000000000007</v>
      </c>
      <c r="S25" s="235">
        <f t="shared" si="5"/>
        <v>3.7100000000000004</v>
      </c>
      <c r="T25" s="230">
        <v>10</v>
      </c>
      <c r="U25" s="231">
        <v>9.3000000000000007</v>
      </c>
      <c r="V25" s="35">
        <f t="shared" si="6"/>
        <v>3.79</v>
      </c>
      <c r="W25" s="79">
        <f t="shared" si="0"/>
        <v>8</v>
      </c>
      <c r="X25" s="222">
        <f t="shared" si="1"/>
        <v>9.125</v>
      </c>
      <c r="Y25" s="222" t="s">
        <v>143</v>
      </c>
      <c r="Z25" s="222">
        <f t="shared" si="7"/>
        <v>5.4749999999999996</v>
      </c>
      <c r="AA25" s="245"/>
      <c r="AB25" s="244">
        <f t="shared" si="8"/>
        <v>0</v>
      </c>
      <c r="AC25" s="80">
        <f t="shared" si="9"/>
        <v>5.4749999999999996</v>
      </c>
      <c r="AD25" s="247"/>
      <c r="AE25" s="248">
        <f t="shared" si="10"/>
        <v>0</v>
      </c>
      <c r="AF25" s="246">
        <f t="shared" si="11"/>
        <v>5.4749999999999996</v>
      </c>
    </row>
    <row r="26" spans="1:32" ht="19.5" customHeight="1" thickBot="1" x14ac:dyDescent="0.3">
      <c r="A26" s="44">
        <v>18</v>
      </c>
      <c r="B26" s="86" t="s">
        <v>100</v>
      </c>
      <c r="C26" s="182">
        <v>10</v>
      </c>
      <c r="D26" s="216">
        <v>10</v>
      </c>
      <c r="E26" s="219">
        <v>10</v>
      </c>
      <c r="F26" s="241"/>
      <c r="G26" s="242">
        <v>1</v>
      </c>
      <c r="H26" s="242">
        <v>1</v>
      </c>
      <c r="I26" s="242">
        <v>1</v>
      </c>
      <c r="J26" s="242">
        <v>1</v>
      </c>
      <c r="K26" s="36">
        <f t="shared" si="2"/>
        <v>0</v>
      </c>
      <c r="L26" s="264" t="s">
        <v>162</v>
      </c>
      <c r="M26" s="58">
        <f t="shared" si="3"/>
        <v>4</v>
      </c>
      <c r="N26" s="31">
        <f t="shared" si="4"/>
        <v>1</v>
      </c>
      <c r="O26" s="230">
        <v>10</v>
      </c>
      <c r="P26" s="225">
        <v>10</v>
      </c>
      <c r="Q26" s="225">
        <v>9.5</v>
      </c>
      <c r="R26" s="236">
        <v>10</v>
      </c>
      <c r="S26" s="235">
        <f t="shared" si="5"/>
        <v>4.95</v>
      </c>
      <c r="T26" s="230">
        <v>10</v>
      </c>
      <c r="U26" s="231">
        <v>10</v>
      </c>
      <c r="V26" s="35">
        <f t="shared" si="6"/>
        <v>4</v>
      </c>
      <c r="W26" s="79">
        <f t="shared" si="0"/>
        <v>9.9499999999999993</v>
      </c>
      <c r="X26" s="265">
        <f t="shared" si="1"/>
        <v>9.9875000000000007</v>
      </c>
      <c r="Y26" s="265" t="s">
        <v>162</v>
      </c>
      <c r="Z26" s="266"/>
      <c r="AA26" s="266"/>
      <c r="AB26" s="266"/>
      <c r="AC26" s="266"/>
      <c r="AD26" s="266"/>
      <c r="AE26" s="266"/>
      <c r="AF26" s="266"/>
    </row>
    <row r="27" spans="1:32" ht="19.5" customHeight="1" thickBot="1" x14ac:dyDescent="0.3">
      <c r="A27" s="44">
        <v>19</v>
      </c>
      <c r="B27" s="86" t="s">
        <v>101</v>
      </c>
      <c r="C27" s="180">
        <v>8.5</v>
      </c>
      <c r="D27" s="215">
        <v>9</v>
      </c>
      <c r="E27" s="220">
        <v>9.6</v>
      </c>
      <c r="F27" s="241"/>
      <c r="G27" s="242">
        <v>1</v>
      </c>
      <c r="H27" s="242">
        <v>1</v>
      </c>
      <c r="I27" s="242">
        <v>1</v>
      </c>
      <c r="J27" s="242">
        <v>1</v>
      </c>
      <c r="K27" s="36">
        <f t="shared" si="2"/>
        <v>0</v>
      </c>
      <c r="L27" s="223" t="s">
        <v>143</v>
      </c>
      <c r="M27" s="58">
        <f t="shared" si="3"/>
        <v>4</v>
      </c>
      <c r="N27" s="31">
        <f t="shared" si="4"/>
        <v>1</v>
      </c>
      <c r="O27" s="230">
        <v>10</v>
      </c>
      <c r="P27" s="225">
        <v>9</v>
      </c>
      <c r="Q27" s="225">
        <v>8.5</v>
      </c>
      <c r="R27" s="236">
        <v>9</v>
      </c>
      <c r="S27" s="235">
        <f t="shared" si="5"/>
        <v>4.55</v>
      </c>
      <c r="T27" s="230">
        <v>10</v>
      </c>
      <c r="U27" s="231">
        <v>9.4</v>
      </c>
      <c r="V27" s="35">
        <f t="shared" si="6"/>
        <v>3.82</v>
      </c>
      <c r="W27" s="79">
        <f t="shared" si="0"/>
        <v>9.3699999999999992</v>
      </c>
      <c r="X27" s="265">
        <f t="shared" si="1"/>
        <v>9.1174999999999997</v>
      </c>
      <c r="Y27" s="265" t="s">
        <v>162</v>
      </c>
      <c r="Z27" s="266"/>
      <c r="AA27" s="266"/>
      <c r="AB27" s="266"/>
      <c r="AC27" s="266"/>
      <c r="AD27" s="266"/>
      <c r="AE27" s="266"/>
      <c r="AF27" s="266"/>
    </row>
    <row r="28" spans="1:32" ht="19.5" customHeight="1" thickBot="1" x14ac:dyDescent="0.3">
      <c r="A28" s="44">
        <v>20</v>
      </c>
      <c r="B28" s="86" t="s">
        <v>102</v>
      </c>
      <c r="C28" s="182">
        <v>10</v>
      </c>
      <c r="D28" s="216">
        <v>10</v>
      </c>
      <c r="E28" s="219">
        <v>10</v>
      </c>
      <c r="F28" s="241"/>
      <c r="G28" s="242">
        <v>1</v>
      </c>
      <c r="H28" s="242">
        <v>1</v>
      </c>
      <c r="I28" s="242">
        <v>1</v>
      </c>
      <c r="J28" s="242">
        <v>1</v>
      </c>
      <c r="K28" s="36">
        <f t="shared" si="2"/>
        <v>0</v>
      </c>
      <c r="L28" s="264" t="s">
        <v>162</v>
      </c>
      <c r="M28" s="58">
        <f t="shared" si="3"/>
        <v>4</v>
      </c>
      <c r="N28" s="31">
        <f t="shared" si="4"/>
        <v>1</v>
      </c>
      <c r="O28" s="230">
        <v>10</v>
      </c>
      <c r="P28" s="401">
        <v>10</v>
      </c>
      <c r="Q28" s="225">
        <v>10</v>
      </c>
      <c r="R28" s="236">
        <v>10</v>
      </c>
      <c r="S28" s="235">
        <f t="shared" si="5"/>
        <v>5</v>
      </c>
      <c r="T28" s="230">
        <v>10</v>
      </c>
      <c r="U28" s="231">
        <v>10</v>
      </c>
      <c r="V28" s="35">
        <f t="shared" si="6"/>
        <v>4</v>
      </c>
      <c r="W28" s="79">
        <f t="shared" si="0"/>
        <v>10</v>
      </c>
      <c r="X28" s="265">
        <f t="shared" si="1"/>
        <v>10</v>
      </c>
      <c r="Y28" s="265" t="s">
        <v>162</v>
      </c>
      <c r="Z28" s="266"/>
      <c r="AA28" s="266"/>
      <c r="AB28" s="266"/>
      <c r="AC28" s="266"/>
      <c r="AD28" s="266"/>
      <c r="AE28" s="266"/>
      <c r="AF28" s="266"/>
    </row>
    <row r="29" spans="1:32" ht="19.5" customHeight="1" thickBot="1" x14ac:dyDescent="0.3">
      <c r="A29" s="44">
        <v>21</v>
      </c>
      <c r="B29" s="86" t="s">
        <v>103</v>
      </c>
      <c r="C29" s="180">
        <v>9.5</v>
      </c>
      <c r="D29" s="215">
        <v>8.5</v>
      </c>
      <c r="E29" s="220">
        <v>10</v>
      </c>
      <c r="F29" s="241"/>
      <c r="G29" s="242">
        <v>1</v>
      </c>
      <c r="H29" s="242">
        <v>1</v>
      </c>
      <c r="I29" s="242">
        <v>1</v>
      </c>
      <c r="J29" s="242">
        <v>1</v>
      </c>
      <c r="K29" s="36">
        <f t="shared" si="2"/>
        <v>0</v>
      </c>
      <c r="L29" s="223" t="s">
        <v>143</v>
      </c>
      <c r="M29" s="58">
        <f t="shared" si="3"/>
        <v>4</v>
      </c>
      <c r="N29" s="31">
        <f t="shared" si="4"/>
        <v>1</v>
      </c>
      <c r="O29" s="230">
        <v>7.5</v>
      </c>
      <c r="P29" s="225">
        <v>7</v>
      </c>
      <c r="Q29" s="225">
        <v>10</v>
      </c>
      <c r="R29" s="236">
        <v>10</v>
      </c>
      <c r="S29" s="235">
        <f t="shared" si="5"/>
        <v>4.45</v>
      </c>
      <c r="T29" s="230">
        <v>10</v>
      </c>
      <c r="U29" s="231">
        <v>8.5</v>
      </c>
      <c r="V29" s="35">
        <f t="shared" si="6"/>
        <v>3.55</v>
      </c>
      <c r="W29" s="79">
        <f t="shared" si="0"/>
        <v>9</v>
      </c>
      <c r="X29" s="265">
        <f t="shared" si="1"/>
        <v>9.25</v>
      </c>
      <c r="Y29" s="265" t="s">
        <v>162</v>
      </c>
      <c r="Z29" s="266"/>
      <c r="AA29" s="266"/>
      <c r="AB29" s="266"/>
      <c r="AC29" s="266"/>
      <c r="AD29" s="266"/>
      <c r="AE29" s="266"/>
      <c r="AF29" s="266"/>
    </row>
    <row r="30" spans="1:32" ht="19.5" customHeight="1" thickBot="1" x14ac:dyDescent="0.3">
      <c r="A30" s="44">
        <v>22</v>
      </c>
      <c r="B30" s="86" t="s">
        <v>104</v>
      </c>
      <c r="C30" s="182">
        <v>9.5</v>
      </c>
      <c r="D30" s="216">
        <v>9.5</v>
      </c>
      <c r="E30" s="219">
        <v>6</v>
      </c>
      <c r="F30" s="241"/>
      <c r="G30" s="242">
        <v>1</v>
      </c>
      <c r="H30" s="242">
        <v>1</v>
      </c>
      <c r="I30" s="242">
        <v>1</v>
      </c>
      <c r="J30" s="242">
        <v>1</v>
      </c>
      <c r="K30" s="36">
        <f t="shared" si="2"/>
        <v>0</v>
      </c>
      <c r="L30" s="223" t="s">
        <v>143</v>
      </c>
      <c r="M30" s="58">
        <f t="shared" si="3"/>
        <v>4</v>
      </c>
      <c r="N30" s="31">
        <f t="shared" si="4"/>
        <v>1</v>
      </c>
      <c r="O30" s="230">
        <v>9</v>
      </c>
      <c r="P30" s="225">
        <v>10</v>
      </c>
      <c r="Q30" s="225">
        <v>9.6</v>
      </c>
      <c r="R30" s="236">
        <v>9</v>
      </c>
      <c r="S30" s="235">
        <f t="shared" si="5"/>
        <v>4.66</v>
      </c>
      <c r="T30" s="230">
        <v>10</v>
      </c>
      <c r="U30" s="231">
        <v>10</v>
      </c>
      <c r="V30" s="35">
        <f t="shared" si="6"/>
        <v>4</v>
      </c>
      <c r="W30" s="79">
        <f t="shared" si="0"/>
        <v>9.66</v>
      </c>
      <c r="X30" s="222">
        <f t="shared" si="1"/>
        <v>8.6649999999999991</v>
      </c>
      <c r="Y30" s="222" t="s">
        <v>143</v>
      </c>
      <c r="Z30" s="222">
        <f t="shared" si="7"/>
        <v>5.198999999999999</v>
      </c>
      <c r="AA30" s="245"/>
      <c r="AB30" s="244">
        <f t="shared" si="8"/>
        <v>0</v>
      </c>
      <c r="AC30" s="80">
        <f t="shared" si="9"/>
        <v>5.198999999999999</v>
      </c>
      <c r="AD30" s="247"/>
      <c r="AE30" s="248">
        <f t="shared" si="10"/>
        <v>0</v>
      </c>
      <c r="AF30" s="246">
        <f t="shared" si="11"/>
        <v>5.198999999999999</v>
      </c>
    </row>
    <row r="31" spans="1:32" ht="19.5" customHeight="1" thickBot="1" x14ac:dyDescent="0.3">
      <c r="A31" s="44">
        <v>23</v>
      </c>
      <c r="B31" s="86" t="s">
        <v>105</v>
      </c>
      <c r="C31" s="180">
        <v>9.6999999999999993</v>
      </c>
      <c r="D31" s="215">
        <v>9.5</v>
      </c>
      <c r="E31" s="220">
        <v>10</v>
      </c>
      <c r="F31" s="241"/>
      <c r="G31" s="242">
        <v>1</v>
      </c>
      <c r="H31" s="242">
        <v>1</v>
      </c>
      <c r="I31" s="242">
        <v>1</v>
      </c>
      <c r="J31" s="242">
        <v>1</v>
      </c>
      <c r="K31" s="36">
        <f t="shared" si="2"/>
        <v>0</v>
      </c>
      <c r="L31" s="223" t="s">
        <v>143</v>
      </c>
      <c r="M31" s="58">
        <f t="shared" si="3"/>
        <v>4</v>
      </c>
      <c r="N31" s="31">
        <f t="shared" si="4"/>
        <v>1</v>
      </c>
      <c r="O31" s="230">
        <v>10</v>
      </c>
      <c r="P31" s="225">
        <v>10</v>
      </c>
      <c r="Q31" s="225">
        <v>10</v>
      </c>
      <c r="R31" s="236">
        <v>10</v>
      </c>
      <c r="S31" s="235">
        <f t="shared" si="5"/>
        <v>5</v>
      </c>
      <c r="T31" s="230">
        <v>10</v>
      </c>
      <c r="U31" s="231">
        <v>9.6</v>
      </c>
      <c r="V31" s="35">
        <f t="shared" si="6"/>
        <v>3.88</v>
      </c>
      <c r="W31" s="79">
        <f t="shared" si="0"/>
        <v>9.879999999999999</v>
      </c>
      <c r="X31" s="265">
        <f t="shared" si="1"/>
        <v>9.77</v>
      </c>
      <c r="Y31" s="265" t="s">
        <v>162</v>
      </c>
      <c r="Z31" s="266"/>
      <c r="AA31" s="266"/>
      <c r="AB31" s="266"/>
      <c r="AC31" s="266"/>
      <c r="AD31" s="266"/>
      <c r="AE31" s="266"/>
      <c r="AF31" s="266"/>
    </row>
    <row r="32" spans="1:32" ht="19.5" customHeight="1" thickBot="1" x14ac:dyDescent="0.3">
      <c r="A32" s="44">
        <v>24</v>
      </c>
      <c r="B32" s="97" t="s">
        <v>106</v>
      </c>
      <c r="C32" s="179">
        <v>9.5</v>
      </c>
      <c r="D32" s="214">
        <v>8.6999999999999993</v>
      </c>
      <c r="E32" s="221">
        <v>10</v>
      </c>
      <c r="F32" s="241"/>
      <c r="G32" s="242">
        <v>1</v>
      </c>
      <c r="H32" s="242">
        <v>1</v>
      </c>
      <c r="I32" s="242">
        <v>1</v>
      </c>
      <c r="J32" s="242">
        <v>1</v>
      </c>
      <c r="K32" s="36">
        <f t="shared" si="2"/>
        <v>0</v>
      </c>
      <c r="L32" s="223" t="s">
        <v>143</v>
      </c>
      <c r="M32" s="58">
        <f t="shared" si="3"/>
        <v>4</v>
      </c>
      <c r="N32" s="31">
        <f t="shared" si="4"/>
        <v>1</v>
      </c>
      <c r="O32" s="233">
        <v>10</v>
      </c>
      <c r="P32" s="237">
        <v>9.3000000000000007</v>
      </c>
      <c r="Q32" s="237">
        <v>9.3000000000000007</v>
      </c>
      <c r="R32" s="238">
        <v>9.3000000000000007</v>
      </c>
      <c r="S32" s="235">
        <f t="shared" si="5"/>
        <v>4.7200000000000006</v>
      </c>
      <c r="T32" s="233">
        <v>10</v>
      </c>
      <c r="U32" s="234">
        <v>10</v>
      </c>
      <c r="V32" s="35">
        <f t="shared" si="6"/>
        <v>4</v>
      </c>
      <c r="W32" s="79">
        <f t="shared" si="0"/>
        <v>9.7200000000000006</v>
      </c>
      <c r="X32" s="265">
        <f t="shared" si="1"/>
        <v>9.48</v>
      </c>
      <c r="Y32" s="265" t="s">
        <v>162</v>
      </c>
      <c r="Z32" s="266"/>
      <c r="AA32" s="266"/>
      <c r="AB32" s="266"/>
      <c r="AC32" s="266"/>
      <c r="AD32" s="266"/>
      <c r="AE32" s="266"/>
      <c r="AF32" s="266"/>
    </row>
    <row r="33" spans="1:32" ht="12.75" customHeight="1" x14ac:dyDescent="0.2">
      <c r="A33" s="3"/>
      <c r="B33" s="3"/>
      <c r="C33" s="70"/>
      <c r="D33" s="70"/>
      <c r="E33" s="7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70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70"/>
      <c r="D34" s="70"/>
      <c r="E34" s="7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70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70"/>
      <c r="D35" s="70"/>
      <c r="E35" s="7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73"/>
      <c r="V35" s="3"/>
      <c r="W35" s="3"/>
      <c r="X35" s="3"/>
      <c r="Y35" s="3"/>
      <c r="Z35" s="3"/>
      <c r="AA35" s="70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70"/>
      <c r="D36" s="70"/>
      <c r="E36" s="7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70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70"/>
      <c r="D37" s="70"/>
      <c r="E37" s="7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70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70"/>
      <c r="D38" s="70"/>
      <c r="E38" s="7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70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70"/>
      <c r="D39" s="70"/>
      <c r="E39" s="7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70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70"/>
      <c r="D40" s="70"/>
      <c r="E40" s="7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70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70"/>
      <c r="D41" s="70"/>
      <c r="E41" s="7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70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70"/>
      <c r="D42" s="70"/>
      <c r="E42" s="7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70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70"/>
      <c r="D43" s="70"/>
      <c r="E43" s="7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70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70"/>
      <c r="D44" s="70"/>
      <c r="E44" s="7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70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70"/>
      <c r="D45" s="70"/>
      <c r="E45" s="7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70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70"/>
      <c r="D46" s="70"/>
      <c r="E46" s="7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70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70"/>
      <c r="D47" s="70"/>
      <c r="E47" s="7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70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70"/>
      <c r="D48" s="70"/>
      <c r="E48" s="7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70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70"/>
      <c r="D49" s="70"/>
      <c r="E49" s="7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70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70"/>
      <c r="D50" s="70"/>
      <c r="E50" s="7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70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70"/>
      <c r="D51" s="70"/>
      <c r="E51" s="7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70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70"/>
      <c r="D52" s="70"/>
      <c r="E52" s="7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70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70"/>
      <c r="D53" s="70"/>
      <c r="E53" s="7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70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70"/>
      <c r="D54" s="70"/>
      <c r="E54" s="7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70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70"/>
      <c r="D55" s="70"/>
      <c r="E55" s="7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70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70"/>
      <c r="D56" s="70"/>
      <c r="E56" s="7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70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70"/>
      <c r="D57" s="70"/>
      <c r="E57" s="7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0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70"/>
      <c r="D58" s="70"/>
      <c r="E58" s="7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70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70"/>
      <c r="D59" s="70"/>
      <c r="E59" s="7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70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70"/>
      <c r="D60" s="70"/>
      <c r="E60" s="7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70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70"/>
      <c r="D61" s="70"/>
      <c r="E61" s="7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70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70"/>
      <c r="D62" s="70"/>
      <c r="E62" s="7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70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70"/>
      <c r="D63" s="70"/>
      <c r="E63" s="7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70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70"/>
      <c r="D64" s="70"/>
      <c r="E64" s="7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70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70"/>
      <c r="D65" s="70"/>
      <c r="E65" s="7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70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70"/>
      <c r="D66" s="70"/>
      <c r="E66" s="7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70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70"/>
      <c r="D67" s="70"/>
      <c r="E67" s="7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70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70"/>
      <c r="D68" s="70"/>
      <c r="E68" s="7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70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70"/>
      <c r="D69" s="70"/>
      <c r="E69" s="7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0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70"/>
      <c r="D70" s="70"/>
      <c r="E70" s="7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70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70"/>
      <c r="D71" s="70"/>
      <c r="E71" s="7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70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70"/>
      <c r="D72" s="70"/>
      <c r="E72" s="7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70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70"/>
      <c r="D73" s="70"/>
      <c r="E73" s="7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70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70"/>
      <c r="D74" s="70"/>
      <c r="E74" s="7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70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70"/>
      <c r="D75" s="70"/>
      <c r="E75" s="7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70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70"/>
      <c r="D76" s="70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70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70"/>
      <c r="D77" s="70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70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70"/>
      <c r="D78" s="70"/>
      <c r="E78" s="7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70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70"/>
      <c r="D79" s="70"/>
      <c r="E79" s="7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70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70"/>
      <c r="D80" s="70"/>
      <c r="E80" s="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70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70"/>
      <c r="D81" s="70"/>
      <c r="E81" s="7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70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70"/>
      <c r="D82" s="70"/>
      <c r="E82" s="7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70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70"/>
      <c r="D83" s="70"/>
      <c r="E83" s="7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70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70"/>
      <c r="D84" s="70"/>
      <c r="E84" s="7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70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70"/>
      <c r="D85" s="70"/>
      <c r="E85" s="7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70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70"/>
      <c r="D86" s="70"/>
      <c r="E86" s="7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70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70"/>
      <c r="D87" s="70"/>
      <c r="E87" s="7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70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70"/>
      <c r="D88" s="70"/>
      <c r="E88" s="7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70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70"/>
      <c r="D89" s="70"/>
      <c r="E89" s="7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70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70"/>
      <c r="D90" s="70"/>
      <c r="E90" s="7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70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70"/>
      <c r="D91" s="70"/>
      <c r="E91" s="7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70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70"/>
      <c r="D92" s="70"/>
      <c r="E92" s="7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70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70"/>
      <c r="D93" s="70"/>
      <c r="E93" s="7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70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70"/>
      <c r="D94" s="70"/>
      <c r="E94" s="7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70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70"/>
      <c r="D95" s="70"/>
      <c r="E95" s="7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70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70"/>
      <c r="D96" s="70"/>
      <c r="E96" s="7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70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70"/>
      <c r="D97" s="70"/>
      <c r="E97" s="7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70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70"/>
      <c r="D98" s="70"/>
      <c r="E98" s="7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70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70"/>
      <c r="D99" s="70"/>
      <c r="E99" s="7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70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70"/>
      <c r="D100" s="70"/>
      <c r="E100" s="7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70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70"/>
      <c r="D101" s="70"/>
      <c r="E101" s="7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70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70"/>
      <c r="D102" s="70"/>
      <c r="E102" s="7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70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70"/>
      <c r="D103" s="70"/>
      <c r="E103" s="7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70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70"/>
      <c r="D104" s="70"/>
      <c r="E104" s="7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70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70"/>
      <c r="D105" s="70"/>
      <c r="E105" s="7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70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70"/>
      <c r="D106" s="70"/>
      <c r="E106" s="7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70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70"/>
      <c r="D107" s="70"/>
      <c r="E107" s="7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70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70"/>
      <c r="D108" s="70"/>
      <c r="E108" s="7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70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70"/>
      <c r="D109" s="70"/>
      <c r="E109" s="7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70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70"/>
      <c r="D110" s="70"/>
      <c r="E110" s="7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70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70"/>
      <c r="D111" s="70"/>
      <c r="E111" s="7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70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70"/>
      <c r="D112" s="70"/>
      <c r="E112" s="7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70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70"/>
      <c r="D113" s="70"/>
      <c r="E113" s="7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70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70"/>
      <c r="D114" s="70"/>
      <c r="E114" s="7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70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70"/>
      <c r="D115" s="70"/>
      <c r="E115" s="7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70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70"/>
      <c r="D116" s="70"/>
      <c r="E116" s="7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70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70"/>
      <c r="D117" s="70"/>
      <c r="E117" s="7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70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70"/>
      <c r="D118" s="70"/>
      <c r="E118" s="7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70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70"/>
      <c r="D119" s="70"/>
      <c r="E119" s="7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70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70"/>
      <c r="D120" s="70"/>
      <c r="E120" s="7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70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70"/>
      <c r="D121" s="70"/>
      <c r="E121" s="7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70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70"/>
      <c r="D122" s="70"/>
      <c r="E122" s="7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70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70"/>
      <c r="D123" s="70"/>
      <c r="E123" s="7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70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70"/>
      <c r="D124" s="70"/>
      <c r="E124" s="7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70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70"/>
      <c r="D125" s="70"/>
      <c r="E125" s="7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70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70"/>
      <c r="D126" s="70"/>
      <c r="E126" s="7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70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70"/>
      <c r="D127" s="70"/>
      <c r="E127" s="7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70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70"/>
      <c r="D128" s="70"/>
      <c r="E128" s="7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70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70"/>
      <c r="D129" s="70"/>
      <c r="E129" s="7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70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70"/>
      <c r="D130" s="70"/>
      <c r="E130" s="7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70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70"/>
      <c r="D131" s="70"/>
      <c r="E131" s="7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70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70"/>
      <c r="D132" s="70"/>
      <c r="E132" s="7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70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70"/>
      <c r="D133" s="70"/>
      <c r="E133" s="7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70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70"/>
      <c r="D134" s="70"/>
      <c r="E134" s="7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70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70"/>
      <c r="D135" s="70"/>
      <c r="E135" s="7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70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70"/>
      <c r="D136" s="70"/>
      <c r="E136" s="7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70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70"/>
      <c r="D137" s="70"/>
      <c r="E137" s="7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70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70"/>
      <c r="D138" s="70"/>
      <c r="E138" s="7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70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70"/>
      <c r="D139" s="70"/>
      <c r="E139" s="7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70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70"/>
      <c r="D140" s="70"/>
      <c r="E140" s="7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70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70"/>
      <c r="D141" s="70"/>
      <c r="E141" s="7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70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70"/>
      <c r="D142" s="70"/>
      <c r="E142" s="7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70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70"/>
      <c r="D143" s="70"/>
      <c r="E143" s="7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70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70"/>
      <c r="D144" s="70"/>
      <c r="E144" s="7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70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70"/>
      <c r="D145" s="70"/>
      <c r="E145" s="7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70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70"/>
      <c r="D146" s="70"/>
      <c r="E146" s="7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70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70"/>
      <c r="D147" s="70"/>
      <c r="E147" s="7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70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70"/>
      <c r="D148" s="70"/>
      <c r="E148" s="7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70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70"/>
      <c r="D149" s="70"/>
      <c r="E149" s="7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70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70"/>
      <c r="D150" s="70"/>
      <c r="E150" s="7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70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70"/>
      <c r="D151" s="70"/>
      <c r="E151" s="7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70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70"/>
      <c r="D152" s="70"/>
      <c r="E152" s="7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70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70"/>
      <c r="D153" s="70"/>
      <c r="E153" s="7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70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70"/>
      <c r="D154" s="70"/>
      <c r="E154" s="7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70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70"/>
      <c r="D155" s="70"/>
      <c r="E155" s="7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70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70"/>
      <c r="D156" s="70"/>
      <c r="E156" s="7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70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70"/>
      <c r="D157" s="70"/>
      <c r="E157" s="7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70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70"/>
      <c r="D158" s="70"/>
      <c r="E158" s="7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70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70"/>
      <c r="D159" s="70"/>
      <c r="E159" s="7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70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70"/>
      <c r="D160" s="70"/>
      <c r="E160" s="7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70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70"/>
      <c r="D161" s="70"/>
      <c r="E161" s="7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70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70"/>
      <c r="D162" s="70"/>
      <c r="E162" s="7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70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70"/>
      <c r="D163" s="70"/>
      <c r="E163" s="7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70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70"/>
      <c r="D164" s="70"/>
      <c r="E164" s="7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70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70"/>
      <c r="D165" s="70"/>
      <c r="E165" s="7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70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70"/>
      <c r="D166" s="70"/>
      <c r="E166" s="7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70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70"/>
      <c r="D167" s="70"/>
      <c r="E167" s="7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70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70"/>
      <c r="D168" s="70"/>
      <c r="E168" s="7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70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70"/>
      <c r="D169" s="70"/>
      <c r="E169" s="7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70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70"/>
      <c r="D170" s="70"/>
      <c r="E170" s="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70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70"/>
      <c r="D171" s="70"/>
      <c r="E171" s="7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70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70"/>
      <c r="D172" s="70"/>
      <c r="E172" s="7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70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70"/>
      <c r="D173" s="70"/>
      <c r="E173" s="7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70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70"/>
      <c r="D174" s="70"/>
      <c r="E174" s="7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70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70"/>
      <c r="D175" s="70"/>
      <c r="E175" s="7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70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70"/>
      <c r="D176" s="70"/>
      <c r="E176" s="7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70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70"/>
      <c r="D177" s="70"/>
      <c r="E177" s="7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70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70"/>
      <c r="D178" s="70"/>
      <c r="E178" s="7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70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70"/>
      <c r="D179" s="70"/>
      <c r="E179" s="7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70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70"/>
      <c r="D180" s="70"/>
      <c r="E180" s="7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70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70"/>
      <c r="D181" s="70"/>
      <c r="E181" s="7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70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70"/>
      <c r="D182" s="70"/>
      <c r="E182" s="7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70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70"/>
      <c r="D183" s="70"/>
      <c r="E183" s="7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70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70"/>
      <c r="D184" s="70"/>
      <c r="E184" s="7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70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70"/>
      <c r="D185" s="70"/>
      <c r="E185" s="7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70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70"/>
      <c r="D186" s="70"/>
      <c r="E186" s="7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70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70"/>
      <c r="D187" s="70"/>
      <c r="E187" s="7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70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70"/>
      <c r="D188" s="70"/>
      <c r="E188" s="7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70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70"/>
      <c r="D189" s="70"/>
      <c r="E189" s="7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70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70"/>
      <c r="D190" s="70"/>
      <c r="E190" s="7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70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70"/>
      <c r="D191" s="70"/>
      <c r="E191" s="7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70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70"/>
      <c r="D192" s="70"/>
      <c r="E192" s="7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70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70"/>
      <c r="D193" s="70"/>
      <c r="E193" s="7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70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70"/>
      <c r="D194" s="70"/>
      <c r="E194" s="7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70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70"/>
      <c r="D195" s="70"/>
      <c r="E195" s="7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70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70"/>
      <c r="D196" s="70"/>
      <c r="E196" s="7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70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70"/>
      <c r="D197" s="70"/>
      <c r="E197" s="7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70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70"/>
      <c r="D198" s="70"/>
      <c r="E198" s="7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70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70"/>
      <c r="D199" s="70"/>
      <c r="E199" s="7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70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70"/>
      <c r="D200" s="70"/>
      <c r="E200" s="7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70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70"/>
      <c r="D201" s="70"/>
      <c r="E201" s="7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70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70"/>
      <c r="D202" s="70"/>
      <c r="E202" s="7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70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70"/>
      <c r="D203" s="70"/>
      <c r="E203" s="7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70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70"/>
      <c r="D204" s="70"/>
      <c r="E204" s="7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70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70"/>
      <c r="D205" s="70"/>
      <c r="E205" s="7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70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70"/>
      <c r="D206" s="70"/>
      <c r="E206" s="7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70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70"/>
      <c r="D207" s="70"/>
      <c r="E207" s="7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70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70"/>
      <c r="D208" s="70"/>
      <c r="E208" s="7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70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70"/>
      <c r="D209" s="70"/>
      <c r="E209" s="7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70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70"/>
      <c r="D210" s="70"/>
      <c r="E210" s="7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70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70"/>
      <c r="D211" s="70"/>
      <c r="E211" s="7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70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70"/>
      <c r="D212" s="70"/>
      <c r="E212" s="7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70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70"/>
      <c r="D213" s="70"/>
      <c r="E213" s="7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70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70"/>
      <c r="D214" s="70"/>
      <c r="E214" s="7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70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70"/>
      <c r="D215" s="70"/>
      <c r="E215" s="7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70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70"/>
      <c r="D216" s="70"/>
      <c r="E216" s="7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70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70"/>
      <c r="D217" s="70"/>
      <c r="E217" s="7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70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70"/>
      <c r="D218" s="70"/>
      <c r="E218" s="7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70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70"/>
      <c r="D219" s="70"/>
      <c r="E219" s="7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70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70"/>
      <c r="D220" s="70"/>
      <c r="E220" s="7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70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70"/>
      <c r="D221" s="70"/>
      <c r="E221" s="7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70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70"/>
      <c r="D222" s="70"/>
      <c r="E222" s="7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70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70"/>
      <c r="D223" s="70"/>
      <c r="E223" s="7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70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70"/>
      <c r="D224" s="70"/>
      <c r="E224" s="7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0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70"/>
      <c r="D225" s="70"/>
      <c r="E225" s="7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70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70"/>
      <c r="D226" s="70"/>
      <c r="E226" s="7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70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70"/>
      <c r="D227" s="70"/>
      <c r="E227" s="7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70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70"/>
      <c r="D228" s="70"/>
      <c r="E228" s="7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70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70"/>
      <c r="D229" s="70"/>
      <c r="E229" s="7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70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70"/>
      <c r="D230" s="70"/>
      <c r="E230" s="7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70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70"/>
      <c r="D231" s="70"/>
      <c r="E231" s="7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70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70"/>
      <c r="D232" s="70"/>
      <c r="E232" s="7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70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70"/>
      <c r="D233" s="70"/>
      <c r="E233" s="7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70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70"/>
      <c r="D234" s="70"/>
      <c r="E234" s="7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70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70"/>
      <c r="D235" s="70"/>
      <c r="E235" s="7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70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70"/>
      <c r="D236" s="70"/>
      <c r="E236" s="7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70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70"/>
      <c r="D237" s="70"/>
      <c r="E237" s="7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70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70"/>
      <c r="D238" s="70"/>
      <c r="E238" s="7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70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70"/>
      <c r="D239" s="70"/>
      <c r="E239" s="7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70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70"/>
      <c r="D240" s="70"/>
      <c r="E240" s="7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70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70"/>
      <c r="D241" s="70"/>
      <c r="E241" s="7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70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70"/>
      <c r="D242" s="70"/>
      <c r="E242" s="7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70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70"/>
      <c r="D243" s="70"/>
      <c r="E243" s="7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70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70"/>
      <c r="D244" s="70"/>
      <c r="E244" s="7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70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70"/>
      <c r="D245" s="70"/>
      <c r="E245" s="7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70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70"/>
      <c r="D246" s="70"/>
      <c r="E246" s="7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70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70"/>
      <c r="D247" s="70"/>
      <c r="E247" s="7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70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70"/>
      <c r="D248" s="70"/>
      <c r="E248" s="7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70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70"/>
      <c r="D249" s="70"/>
      <c r="E249" s="7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70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70"/>
      <c r="D250" s="70"/>
      <c r="E250" s="7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70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70"/>
      <c r="D251" s="70"/>
      <c r="E251" s="7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70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70"/>
      <c r="D252" s="70"/>
      <c r="E252" s="7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70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70"/>
      <c r="D253" s="70"/>
      <c r="E253" s="7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70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70"/>
      <c r="D254" s="70"/>
      <c r="E254" s="7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70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70"/>
      <c r="D255" s="70"/>
      <c r="E255" s="7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70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70"/>
      <c r="D256" s="70"/>
      <c r="E256" s="7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70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70"/>
      <c r="D257" s="70"/>
      <c r="E257" s="7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70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70"/>
      <c r="D258" s="70"/>
      <c r="E258" s="7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70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70"/>
      <c r="D259" s="70"/>
      <c r="E259" s="7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70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70"/>
      <c r="D260" s="70"/>
      <c r="E260" s="7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70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70"/>
      <c r="D261" s="70"/>
      <c r="E261" s="7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70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70"/>
      <c r="D262" s="70"/>
      <c r="E262" s="7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70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70"/>
      <c r="D263" s="70"/>
      <c r="E263" s="7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70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70"/>
      <c r="D264" s="70"/>
      <c r="E264" s="7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70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70"/>
      <c r="D265" s="70"/>
      <c r="E265" s="7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70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70"/>
      <c r="D266" s="70"/>
      <c r="E266" s="7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70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70"/>
      <c r="D267" s="70"/>
      <c r="E267" s="7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70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70"/>
      <c r="D268" s="70"/>
      <c r="E268" s="7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70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70"/>
      <c r="D269" s="70"/>
      <c r="E269" s="7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70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70"/>
      <c r="D270" s="70"/>
      <c r="E270" s="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70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70"/>
      <c r="D271" s="70"/>
      <c r="E271" s="7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70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70"/>
      <c r="D272" s="70"/>
      <c r="E272" s="7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70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70"/>
      <c r="D273" s="70"/>
      <c r="E273" s="7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70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70"/>
      <c r="D274" s="70"/>
      <c r="E274" s="7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70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70"/>
      <c r="D275" s="70"/>
      <c r="E275" s="7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70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70"/>
      <c r="D276" s="70"/>
      <c r="E276" s="7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70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70"/>
      <c r="D277" s="70"/>
      <c r="E277" s="7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70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70"/>
      <c r="D278" s="70"/>
      <c r="E278" s="7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70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70"/>
      <c r="D279" s="70"/>
      <c r="E279" s="7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70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70"/>
      <c r="D280" s="70"/>
      <c r="E280" s="7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70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70"/>
      <c r="D281" s="70"/>
      <c r="E281" s="7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70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70"/>
      <c r="D282" s="70"/>
      <c r="E282" s="7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70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70"/>
      <c r="D283" s="70"/>
      <c r="E283" s="7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70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70"/>
      <c r="D284" s="70"/>
      <c r="E284" s="7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70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70"/>
      <c r="D285" s="70"/>
      <c r="E285" s="7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70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70"/>
      <c r="D286" s="70"/>
      <c r="E286" s="7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70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70"/>
      <c r="D287" s="70"/>
      <c r="E287" s="7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70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70"/>
      <c r="D288" s="70"/>
      <c r="E288" s="7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70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70"/>
      <c r="D289" s="70"/>
      <c r="E289" s="7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70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70"/>
      <c r="D290" s="70"/>
      <c r="E290" s="7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70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70"/>
      <c r="D291" s="70"/>
      <c r="E291" s="7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70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70"/>
      <c r="D292" s="70"/>
      <c r="E292" s="7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70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70"/>
      <c r="D293" s="70"/>
      <c r="E293" s="7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70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70"/>
      <c r="D294" s="70"/>
      <c r="E294" s="7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70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70"/>
      <c r="D295" s="70"/>
      <c r="E295" s="7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70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70"/>
      <c r="D296" s="70"/>
      <c r="E296" s="7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70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70"/>
      <c r="D297" s="70"/>
      <c r="E297" s="7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70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70"/>
      <c r="D298" s="70"/>
      <c r="E298" s="7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70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70"/>
      <c r="D299" s="70"/>
      <c r="E299" s="7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70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70"/>
      <c r="D300" s="70"/>
      <c r="E300" s="7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70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70"/>
      <c r="D301" s="70"/>
      <c r="E301" s="7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70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70"/>
      <c r="D302" s="70"/>
      <c r="E302" s="7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70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70"/>
      <c r="D303" s="70"/>
      <c r="E303" s="7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70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70"/>
      <c r="D304" s="70"/>
      <c r="E304" s="7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70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70"/>
      <c r="D305" s="70"/>
      <c r="E305" s="7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70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70"/>
      <c r="D306" s="70"/>
      <c r="E306" s="7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70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70"/>
      <c r="D307" s="70"/>
      <c r="E307" s="7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70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70"/>
      <c r="D308" s="70"/>
      <c r="E308" s="7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70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70"/>
      <c r="D309" s="70"/>
      <c r="E309" s="7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70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70"/>
      <c r="D310" s="70"/>
      <c r="E310" s="7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70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70"/>
      <c r="D311" s="70"/>
      <c r="E311" s="7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70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70"/>
      <c r="D312" s="70"/>
      <c r="E312" s="7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70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70"/>
      <c r="D313" s="70"/>
      <c r="E313" s="7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70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70"/>
      <c r="D314" s="70"/>
      <c r="E314" s="7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70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70"/>
      <c r="D315" s="70"/>
      <c r="E315" s="7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70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70"/>
      <c r="D316" s="70"/>
      <c r="E316" s="7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70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70"/>
      <c r="D317" s="70"/>
      <c r="E317" s="7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70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70"/>
      <c r="D318" s="70"/>
      <c r="E318" s="7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70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70"/>
      <c r="D319" s="70"/>
      <c r="E319" s="7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70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70"/>
      <c r="D320" s="70"/>
      <c r="E320" s="7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70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70"/>
      <c r="D321" s="70"/>
      <c r="E321" s="7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70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70"/>
      <c r="D322" s="70"/>
      <c r="E322" s="7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70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70"/>
      <c r="D323" s="70"/>
      <c r="E323" s="7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70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70"/>
      <c r="D324" s="70"/>
      <c r="E324" s="7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70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70"/>
      <c r="D325" s="70"/>
      <c r="E325" s="7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70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70"/>
      <c r="D326" s="70"/>
      <c r="E326" s="7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70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70"/>
      <c r="D327" s="70"/>
      <c r="E327" s="7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70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70"/>
      <c r="D328" s="70"/>
      <c r="E328" s="7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70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70"/>
      <c r="D329" s="70"/>
      <c r="E329" s="7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70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70"/>
      <c r="D330" s="70"/>
      <c r="E330" s="7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70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70"/>
      <c r="D331" s="70"/>
      <c r="E331" s="7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70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70"/>
      <c r="D332" s="70"/>
      <c r="E332" s="7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70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70"/>
      <c r="D333" s="70"/>
      <c r="E333" s="7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70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70"/>
      <c r="D334" s="70"/>
      <c r="E334" s="7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70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70"/>
      <c r="D335" s="70"/>
      <c r="E335" s="7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70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70"/>
      <c r="D336" s="70"/>
      <c r="E336" s="7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70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70"/>
      <c r="D337" s="70"/>
      <c r="E337" s="7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70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70"/>
      <c r="D338" s="70"/>
      <c r="E338" s="7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70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70"/>
      <c r="D339" s="70"/>
      <c r="E339" s="7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70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70"/>
      <c r="D340" s="70"/>
      <c r="E340" s="7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70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70"/>
      <c r="D341" s="70"/>
      <c r="E341" s="7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70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70"/>
      <c r="D342" s="70"/>
      <c r="E342" s="7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70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70"/>
      <c r="D343" s="70"/>
      <c r="E343" s="7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70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70"/>
      <c r="D344" s="70"/>
      <c r="E344" s="7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70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70"/>
      <c r="D345" s="70"/>
      <c r="E345" s="7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70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70"/>
      <c r="D346" s="70"/>
      <c r="E346" s="7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70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70"/>
      <c r="D347" s="70"/>
      <c r="E347" s="7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70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70"/>
      <c r="D348" s="70"/>
      <c r="E348" s="7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70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70"/>
      <c r="D349" s="70"/>
      <c r="E349" s="7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70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70"/>
      <c r="D350" s="70"/>
      <c r="E350" s="7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70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70"/>
      <c r="D351" s="70"/>
      <c r="E351" s="7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70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70"/>
      <c r="D352" s="70"/>
      <c r="E352" s="7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70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70"/>
      <c r="D353" s="70"/>
      <c r="E353" s="7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70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70"/>
      <c r="D354" s="70"/>
      <c r="E354" s="7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70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70"/>
      <c r="D355" s="70"/>
      <c r="E355" s="7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70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70"/>
      <c r="D356" s="70"/>
      <c r="E356" s="7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70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70"/>
      <c r="D357" s="70"/>
      <c r="E357" s="7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70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70"/>
      <c r="D358" s="70"/>
      <c r="E358" s="7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70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70"/>
      <c r="D359" s="70"/>
      <c r="E359" s="7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70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70"/>
      <c r="D360" s="70"/>
      <c r="E360" s="7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70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70"/>
      <c r="D361" s="70"/>
      <c r="E361" s="7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70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70"/>
      <c r="D362" s="70"/>
      <c r="E362" s="7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70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70"/>
      <c r="D363" s="70"/>
      <c r="E363" s="7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70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70"/>
      <c r="D364" s="70"/>
      <c r="E364" s="7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70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70"/>
      <c r="D365" s="70"/>
      <c r="E365" s="7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70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70"/>
      <c r="D366" s="70"/>
      <c r="E366" s="7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70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70"/>
      <c r="D367" s="70"/>
      <c r="E367" s="7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70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70"/>
      <c r="D368" s="70"/>
      <c r="E368" s="7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70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70"/>
      <c r="D369" s="70"/>
      <c r="E369" s="7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70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70"/>
      <c r="D370" s="70"/>
      <c r="E370" s="7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70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70"/>
      <c r="D371" s="70"/>
      <c r="E371" s="7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70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70"/>
      <c r="D372" s="70"/>
      <c r="E372" s="7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70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70"/>
      <c r="D373" s="70"/>
      <c r="E373" s="7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70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70"/>
      <c r="D374" s="70"/>
      <c r="E374" s="7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70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70"/>
      <c r="D375" s="70"/>
      <c r="E375" s="7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70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70"/>
      <c r="D376" s="70"/>
      <c r="E376" s="7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70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70"/>
      <c r="D377" s="70"/>
      <c r="E377" s="7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70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70"/>
      <c r="D378" s="70"/>
      <c r="E378" s="7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70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70"/>
      <c r="D379" s="70"/>
      <c r="E379" s="7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70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70"/>
      <c r="D380" s="70"/>
      <c r="E380" s="7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70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70"/>
      <c r="D381" s="70"/>
      <c r="E381" s="7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70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70"/>
      <c r="D382" s="70"/>
      <c r="E382" s="7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70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70"/>
      <c r="D383" s="70"/>
      <c r="E383" s="7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70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70"/>
      <c r="D384" s="70"/>
      <c r="E384" s="7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70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70"/>
      <c r="D385" s="70"/>
      <c r="E385" s="7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70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70"/>
      <c r="D386" s="70"/>
      <c r="E386" s="7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70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70"/>
      <c r="D387" s="70"/>
      <c r="E387" s="7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70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70"/>
      <c r="D388" s="70"/>
      <c r="E388" s="7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70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70"/>
      <c r="D389" s="70"/>
      <c r="E389" s="7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70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70"/>
      <c r="D390" s="70"/>
      <c r="E390" s="7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70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70"/>
      <c r="D391" s="70"/>
      <c r="E391" s="7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70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70"/>
      <c r="D392" s="70"/>
      <c r="E392" s="7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70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70"/>
      <c r="D393" s="70"/>
      <c r="E393" s="7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70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70"/>
      <c r="D394" s="70"/>
      <c r="E394" s="7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70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70"/>
      <c r="D395" s="70"/>
      <c r="E395" s="7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70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70"/>
      <c r="D396" s="70"/>
      <c r="E396" s="7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70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70"/>
      <c r="D397" s="70"/>
      <c r="E397" s="7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70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70"/>
      <c r="D398" s="70"/>
      <c r="E398" s="7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70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70"/>
      <c r="D399" s="70"/>
      <c r="E399" s="7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70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70"/>
      <c r="D400" s="70"/>
      <c r="E400" s="7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70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70"/>
      <c r="D401" s="70"/>
      <c r="E401" s="7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70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70"/>
      <c r="D402" s="70"/>
      <c r="E402" s="7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70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70"/>
      <c r="D403" s="70"/>
      <c r="E403" s="7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70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70"/>
      <c r="D404" s="70"/>
      <c r="E404" s="7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70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70"/>
      <c r="D405" s="70"/>
      <c r="E405" s="7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70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70"/>
      <c r="D406" s="70"/>
      <c r="E406" s="7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70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70"/>
      <c r="D407" s="70"/>
      <c r="E407" s="7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70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70"/>
      <c r="D408" s="70"/>
      <c r="E408" s="7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70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70"/>
      <c r="D409" s="70"/>
      <c r="E409" s="7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70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70"/>
      <c r="D410" s="70"/>
      <c r="E410" s="7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70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70"/>
      <c r="D411" s="70"/>
      <c r="E411" s="7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70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70"/>
      <c r="D412" s="70"/>
      <c r="E412" s="7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70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70"/>
      <c r="D413" s="70"/>
      <c r="E413" s="7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70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70"/>
      <c r="D414" s="70"/>
      <c r="E414" s="7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70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70"/>
      <c r="D415" s="70"/>
      <c r="E415" s="7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70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70"/>
      <c r="D416" s="70"/>
      <c r="E416" s="7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70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70"/>
      <c r="D417" s="70"/>
      <c r="E417" s="7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70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70"/>
      <c r="D418" s="70"/>
      <c r="E418" s="7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70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70"/>
      <c r="D419" s="70"/>
      <c r="E419" s="7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70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70"/>
      <c r="D420" s="70"/>
      <c r="E420" s="7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70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70"/>
      <c r="D421" s="70"/>
      <c r="E421" s="7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70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70"/>
      <c r="D422" s="70"/>
      <c r="E422" s="7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70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70"/>
      <c r="D423" s="70"/>
      <c r="E423" s="7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70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70"/>
      <c r="D424" s="70"/>
      <c r="E424" s="7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70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70"/>
      <c r="D425" s="70"/>
      <c r="E425" s="7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70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70"/>
      <c r="D426" s="70"/>
      <c r="E426" s="7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70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70"/>
      <c r="D427" s="70"/>
      <c r="E427" s="7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70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70"/>
      <c r="D428" s="70"/>
      <c r="E428" s="7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70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70"/>
      <c r="D429" s="70"/>
      <c r="E429" s="7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70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70"/>
      <c r="D430" s="70"/>
      <c r="E430" s="7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70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70"/>
      <c r="D431" s="70"/>
      <c r="E431" s="7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70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70"/>
      <c r="D432" s="70"/>
      <c r="E432" s="7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70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70"/>
      <c r="D433" s="70"/>
      <c r="E433" s="7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70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70"/>
      <c r="D434" s="70"/>
      <c r="E434" s="7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70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70"/>
      <c r="D435" s="70"/>
      <c r="E435" s="7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70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70"/>
      <c r="D436" s="70"/>
      <c r="E436" s="7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70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70"/>
      <c r="D437" s="70"/>
      <c r="E437" s="7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70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70"/>
      <c r="D438" s="70"/>
      <c r="E438" s="7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70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70"/>
      <c r="D439" s="70"/>
      <c r="E439" s="7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70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70"/>
      <c r="D440" s="70"/>
      <c r="E440" s="7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70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70"/>
      <c r="D441" s="70"/>
      <c r="E441" s="7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70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70"/>
      <c r="D442" s="70"/>
      <c r="E442" s="7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70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70"/>
      <c r="D443" s="70"/>
      <c r="E443" s="7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70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70"/>
      <c r="D444" s="70"/>
      <c r="E444" s="7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70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70"/>
      <c r="D445" s="70"/>
      <c r="E445" s="7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70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70"/>
      <c r="D446" s="70"/>
      <c r="E446" s="7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70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70"/>
      <c r="D447" s="70"/>
      <c r="E447" s="7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70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70"/>
      <c r="D448" s="70"/>
      <c r="E448" s="7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70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70"/>
      <c r="D449" s="70"/>
      <c r="E449" s="7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70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70"/>
      <c r="D450" s="70"/>
      <c r="E450" s="7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70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70"/>
      <c r="D451" s="70"/>
      <c r="E451" s="7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70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70"/>
      <c r="D452" s="70"/>
      <c r="E452" s="7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70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70"/>
      <c r="D453" s="70"/>
      <c r="E453" s="7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70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70"/>
      <c r="D454" s="70"/>
      <c r="E454" s="7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70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70"/>
      <c r="D455" s="70"/>
      <c r="E455" s="7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70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70"/>
      <c r="D456" s="70"/>
      <c r="E456" s="7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70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70"/>
      <c r="D457" s="70"/>
      <c r="E457" s="7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70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70"/>
      <c r="D458" s="70"/>
      <c r="E458" s="7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70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70"/>
      <c r="D459" s="70"/>
      <c r="E459" s="7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70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70"/>
      <c r="D460" s="70"/>
      <c r="E460" s="7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70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70"/>
      <c r="D461" s="70"/>
      <c r="E461" s="7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70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70"/>
      <c r="D462" s="70"/>
      <c r="E462" s="7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70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70"/>
      <c r="D463" s="70"/>
      <c r="E463" s="7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70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70"/>
      <c r="D464" s="70"/>
      <c r="E464" s="7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70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70"/>
      <c r="D465" s="70"/>
      <c r="E465" s="7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70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70"/>
      <c r="D466" s="70"/>
      <c r="E466" s="7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70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70"/>
      <c r="D467" s="70"/>
      <c r="E467" s="7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70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70"/>
      <c r="D468" s="70"/>
      <c r="E468" s="7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70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70"/>
      <c r="D469" s="70"/>
      <c r="E469" s="7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70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70"/>
      <c r="D470" s="70"/>
      <c r="E470" s="7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70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70"/>
      <c r="D471" s="70"/>
      <c r="E471" s="7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70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70"/>
      <c r="D472" s="70"/>
      <c r="E472" s="7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70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70"/>
      <c r="D473" s="70"/>
      <c r="E473" s="7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70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70"/>
      <c r="D474" s="70"/>
      <c r="E474" s="7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70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70"/>
      <c r="D475" s="70"/>
      <c r="E475" s="7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70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70"/>
      <c r="D476" s="70"/>
      <c r="E476" s="7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70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70"/>
      <c r="D477" s="70"/>
      <c r="E477" s="7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70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70"/>
      <c r="D478" s="70"/>
      <c r="E478" s="7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70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70"/>
      <c r="D479" s="70"/>
      <c r="E479" s="7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70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70"/>
      <c r="D480" s="70"/>
      <c r="E480" s="7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70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70"/>
      <c r="D481" s="70"/>
      <c r="E481" s="7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70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70"/>
      <c r="D482" s="70"/>
      <c r="E482" s="7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70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70"/>
      <c r="D483" s="70"/>
      <c r="E483" s="7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70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70"/>
      <c r="D484" s="70"/>
      <c r="E484" s="7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70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70"/>
      <c r="D485" s="70"/>
      <c r="E485" s="7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70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70"/>
      <c r="D486" s="70"/>
      <c r="E486" s="7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70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70"/>
      <c r="D487" s="70"/>
      <c r="E487" s="7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70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70"/>
      <c r="D488" s="70"/>
      <c r="E488" s="7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70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70"/>
      <c r="D489" s="70"/>
      <c r="E489" s="7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70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70"/>
      <c r="D490" s="70"/>
      <c r="E490" s="7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70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70"/>
      <c r="D491" s="70"/>
      <c r="E491" s="7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70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70"/>
      <c r="D492" s="70"/>
      <c r="E492" s="7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70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70"/>
      <c r="D493" s="70"/>
      <c r="E493" s="7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70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70"/>
      <c r="D494" s="70"/>
      <c r="E494" s="7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70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70"/>
      <c r="D495" s="70"/>
      <c r="E495" s="7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70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70"/>
      <c r="D496" s="70"/>
      <c r="E496" s="7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70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70"/>
      <c r="D497" s="70"/>
      <c r="E497" s="7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70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70"/>
      <c r="D498" s="70"/>
      <c r="E498" s="7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70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70"/>
      <c r="D499" s="70"/>
      <c r="E499" s="7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70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70"/>
      <c r="D500" s="70"/>
      <c r="E500" s="7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70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70"/>
      <c r="D501" s="70"/>
      <c r="E501" s="7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70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70"/>
      <c r="D502" s="70"/>
      <c r="E502" s="7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70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70"/>
      <c r="D503" s="70"/>
      <c r="E503" s="7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70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70"/>
      <c r="D504" s="70"/>
      <c r="E504" s="7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70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70"/>
      <c r="D505" s="70"/>
      <c r="E505" s="7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70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70"/>
      <c r="D506" s="70"/>
      <c r="E506" s="7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70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70"/>
      <c r="D507" s="70"/>
      <c r="E507" s="7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70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70"/>
      <c r="D508" s="70"/>
      <c r="E508" s="7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70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70"/>
      <c r="D509" s="70"/>
      <c r="E509" s="7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70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70"/>
      <c r="D510" s="70"/>
      <c r="E510" s="7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70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70"/>
      <c r="D511" s="70"/>
      <c r="E511" s="7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70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70"/>
      <c r="D512" s="70"/>
      <c r="E512" s="7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70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70"/>
      <c r="D513" s="70"/>
      <c r="E513" s="7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70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70"/>
      <c r="D514" s="70"/>
      <c r="E514" s="7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70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70"/>
      <c r="D515" s="70"/>
      <c r="E515" s="7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70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70"/>
      <c r="D516" s="70"/>
      <c r="E516" s="7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70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70"/>
      <c r="D517" s="70"/>
      <c r="E517" s="7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70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70"/>
      <c r="D518" s="70"/>
      <c r="E518" s="7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70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70"/>
      <c r="D519" s="70"/>
      <c r="E519" s="7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70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70"/>
      <c r="D520" s="70"/>
      <c r="E520" s="7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70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70"/>
      <c r="D521" s="70"/>
      <c r="E521" s="7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70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70"/>
      <c r="D522" s="70"/>
      <c r="E522" s="7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70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70"/>
      <c r="D523" s="70"/>
      <c r="E523" s="7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70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70"/>
      <c r="D524" s="70"/>
      <c r="E524" s="7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70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70"/>
      <c r="D525" s="70"/>
      <c r="E525" s="7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70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70"/>
      <c r="D526" s="70"/>
      <c r="E526" s="7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70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70"/>
      <c r="D527" s="70"/>
      <c r="E527" s="7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70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70"/>
      <c r="D528" s="70"/>
      <c r="E528" s="7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70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70"/>
      <c r="D529" s="70"/>
      <c r="E529" s="7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70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70"/>
      <c r="D530" s="70"/>
      <c r="E530" s="7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70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70"/>
      <c r="D531" s="70"/>
      <c r="E531" s="7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70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70"/>
      <c r="D532" s="70"/>
      <c r="E532" s="7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70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70"/>
      <c r="D533" s="70"/>
      <c r="E533" s="7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70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70"/>
      <c r="D534" s="70"/>
      <c r="E534" s="7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70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70"/>
      <c r="D535" s="70"/>
      <c r="E535" s="7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70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70"/>
      <c r="D536" s="70"/>
      <c r="E536" s="7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70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70"/>
      <c r="D537" s="70"/>
      <c r="E537" s="7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70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70"/>
      <c r="D538" s="70"/>
      <c r="E538" s="7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70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70"/>
      <c r="D539" s="70"/>
      <c r="E539" s="7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70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70"/>
      <c r="D540" s="70"/>
      <c r="E540" s="7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70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70"/>
      <c r="D541" s="70"/>
      <c r="E541" s="7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70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70"/>
      <c r="D542" s="70"/>
      <c r="E542" s="7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70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70"/>
      <c r="D543" s="70"/>
      <c r="E543" s="7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70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70"/>
      <c r="D544" s="70"/>
      <c r="E544" s="7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70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70"/>
      <c r="D545" s="70"/>
      <c r="E545" s="7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70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70"/>
      <c r="D546" s="70"/>
      <c r="E546" s="7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70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70"/>
      <c r="D547" s="70"/>
      <c r="E547" s="7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70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70"/>
      <c r="D548" s="70"/>
      <c r="E548" s="7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70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70"/>
      <c r="D549" s="70"/>
      <c r="E549" s="7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70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70"/>
      <c r="D550" s="70"/>
      <c r="E550" s="7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70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70"/>
      <c r="D551" s="70"/>
      <c r="E551" s="7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70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70"/>
      <c r="D552" s="70"/>
      <c r="E552" s="7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70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70"/>
      <c r="D553" s="70"/>
      <c r="E553" s="7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70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70"/>
      <c r="D554" s="70"/>
      <c r="E554" s="7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70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70"/>
      <c r="D555" s="70"/>
      <c r="E555" s="7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70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70"/>
      <c r="D556" s="70"/>
      <c r="E556" s="7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70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70"/>
      <c r="D557" s="70"/>
      <c r="E557" s="7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70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70"/>
      <c r="D558" s="70"/>
      <c r="E558" s="7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70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70"/>
      <c r="D559" s="70"/>
      <c r="E559" s="7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70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70"/>
      <c r="D560" s="70"/>
      <c r="E560" s="7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70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70"/>
      <c r="D561" s="70"/>
      <c r="E561" s="7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70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70"/>
      <c r="D562" s="70"/>
      <c r="E562" s="7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70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70"/>
      <c r="D563" s="70"/>
      <c r="E563" s="7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70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70"/>
      <c r="D564" s="70"/>
      <c r="E564" s="7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70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70"/>
      <c r="D565" s="70"/>
      <c r="E565" s="7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70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70"/>
      <c r="D566" s="70"/>
      <c r="E566" s="7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70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70"/>
      <c r="D567" s="70"/>
      <c r="E567" s="7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70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70"/>
      <c r="D568" s="70"/>
      <c r="E568" s="7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70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70"/>
      <c r="D569" s="70"/>
      <c r="E569" s="7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70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70"/>
      <c r="D570" s="70"/>
      <c r="E570" s="7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70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70"/>
      <c r="D571" s="70"/>
      <c r="E571" s="7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70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70"/>
      <c r="D572" s="70"/>
      <c r="E572" s="7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70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70"/>
      <c r="D573" s="70"/>
      <c r="E573" s="7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70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70"/>
      <c r="D574" s="70"/>
      <c r="E574" s="7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70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70"/>
      <c r="D575" s="70"/>
      <c r="E575" s="7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70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70"/>
      <c r="D576" s="70"/>
      <c r="E576" s="7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70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70"/>
      <c r="D577" s="70"/>
      <c r="E577" s="7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70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70"/>
      <c r="D578" s="70"/>
      <c r="E578" s="7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70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70"/>
      <c r="D579" s="70"/>
      <c r="E579" s="7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70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70"/>
      <c r="D580" s="70"/>
      <c r="E580" s="7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70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70"/>
      <c r="D581" s="70"/>
      <c r="E581" s="7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70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70"/>
      <c r="D582" s="70"/>
      <c r="E582" s="7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70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70"/>
      <c r="D583" s="70"/>
      <c r="E583" s="7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70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70"/>
      <c r="D584" s="70"/>
      <c r="E584" s="7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70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70"/>
      <c r="D585" s="70"/>
      <c r="E585" s="7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70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70"/>
      <c r="D586" s="70"/>
      <c r="E586" s="7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70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70"/>
      <c r="D587" s="70"/>
      <c r="E587" s="7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70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70"/>
      <c r="D588" s="70"/>
      <c r="E588" s="7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70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70"/>
      <c r="D589" s="70"/>
      <c r="E589" s="7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70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70"/>
      <c r="D590" s="70"/>
      <c r="E590" s="7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70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70"/>
      <c r="D591" s="70"/>
      <c r="E591" s="7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70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70"/>
      <c r="D592" s="70"/>
      <c r="E592" s="7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70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70"/>
      <c r="D593" s="70"/>
      <c r="E593" s="7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70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70"/>
      <c r="D594" s="70"/>
      <c r="E594" s="7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70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70"/>
      <c r="D595" s="70"/>
      <c r="E595" s="7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70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70"/>
      <c r="D596" s="70"/>
      <c r="E596" s="7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70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70"/>
      <c r="D597" s="70"/>
      <c r="E597" s="7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70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70"/>
      <c r="D598" s="70"/>
      <c r="E598" s="7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70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70"/>
      <c r="D599" s="70"/>
      <c r="E599" s="7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70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70"/>
      <c r="D600" s="70"/>
      <c r="E600" s="7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70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70"/>
      <c r="D601" s="70"/>
      <c r="E601" s="7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70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70"/>
      <c r="D602" s="70"/>
      <c r="E602" s="7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70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70"/>
      <c r="D603" s="70"/>
      <c r="E603" s="7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70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70"/>
      <c r="D604" s="70"/>
      <c r="E604" s="7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70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70"/>
      <c r="D605" s="70"/>
      <c r="E605" s="7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70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70"/>
      <c r="D606" s="70"/>
      <c r="E606" s="7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70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70"/>
      <c r="D607" s="70"/>
      <c r="E607" s="7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70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70"/>
      <c r="D608" s="70"/>
      <c r="E608" s="7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70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70"/>
      <c r="D609" s="70"/>
      <c r="E609" s="7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70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70"/>
      <c r="D610" s="70"/>
      <c r="E610" s="7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70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70"/>
      <c r="D611" s="70"/>
      <c r="E611" s="7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70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70"/>
      <c r="D612" s="70"/>
      <c r="E612" s="7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70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70"/>
      <c r="D613" s="70"/>
      <c r="E613" s="7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70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70"/>
      <c r="D614" s="70"/>
      <c r="E614" s="7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70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70"/>
      <c r="D615" s="70"/>
      <c r="E615" s="7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70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70"/>
      <c r="D616" s="70"/>
      <c r="E616" s="7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70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70"/>
      <c r="D617" s="70"/>
      <c r="E617" s="7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70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70"/>
      <c r="D618" s="70"/>
      <c r="E618" s="7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70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70"/>
      <c r="D619" s="70"/>
      <c r="E619" s="7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70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70"/>
      <c r="D620" s="70"/>
      <c r="E620" s="7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70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70"/>
      <c r="D621" s="70"/>
      <c r="E621" s="7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70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70"/>
      <c r="D622" s="70"/>
      <c r="E622" s="7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70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70"/>
      <c r="D623" s="70"/>
      <c r="E623" s="7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70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70"/>
      <c r="D624" s="70"/>
      <c r="E624" s="7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70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70"/>
      <c r="D625" s="70"/>
      <c r="E625" s="7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70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70"/>
      <c r="D626" s="70"/>
      <c r="E626" s="7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70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70"/>
      <c r="D627" s="70"/>
      <c r="E627" s="7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70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70"/>
      <c r="D628" s="70"/>
      <c r="E628" s="7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70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70"/>
      <c r="D629" s="70"/>
      <c r="E629" s="7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70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70"/>
      <c r="D630" s="70"/>
      <c r="E630" s="7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70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70"/>
      <c r="D631" s="70"/>
      <c r="E631" s="7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70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70"/>
      <c r="D632" s="70"/>
      <c r="E632" s="7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70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70"/>
      <c r="D633" s="70"/>
      <c r="E633" s="7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70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70"/>
      <c r="D634" s="70"/>
      <c r="E634" s="7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70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70"/>
      <c r="D635" s="70"/>
      <c r="E635" s="7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70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70"/>
      <c r="D636" s="70"/>
      <c r="E636" s="7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70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70"/>
      <c r="D637" s="70"/>
      <c r="E637" s="7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70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70"/>
      <c r="D638" s="70"/>
      <c r="E638" s="7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70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70"/>
      <c r="D639" s="70"/>
      <c r="E639" s="7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70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70"/>
      <c r="D640" s="70"/>
      <c r="E640" s="7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70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70"/>
      <c r="D641" s="70"/>
      <c r="E641" s="7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70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70"/>
      <c r="D642" s="70"/>
      <c r="E642" s="7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70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70"/>
      <c r="D643" s="70"/>
      <c r="E643" s="7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70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70"/>
      <c r="D644" s="70"/>
      <c r="E644" s="7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70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70"/>
      <c r="D645" s="70"/>
      <c r="E645" s="7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70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70"/>
      <c r="D646" s="70"/>
      <c r="E646" s="7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70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70"/>
      <c r="D647" s="70"/>
      <c r="E647" s="7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70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70"/>
      <c r="D648" s="70"/>
      <c r="E648" s="7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70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70"/>
      <c r="D649" s="70"/>
      <c r="E649" s="7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70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70"/>
      <c r="D650" s="70"/>
      <c r="E650" s="7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70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70"/>
      <c r="D651" s="70"/>
      <c r="E651" s="7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70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70"/>
      <c r="D652" s="70"/>
      <c r="E652" s="7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70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70"/>
      <c r="D653" s="70"/>
      <c r="E653" s="7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70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70"/>
      <c r="D654" s="70"/>
      <c r="E654" s="7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70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70"/>
      <c r="D655" s="70"/>
      <c r="E655" s="7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70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70"/>
      <c r="D656" s="70"/>
      <c r="E656" s="7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70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70"/>
      <c r="D657" s="70"/>
      <c r="E657" s="7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70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70"/>
      <c r="D658" s="70"/>
      <c r="E658" s="7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70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70"/>
      <c r="D659" s="70"/>
      <c r="E659" s="7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70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70"/>
      <c r="D660" s="70"/>
      <c r="E660" s="7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70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70"/>
      <c r="D661" s="70"/>
      <c r="E661" s="7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70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70"/>
      <c r="D662" s="70"/>
      <c r="E662" s="7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70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70"/>
      <c r="D663" s="70"/>
      <c r="E663" s="7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70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70"/>
      <c r="D664" s="70"/>
      <c r="E664" s="7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70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70"/>
      <c r="D665" s="70"/>
      <c r="E665" s="7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70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70"/>
      <c r="D666" s="70"/>
      <c r="E666" s="7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70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70"/>
      <c r="D667" s="70"/>
      <c r="E667" s="7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70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70"/>
      <c r="D668" s="70"/>
      <c r="E668" s="7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70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70"/>
      <c r="D669" s="70"/>
      <c r="E669" s="7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70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70"/>
      <c r="D670" s="70"/>
      <c r="E670" s="7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70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70"/>
      <c r="D671" s="70"/>
      <c r="E671" s="7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70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70"/>
      <c r="D672" s="70"/>
      <c r="E672" s="7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70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70"/>
      <c r="D673" s="70"/>
      <c r="E673" s="7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70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70"/>
      <c r="D674" s="70"/>
      <c r="E674" s="7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70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70"/>
      <c r="D675" s="70"/>
      <c r="E675" s="7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70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70"/>
      <c r="D676" s="70"/>
      <c r="E676" s="7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70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70"/>
      <c r="D677" s="70"/>
      <c r="E677" s="7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70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70"/>
      <c r="D678" s="70"/>
      <c r="E678" s="7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70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70"/>
      <c r="D679" s="70"/>
      <c r="E679" s="7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70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70"/>
      <c r="D680" s="70"/>
      <c r="E680" s="7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70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70"/>
      <c r="D681" s="70"/>
      <c r="E681" s="7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70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70"/>
      <c r="D682" s="70"/>
      <c r="E682" s="7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70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70"/>
      <c r="D683" s="70"/>
      <c r="E683" s="7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70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70"/>
      <c r="D684" s="70"/>
      <c r="E684" s="7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70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70"/>
      <c r="D685" s="70"/>
      <c r="E685" s="7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70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70"/>
      <c r="D686" s="70"/>
      <c r="E686" s="7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70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70"/>
      <c r="D687" s="70"/>
      <c r="E687" s="7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70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70"/>
      <c r="D688" s="70"/>
      <c r="E688" s="7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70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70"/>
      <c r="D689" s="70"/>
      <c r="E689" s="7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70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70"/>
      <c r="D690" s="70"/>
      <c r="E690" s="7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70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70"/>
      <c r="D691" s="70"/>
      <c r="E691" s="7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70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70"/>
      <c r="D692" s="70"/>
      <c r="E692" s="7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70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70"/>
      <c r="D693" s="70"/>
      <c r="E693" s="7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70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70"/>
      <c r="D694" s="70"/>
      <c r="E694" s="7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70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70"/>
      <c r="D695" s="70"/>
      <c r="E695" s="7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70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70"/>
      <c r="D696" s="70"/>
      <c r="E696" s="7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70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70"/>
      <c r="D697" s="70"/>
      <c r="E697" s="7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70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70"/>
      <c r="D698" s="70"/>
      <c r="E698" s="7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70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70"/>
      <c r="D699" s="70"/>
      <c r="E699" s="7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70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70"/>
      <c r="D700" s="70"/>
      <c r="E700" s="7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70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70"/>
      <c r="D701" s="70"/>
      <c r="E701" s="7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70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70"/>
      <c r="D702" s="70"/>
      <c r="E702" s="7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70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70"/>
      <c r="D703" s="70"/>
      <c r="E703" s="7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70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70"/>
      <c r="D704" s="70"/>
      <c r="E704" s="7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70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70"/>
      <c r="D705" s="70"/>
      <c r="E705" s="7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70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70"/>
      <c r="D706" s="70"/>
      <c r="E706" s="7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70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70"/>
      <c r="D707" s="70"/>
      <c r="E707" s="7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70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70"/>
      <c r="D708" s="70"/>
      <c r="E708" s="7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70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70"/>
      <c r="D709" s="70"/>
      <c r="E709" s="7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70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70"/>
      <c r="D710" s="70"/>
      <c r="E710" s="7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70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70"/>
      <c r="D711" s="70"/>
      <c r="E711" s="7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70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70"/>
      <c r="D712" s="70"/>
      <c r="E712" s="7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70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70"/>
      <c r="D713" s="70"/>
      <c r="E713" s="7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70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70"/>
      <c r="D714" s="70"/>
      <c r="E714" s="7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70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70"/>
      <c r="D715" s="70"/>
      <c r="E715" s="7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70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70"/>
      <c r="D716" s="70"/>
      <c r="E716" s="7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70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70"/>
      <c r="D717" s="70"/>
      <c r="E717" s="7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70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70"/>
      <c r="D718" s="70"/>
      <c r="E718" s="7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70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70"/>
      <c r="D719" s="70"/>
      <c r="E719" s="7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70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70"/>
      <c r="D720" s="70"/>
      <c r="E720" s="7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70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70"/>
      <c r="D721" s="70"/>
      <c r="E721" s="7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70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70"/>
      <c r="D722" s="70"/>
      <c r="E722" s="7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70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70"/>
      <c r="D723" s="70"/>
      <c r="E723" s="7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70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70"/>
      <c r="D724" s="70"/>
      <c r="E724" s="7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70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70"/>
      <c r="D725" s="70"/>
      <c r="E725" s="7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70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70"/>
      <c r="D726" s="70"/>
      <c r="E726" s="7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70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70"/>
      <c r="D727" s="70"/>
      <c r="E727" s="7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70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70"/>
      <c r="D728" s="70"/>
      <c r="E728" s="7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70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70"/>
      <c r="D729" s="70"/>
      <c r="E729" s="7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70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70"/>
      <c r="D730" s="70"/>
      <c r="E730" s="7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70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70"/>
      <c r="D731" s="70"/>
      <c r="E731" s="7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70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70"/>
      <c r="D732" s="70"/>
      <c r="E732" s="7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70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70"/>
      <c r="D733" s="70"/>
      <c r="E733" s="7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70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70"/>
      <c r="D734" s="70"/>
      <c r="E734" s="7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70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70"/>
      <c r="D735" s="70"/>
      <c r="E735" s="7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70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70"/>
      <c r="D736" s="70"/>
      <c r="E736" s="7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70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70"/>
      <c r="D737" s="70"/>
      <c r="E737" s="7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70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70"/>
      <c r="D738" s="70"/>
      <c r="E738" s="7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70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70"/>
      <c r="D739" s="70"/>
      <c r="E739" s="7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70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70"/>
      <c r="D740" s="70"/>
      <c r="E740" s="7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70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70"/>
      <c r="D741" s="70"/>
      <c r="E741" s="7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70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70"/>
      <c r="D742" s="70"/>
      <c r="E742" s="7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70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70"/>
      <c r="D743" s="70"/>
      <c r="E743" s="7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70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70"/>
      <c r="D744" s="70"/>
      <c r="E744" s="7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70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70"/>
      <c r="D745" s="70"/>
      <c r="E745" s="7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70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70"/>
      <c r="D746" s="70"/>
      <c r="E746" s="7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70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70"/>
      <c r="D747" s="70"/>
      <c r="E747" s="7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70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70"/>
      <c r="D748" s="70"/>
      <c r="E748" s="7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70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70"/>
      <c r="D749" s="70"/>
      <c r="E749" s="7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70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70"/>
      <c r="D750" s="70"/>
      <c r="E750" s="7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70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70"/>
      <c r="D751" s="70"/>
      <c r="E751" s="7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70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70"/>
      <c r="D752" s="70"/>
      <c r="E752" s="7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70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70"/>
      <c r="D753" s="70"/>
      <c r="E753" s="7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70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70"/>
      <c r="D754" s="70"/>
      <c r="E754" s="7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70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70"/>
      <c r="D755" s="70"/>
      <c r="E755" s="7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70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70"/>
      <c r="D756" s="70"/>
      <c r="E756" s="7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70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70"/>
      <c r="D757" s="70"/>
      <c r="E757" s="7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70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70"/>
      <c r="D758" s="70"/>
      <c r="E758" s="7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70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70"/>
      <c r="D759" s="70"/>
      <c r="E759" s="7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70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70"/>
      <c r="D760" s="70"/>
      <c r="E760" s="7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70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70"/>
      <c r="D761" s="70"/>
      <c r="E761" s="7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70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70"/>
      <c r="D762" s="70"/>
      <c r="E762" s="7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70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70"/>
      <c r="D763" s="70"/>
      <c r="E763" s="7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70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70"/>
      <c r="D764" s="70"/>
      <c r="E764" s="7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70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70"/>
      <c r="D765" s="70"/>
      <c r="E765" s="7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70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70"/>
      <c r="D766" s="70"/>
      <c r="E766" s="7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70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70"/>
      <c r="D767" s="70"/>
      <c r="E767" s="7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70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70"/>
      <c r="D768" s="70"/>
      <c r="E768" s="7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70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70"/>
      <c r="D769" s="70"/>
      <c r="E769" s="7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70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70"/>
      <c r="D770" s="70"/>
      <c r="E770" s="7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70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70"/>
      <c r="D771" s="70"/>
      <c r="E771" s="7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70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70"/>
      <c r="D772" s="70"/>
      <c r="E772" s="7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70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70"/>
      <c r="D773" s="70"/>
      <c r="E773" s="7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70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70"/>
      <c r="D774" s="70"/>
      <c r="E774" s="7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70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70"/>
      <c r="D775" s="70"/>
      <c r="E775" s="7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70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70"/>
      <c r="D776" s="70"/>
      <c r="E776" s="7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70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70"/>
      <c r="D777" s="70"/>
      <c r="E777" s="7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70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70"/>
      <c r="D778" s="70"/>
      <c r="E778" s="7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70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70"/>
      <c r="D779" s="70"/>
      <c r="E779" s="7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70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70"/>
      <c r="D780" s="70"/>
      <c r="E780" s="7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70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70"/>
      <c r="D781" s="70"/>
      <c r="E781" s="7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70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70"/>
      <c r="D782" s="70"/>
      <c r="E782" s="7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70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70"/>
      <c r="D783" s="70"/>
      <c r="E783" s="7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70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70"/>
      <c r="D784" s="70"/>
      <c r="E784" s="7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70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70"/>
      <c r="D785" s="70"/>
      <c r="E785" s="7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70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70"/>
      <c r="D786" s="70"/>
      <c r="E786" s="7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70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70"/>
      <c r="D787" s="70"/>
      <c r="E787" s="7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70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70"/>
      <c r="D788" s="70"/>
      <c r="E788" s="7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70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70"/>
      <c r="D789" s="70"/>
      <c r="E789" s="7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70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70"/>
      <c r="D790" s="70"/>
      <c r="E790" s="7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70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70"/>
      <c r="D791" s="70"/>
      <c r="E791" s="7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70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70"/>
      <c r="D792" s="70"/>
      <c r="E792" s="7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70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70"/>
      <c r="D793" s="70"/>
      <c r="E793" s="7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70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70"/>
      <c r="D794" s="70"/>
      <c r="E794" s="7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70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70"/>
      <c r="D795" s="70"/>
      <c r="E795" s="7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70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70"/>
      <c r="D796" s="70"/>
      <c r="E796" s="7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70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70"/>
      <c r="D797" s="70"/>
      <c r="E797" s="7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70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70"/>
      <c r="D798" s="70"/>
      <c r="E798" s="7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70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70"/>
      <c r="D799" s="70"/>
      <c r="E799" s="7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70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70"/>
      <c r="D800" s="70"/>
      <c r="E800" s="7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70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70"/>
      <c r="D801" s="70"/>
      <c r="E801" s="7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70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70"/>
      <c r="D802" s="70"/>
      <c r="E802" s="7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70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70"/>
      <c r="D803" s="70"/>
      <c r="E803" s="7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70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70"/>
      <c r="D804" s="70"/>
      <c r="E804" s="7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70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70"/>
      <c r="D805" s="70"/>
      <c r="E805" s="7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70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70"/>
      <c r="D806" s="70"/>
      <c r="E806" s="7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70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70"/>
      <c r="D807" s="70"/>
      <c r="E807" s="7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70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70"/>
      <c r="D808" s="70"/>
      <c r="E808" s="7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70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70"/>
      <c r="D809" s="70"/>
      <c r="E809" s="7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70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70"/>
      <c r="D810" s="70"/>
      <c r="E810" s="7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70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70"/>
      <c r="D811" s="70"/>
      <c r="E811" s="7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70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70"/>
      <c r="D812" s="70"/>
      <c r="E812" s="7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70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70"/>
      <c r="D813" s="70"/>
      <c r="E813" s="7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70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70"/>
      <c r="D814" s="70"/>
      <c r="E814" s="7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70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70"/>
      <c r="D815" s="70"/>
      <c r="E815" s="7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70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70"/>
      <c r="D816" s="70"/>
      <c r="E816" s="7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70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70"/>
      <c r="D817" s="70"/>
      <c r="E817" s="7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70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70"/>
      <c r="D818" s="70"/>
      <c r="E818" s="7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70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70"/>
      <c r="D819" s="70"/>
      <c r="E819" s="7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70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70"/>
      <c r="D820" s="70"/>
      <c r="E820" s="7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70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70"/>
      <c r="D821" s="70"/>
      <c r="E821" s="7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70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70"/>
      <c r="D822" s="70"/>
      <c r="E822" s="7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70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70"/>
      <c r="D823" s="70"/>
      <c r="E823" s="7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70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70"/>
      <c r="D824" s="70"/>
      <c r="E824" s="7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70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70"/>
      <c r="D825" s="70"/>
      <c r="E825" s="7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70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70"/>
      <c r="D826" s="70"/>
      <c r="E826" s="7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70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70"/>
      <c r="D827" s="70"/>
      <c r="E827" s="7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70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70"/>
      <c r="D828" s="70"/>
      <c r="E828" s="7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70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70"/>
      <c r="D829" s="70"/>
      <c r="E829" s="7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70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70"/>
      <c r="D830" s="70"/>
      <c r="E830" s="7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70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70"/>
      <c r="D831" s="70"/>
      <c r="E831" s="7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70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70"/>
      <c r="D832" s="70"/>
      <c r="E832" s="7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70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70"/>
      <c r="D833" s="70"/>
      <c r="E833" s="7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70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70"/>
      <c r="D834" s="70"/>
      <c r="E834" s="7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70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70"/>
      <c r="D835" s="70"/>
      <c r="E835" s="7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70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70"/>
      <c r="D836" s="70"/>
      <c r="E836" s="7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70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70"/>
      <c r="D837" s="70"/>
      <c r="E837" s="7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70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70"/>
      <c r="D838" s="70"/>
      <c r="E838" s="7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70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70"/>
      <c r="D839" s="70"/>
      <c r="E839" s="7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70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70"/>
      <c r="D840" s="70"/>
      <c r="E840" s="7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70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70"/>
      <c r="D841" s="70"/>
      <c r="E841" s="7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70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70"/>
      <c r="D842" s="70"/>
      <c r="E842" s="7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70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70"/>
      <c r="D843" s="70"/>
      <c r="E843" s="7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70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70"/>
      <c r="D844" s="70"/>
      <c r="E844" s="7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70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70"/>
      <c r="D845" s="70"/>
      <c r="E845" s="7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70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70"/>
      <c r="D846" s="70"/>
      <c r="E846" s="7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70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70"/>
      <c r="D847" s="70"/>
      <c r="E847" s="7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70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70"/>
      <c r="D848" s="70"/>
      <c r="E848" s="7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70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70"/>
      <c r="D849" s="70"/>
      <c r="E849" s="7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70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70"/>
      <c r="D850" s="70"/>
      <c r="E850" s="7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70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70"/>
      <c r="D851" s="70"/>
      <c r="E851" s="7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70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70"/>
      <c r="D852" s="70"/>
      <c r="E852" s="7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70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70"/>
      <c r="D853" s="70"/>
      <c r="E853" s="7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70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70"/>
      <c r="D854" s="70"/>
      <c r="E854" s="7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70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70"/>
      <c r="D855" s="70"/>
      <c r="E855" s="7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70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70"/>
      <c r="D856" s="70"/>
      <c r="E856" s="7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70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70"/>
      <c r="D857" s="70"/>
      <c r="E857" s="7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70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70"/>
      <c r="D858" s="70"/>
      <c r="E858" s="7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70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70"/>
      <c r="D859" s="70"/>
      <c r="E859" s="7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70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70"/>
      <c r="D860" s="70"/>
      <c r="E860" s="7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70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70"/>
      <c r="D861" s="70"/>
      <c r="E861" s="7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70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70"/>
      <c r="D862" s="70"/>
      <c r="E862" s="7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70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70"/>
      <c r="D863" s="70"/>
      <c r="E863" s="7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70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70"/>
      <c r="D864" s="70"/>
      <c r="E864" s="7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70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70"/>
      <c r="D865" s="70"/>
      <c r="E865" s="7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70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70"/>
      <c r="D866" s="70"/>
      <c r="E866" s="7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70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70"/>
      <c r="D867" s="70"/>
      <c r="E867" s="7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70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70"/>
      <c r="D868" s="70"/>
      <c r="E868" s="7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70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70"/>
      <c r="D869" s="70"/>
      <c r="E869" s="7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70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70"/>
      <c r="D870" s="70"/>
      <c r="E870" s="7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70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70"/>
      <c r="D871" s="70"/>
      <c r="E871" s="7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70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70"/>
      <c r="D872" s="70"/>
      <c r="E872" s="7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70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70"/>
      <c r="D873" s="70"/>
      <c r="E873" s="7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70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70"/>
      <c r="D874" s="70"/>
      <c r="E874" s="7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70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70"/>
      <c r="D875" s="70"/>
      <c r="E875" s="7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70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70"/>
      <c r="D876" s="70"/>
      <c r="E876" s="7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70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70"/>
      <c r="D877" s="70"/>
      <c r="E877" s="7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70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70"/>
      <c r="D878" s="70"/>
      <c r="E878" s="7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70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70"/>
      <c r="D879" s="70"/>
      <c r="E879" s="7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70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70"/>
      <c r="D880" s="70"/>
      <c r="E880" s="7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70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70"/>
      <c r="D881" s="70"/>
      <c r="E881" s="7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70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70"/>
      <c r="D882" s="70"/>
      <c r="E882" s="7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70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70"/>
      <c r="D883" s="70"/>
      <c r="E883" s="7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70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70"/>
      <c r="D884" s="70"/>
      <c r="E884" s="7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70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70"/>
      <c r="D885" s="70"/>
      <c r="E885" s="7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70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70"/>
      <c r="D886" s="70"/>
      <c r="E886" s="7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70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70"/>
      <c r="D887" s="70"/>
      <c r="E887" s="7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70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70"/>
      <c r="D888" s="70"/>
      <c r="E888" s="7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70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70"/>
      <c r="D889" s="70"/>
      <c r="E889" s="7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70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70"/>
      <c r="D890" s="70"/>
      <c r="E890" s="7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70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70"/>
      <c r="D891" s="70"/>
      <c r="E891" s="7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70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70"/>
      <c r="D892" s="70"/>
      <c r="E892" s="7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70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70"/>
      <c r="D893" s="70"/>
      <c r="E893" s="7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70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70"/>
      <c r="D894" s="70"/>
      <c r="E894" s="7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70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70"/>
      <c r="D895" s="70"/>
      <c r="E895" s="7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70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70"/>
      <c r="D896" s="70"/>
      <c r="E896" s="7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70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70"/>
      <c r="D897" s="70"/>
      <c r="E897" s="7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70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70"/>
      <c r="D898" s="70"/>
      <c r="E898" s="7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70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70"/>
      <c r="D899" s="70"/>
      <c r="E899" s="7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70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70"/>
      <c r="D900" s="70"/>
      <c r="E900" s="7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70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70"/>
      <c r="D901" s="70"/>
      <c r="E901" s="7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70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70"/>
      <c r="D902" s="70"/>
      <c r="E902" s="7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70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70"/>
      <c r="D903" s="70"/>
      <c r="E903" s="7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70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70"/>
      <c r="D904" s="70"/>
      <c r="E904" s="7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70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70"/>
      <c r="D905" s="70"/>
      <c r="E905" s="7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70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70"/>
      <c r="D906" s="70"/>
      <c r="E906" s="7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70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70"/>
      <c r="D907" s="70"/>
      <c r="E907" s="7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70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70"/>
      <c r="D908" s="70"/>
      <c r="E908" s="7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70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70"/>
      <c r="D909" s="70"/>
      <c r="E909" s="7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70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70"/>
      <c r="D910" s="70"/>
      <c r="E910" s="7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70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70"/>
      <c r="D911" s="70"/>
      <c r="E911" s="7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70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70"/>
      <c r="D912" s="70"/>
      <c r="E912" s="7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70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70"/>
      <c r="D913" s="70"/>
      <c r="E913" s="7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70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70"/>
      <c r="D914" s="70"/>
      <c r="E914" s="7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70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70"/>
      <c r="D915" s="70"/>
      <c r="E915" s="7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70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70"/>
      <c r="D916" s="70"/>
      <c r="E916" s="7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70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70"/>
      <c r="D917" s="70"/>
      <c r="E917" s="7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70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70"/>
      <c r="D918" s="70"/>
      <c r="E918" s="7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70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70"/>
      <c r="D919" s="70"/>
      <c r="E919" s="7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70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70"/>
      <c r="D920" s="70"/>
      <c r="E920" s="7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70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70"/>
      <c r="D921" s="70"/>
      <c r="E921" s="7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70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70"/>
      <c r="D922" s="70"/>
      <c r="E922" s="7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70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70"/>
      <c r="D923" s="70"/>
      <c r="E923" s="7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70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70"/>
      <c r="D924" s="70"/>
      <c r="E924" s="7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70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70"/>
      <c r="D925" s="70"/>
      <c r="E925" s="7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70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70"/>
      <c r="D926" s="70"/>
      <c r="E926" s="7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70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70"/>
      <c r="D927" s="70"/>
      <c r="E927" s="7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70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70"/>
      <c r="D928" s="70"/>
      <c r="E928" s="7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70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70"/>
      <c r="D929" s="70"/>
      <c r="E929" s="7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70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70"/>
      <c r="D930" s="70"/>
      <c r="E930" s="7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70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70"/>
      <c r="D931" s="70"/>
      <c r="E931" s="7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70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70"/>
      <c r="D932" s="70"/>
      <c r="E932" s="7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70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70"/>
      <c r="D933" s="70"/>
      <c r="E933" s="7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70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70"/>
      <c r="D934" s="70"/>
      <c r="E934" s="7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70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70"/>
      <c r="D935" s="70"/>
      <c r="E935" s="7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70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70"/>
      <c r="D936" s="70"/>
      <c r="E936" s="7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70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70"/>
      <c r="D937" s="70"/>
      <c r="E937" s="7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70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70"/>
      <c r="D938" s="70"/>
      <c r="E938" s="7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70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70"/>
      <c r="D939" s="70"/>
      <c r="E939" s="7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70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70"/>
      <c r="D940" s="70"/>
      <c r="E940" s="7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70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70"/>
      <c r="D941" s="70"/>
      <c r="E941" s="7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70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70"/>
      <c r="D942" s="70"/>
      <c r="E942" s="7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70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70"/>
      <c r="D943" s="70"/>
      <c r="E943" s="7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70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70"/>
      <c r="D944" s="70"/>
      <c r="E944" s="7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70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70"/>
      <c r="D945" s="70"/>
      <c r="E945" s="7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70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70"/>
      <c r="D946" s="70"/>
      <c r="E946" s="7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70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70"/>
      <c r="D947" s="70"/>
      <c r="E947" s="7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70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70"/>
      <c r="D948" s="70"/>
      <c r="E948" s="7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70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70"/>
      <c r="D949" s="70"/>
      <c r="E949" s="7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70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70"/>
      <c r="D950" s="70"/>
      <c r="E950" s="7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70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70"/>
      <c r="D951" s="70"/>
      <c r="E951" s="7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70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70"/>
      <c r="D952" s="70"/>
      <c r="E952" s="7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70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70"/>
      <c r="D953" s="70"/>
      <c r="E953" s="7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70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70"/>
      <c r="D954" s="70"/>
      <c r="E954" s="7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70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70"/>
      <c r="D955" s="70"/>
      <c r="E955" s="7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70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70"/>
      <c r="D956" s="70"/>
      <c r="E956" s="7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70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70"/>
      <c r="D957" s="70"/>
      <c r="E957" s="7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70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70"/>
      <c r="D958" s="70"/>
      <c r="E958" s="7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70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70"/>
      <c r="D959" s="70"/>
      <c r="E959" s="7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70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70"/>
      <c r="D960" s="70"/>
      <c r="E960" s="7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70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70"/>
      <c r="D961" s="70"/>
      <c r="E961" s="7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70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70"/>
      <c r="D962" s="70"/>
      <c r="E962" s="7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70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70"/>
      <c r="D963" s="70"/>
      <c r="E963" s="7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70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70"/>
      <c r="D964" s="70"/>
      <c r="E964" s="7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70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70"/>
      <c r="D965" s="70"/>
      <c r="E965" s="7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70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70"/>
      <c r="D966" s="70"/>
      <c r="E966" s="7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70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70"/>
      <c r="D967" s="70"/>
      <c r="E967" s="7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70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70"/>
      <c r="D968" s="70"/>
      <c r="E968" s="7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70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70"/>
      <c r="D969" s="70"/>
      <c r="E969" s="7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70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70"/>
      <c r="D970" s="70"/>
      <c r="E970" s="7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70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70"/>
      <c r="D971" s="70"/>
      <c r="E971" s="7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70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70"/>
      <c r="D972" s="70"/>
      <c r="E972" s="7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70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70"/>
      <c r="D973" s="70"/>
      <c r="E973" s="7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70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70"/>
      <c r="D974" s="70"/>
      <c r="E974" s="7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70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70"/>
      <c r="D975" s="70"/>
      <c r="E975" s="7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70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70"/>
      <c r="D976" s="70"/>
      <c r="E976" s="7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70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70"/>
      <c r="D977" s="70"/>
      <c r="E977" s="7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70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70"/>
      <c r="D978" s="70"/>
      <c r="E978" s="7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70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70"/>
      <c r="D979" s="70"/>
      <c r="E979" s="7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70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70"/>
      <c r="D980" s="70"/>
      <c r="E980" s="7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70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70"/>
      <c r="D981" s="70"/>
      <c r="E981" s="7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70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70"/>
      <c r="D982" s="70"/>
      <c r="E982" s="7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70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70"/>
      <c r="D983" s="70"/>
      <c r="E983" s="7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70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70"/>
      <c r="D984" s="70"/>
      <c r="E984" s="7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70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70"/>
      <c r="D985" s="70"/>
      <c r="E985" s="7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70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70"/>
      <c r="D986" s="70"/>
      <c r="E986" s="7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70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70"/>
      <c r="D987" s="70"/>
      <c r="E987" s="7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70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70"/>
      <c r="D988" s="70"/>
      <c r="E988" s="7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70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70"/>
      <c r="D989" s="70"/>
      <c r="E989" s="7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70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70"/>
      <c r="D990" s="70"/>
      <c r="E990" s="7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70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70"/>
      <c r="D991" s="70"/>
      <c r="E991" s="7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70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70"/>
      <c r="D992" s="70"/>
      <c r="E992" s="7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70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70"/>
      <c r="D993" s="70"/>
      <c r="E993" s="7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70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70"/>
      <c r="D994" s="70"/>
      <c r="E994" s="7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70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70"/>
      <c r="D995" s="70"/>
      <c r="E995" s="7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70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70"/>
      <c r="D996" s="70"/>
      <c r="E996" s="7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70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70"/>
      <c r="D997" s="70"/>
      <c r="E997" s="7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70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70"/>
      <c r="D998" s="70"/>
      <c r="E998" s="7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70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70"/>
      <c r="D999" s="70"/>
      <c r="E999" s="7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70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70"/>
      <c r="D1000" s="70"/>
      <c r="E1000" s="7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70"/>
      <c r="AB1000" s="3"/>
      <c r="AC1000" s="3"/>
      <c r="AD1000" s="3"/>
      <c r="AE1000" s="3"/>
      <c r="AF1000" s="3"/>
    </row>
    <row r="1001" spans="1:32" ht="12.75" customHeight="1" x14ac:dyDescent="0.2">
      <c r="A1001" s="3"/>
      <c r="B1001" s="3"/>
      <c r="C1001" s="70"/>
      <c r="D1001" s="70"/>
      <c r="E1001" s="70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70"/>
      <c r="AB1001" s="3"/>
      <c r="AC1001" s="3"/>
      <c r="AD1001" s="3"/>
      <c r="AE1001" s="3"/>
      <c r="AF1001" s="3"/>
    </row>
  </sheetData>
  <mergeCells count="39">
    <mergeCell ref="Z1:Z8"/>
    <mergeCell ref="AA1:AA8"/>
    <mergeCell ref="AB1:AB8"/>
    <mergeCell ref="T6:V6"/>
    <mergeCell ref="V7:V8"/>
    <mergeCell ref="W6:W8"/>
    <mergeCell ref="X5:X8"/>
    <mergeCell ref="Y1:Y8"/>
    <mergeCell ref="F6:K6"/>
    <mergeCell ref="O6:S6"/>
    <mergeCell ref="F7:F8"/>
    <mergeCell ref="G7:G8"/>
    <mergeCell ref="H7:H8"/>
    <mergeCell ref="I7:I8"/>
    <mergeCell ref="J7:J8"/>
    <mergeCell ref="C5:E5"/>
    <mergeCell ref="A1:B5"/>
    <mergeCell ref="C1:E4"/>
    <mergeCell ref="B6:B8"/>
    <mergeCell ref="A6:A8"/>
    <mergeCell ref="C6:C8"/>
    <mergeCell ref="D6:D8"/>
    <mergeCell ref="E6:E8"/>
    <mergeCell ref="AC1:AC8"/>
    <mergeCell ref="AD1:AD8"/>
    <mergeCell ref="AE1:AE8"/>
    <mergeCell ref="AF1:AF8"/>
    <mergeCell ref="K7:K8"/>
    <mergeCell ref="L7:L8"/>
    <mergeCell ref="M7:M8"/>
    <mergeCell ref="N7:N8"/>
    <mergeCell ref="S7:S8"/>
    <mergeCell ref="F2:R2"/>
    <mergeCell ref="F1:R1"/>
    <mergeCell ref="S1:X4"/>
    <mergeCell ref="F3:R3"/>
    <mergeCell ref="F5:W5"/>
    <mergeCell ref="F4:R4"/>
    <mergeCell ref="M6:N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2020-05-13T00:03:15Z</dcterms:modified>
</cp:coreProperties>
</file>