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botica\2º\2_Curso_1_Cuatri\Mecanismos_Sensores\Practicas\Sensores\"/>
    </mc:Choice>
  </mc:AlternateContent>
  <xr:revisionPtr revIDLastSave="0" documentId="13_ncr:1_{B9EE8612-5222-423E-A0F9-E42A746056C1}" xr6:coauthVersionLast="47" xr6:coauthVersionMax="47" xr10:uidLastSave="{00000000-0000-0000-0000-000000000000}"/>
  <bookViews>
    <workbookView xWindow="-5850" yWindow="3900" windowWidth="12570" windowHeight="15510" xr2:uid="{2647C120-404F-4AE7-A3B6-19653C07971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H22" i="1"/>
  <c r="C27" i="1" s="1"/>
  <c r="B27" i="1" s="1"/>
  <c r="C11" i="1"/>
  <c r="C10" i="1"/>
  <c r="C9" i="1"/>
  <c r="C25" i="1" l="1"/>
  <c r="B25" i="1" s="1"/>
  <c r="C23" i="1"/>
  <c r="B23" i="1" s="1"/>
  <c r="C24" i="1"/>
  <c r="B24" i="1" s="1"/>
  <c r="C26" i="1"/>
  <c r="B26" i="1" s="1"/>
</calcChain>
</file>

<file path=xl/sharedStrings.xml><?xml version="1.0" encoding="utf-8"?>
<sst xmlns="http://schemas.openxmlformats.org/spreadsheetml/2006/main" count="24" uniqueCount="23">
  <si>
    <t>VPt100</t>
  </si>
  <si>
    <t>R(formula)</t>
  </si>
  <si>
    <t>T(formula)</t>
  </si>
  <si>
    <t>Rntc</t>
  </si>
  <si>
    <t>Pt100:</t>
  </si>
  <si>
    <t>(Vf=10V)</t>
  </si>
  <si>
    <t>Sonda:</t>
  </si>
  <si>
    <t>Rntc:</t>
  </si>
  <si>
    <t>Formula: R2 = R1*(1+alfa*(T2-T1))</t>
  </si>
  <si>
    <t>Datos:</t>
  </si>
  <si>
    <t>To =</t>
  </si>
  <si>
    <t>Ro =</t>
  </si>
  <si>
    <t>R =</t>
  </si>
  <si>
    <t xml:space="preserve">Vf = </t>
  </si>
  <si>
    <t>Rntc(0º) =</t>
  </si>
  <si>
    <t>Formula: Vs=Vf*(249000+Rntc)/(100000+249000+Rntc)</t>
  </si>
  <si>
    <t>Formula: R2=R0*e^(Beta*(1/T2-1/T0))</t>
  </si>
  <si>
    <t>Vs</t>
  </si>
  <si>
    <t>T</t>
  </si>
  <si>
    <t>Beta(form) =</t>
  </si>
  <si>
    <t>alfa = 0,00385</t>
  </si>
  <si>
    <t>VPt100 = Vf*RPt100/(Ro+RPt100)</t>
  </si>
  <si>
    <t>Ta = 26º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</si>
</sst>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Pt100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Hoja1!$D$8:$D$11</c:f>
              <c:numCache>
                <c:formatCode>General</c:formatCode>
                <c:ptCount val="4"/>
                <c:pt idx="0">
                  <c:v>0</c:v>
                </c:pt>
                <c:pt idx="1">
                  <c:v>61.688310000000001</c:v>
                </c:pt>
                <c:pt idx="2">
                  <c:v>103.60717</c:v>
                </c:pt>
                <c:pt idx="3">
                  <c:v>121.21212</c:v>
                </c:pt>
              </c:numCache>
            </c:numRef>
          </c:xVal>
          <c:yVal>
            <c:numRef>
              <c:f>Hoja1!$C$8:$C$11</c:f>
              <c:numCache>
                <c:formatCode>General</c:formatCode>
                <c:ptCount val="4"/>
                <c:pt idx="0">
                  <c:v>100</c:v>
                </c:pt>
                <c:pt idx="1">
                  <c:v>123.75</c:v>
                </c:pt>
                <c:pt idx="2">
                  <c:v>139.88876165548831</c:v>
                </c:pt>
                <c:pt idx="3">
                  <c:v>146.66666666666666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0-4B65-8CC0-5B7EB522C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798799"/>
        <c:axId val="1357789647"/>
      </c:scatterChart>
      <c:valAx>
        <c:axId val="135779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 [ºC]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7789647"/>
        <c:crosses val="autoZero"/>
        <c:crossBetween val="midCat"/>
      </c:valAx>
      <c:valAx>
        <c:axId val="13577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Resistencia</a:t>
                </a:r>
                <a:r>
                  <a:rPr lang="es-ES" baseline="0"/>
                  <a:t> [</a:t>
                </a:r>
                <a:r>
                  <a:rPr lang="es-ES" sz="1000" b="0" i="0" u="sng" strike="noStrike" baseline="0">
                    <a:effectLst/>
                  </a:rPr>
                  <a:t>Ω</a:t>
                </a:r>
                <a:r>
                  <a:rPr lang="es-ES" baseline="0"/>
                  <a:t>]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779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Rntc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Hoja1!$D$22:$D$27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</c:numCache>
            </c:numRef>
          </c:xVal>
          <c:yVal>
            <c:numRef>
              <c:f>Hoja1!$C$22:$C$27</c:f>
              <c:numCache>
                <c:formatCode>General</c:formatCode>
                <c:ptCount val="6"/>
                <c:pt idx="0">
                  <c:v>10000</c:v>
                </c:pt>
                <c:pt idx="1">
                  <c:v>4827.8810366965436</c:v>
                </c:pt>
                <c:pt idx="2">
                  <c:v>4086.2818877957261</c:v>
                </c:pt>
                <c:pt idx="3">
                  <c:v>3477.6867130176402</c:v>
                </c:pt>
                <c:pt idx="4">
                  <c:v>2558.1594904257231</c:v>
                </c:pt>
                <c:pt idx="5">
                  <c:v>1462.9560537730599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56-4E95-9E3A-48549FB0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981343"/>
        <c:axId val="1403982175"/>
      </c:scatterChart>
      <c:valAx>
        <c:axId val="140398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 [ºC]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3982175"/>
        <c:crosses val="autoZero"/>
        <c:crossBetween val="midCat"/>
      </c:valAx>
      <c:valAx>
        <c:axId val="14039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Resistencia</a:t>
                </a:r>
                <a:r>
                  <a:rPr lang="es-ES" baseline="0"/>
                  <a:t> [</a:t>
                </a:r>
                <a:r>
                  <a:rPr lang="es-ES" sz="1000" b="0" i="0" u="sng" strike="noStrike" baseline="0">
                    <a:effectLst/>
                  </a:rPr>
                  <a:t>Ω</a:t>
                </a:r>
                <a:r>
                  <a:rPr lang="es-ES" baseline="0"/>
                  <a:t>]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398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2</xdr:row>
      <xdr:rowOff>95250</xdr:rowOff>
    </xdr:from>
    <xdr:to>
      <xdr:col>13</xdr:col>
      <xdr:colOff>289560</xdr:colOff>
      <xdr:row>15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A65F96-30B2-B8A8-AC8D-9EC08BAE1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17</xdr:row>
      <xdr:rowOff>19050</xdr:rowOff>
    </xdr:from>
    <xdr:to>
      <xdr:col>13</xdr:col>
      <xdr:colOff>342900</xdr:colOff>
      <xdr:row>29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85D12F-5B2E-7294-2940-F71FBFA92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7B0F1-0692-42C6-953A-343590B7D3D7}">
  <dimension ref="A1:H27"/>
  <sheetViews>
    <sheetView tabSelected="1" workbookViewId="0">
      <selection activeCell="B22" sqref="B22:D27"/>
    </sheetView>
  </sheetViews>
  <sheetFormatPr baseColWidth="10" defaultRowHeight="15" x14ac:dyDescent="0.25"/>
  <sheetData>
    <row r="1" spans="1:8" x14ac:dyDescent="0.25">
      <c r="A1" s="1" t="s">
        <v>6</v>
      </c>
    </row>
    <row r="2" spans="1:8" x14ac:dyDescent="0.25">
      <c r="A2" t="s">
        <v>22</v>
      </c>
    </row>
    <row r="5" spans="1:8" x14ac:dyDescent="0.25">
      <c r="B5" t="s">
        <v>21</v>
      </c>
    </row>
    <row r="6" spans="1:8" x14ac:dyDescent="0.25">
      <c r="A6" s="1" t="s">
        <v>4</v>
      </c>
      <c r="B6" t="s">
        <v>5</v>
      </c>
      <c r="C6" t="s">
        <v>8</v>
      </c>
      <c r="G6" t="s">
        <v>9</v>
      </c>
    </row>
    <row r="7" spans="1:8" x14ac:dyDescent="0.25">
      <c r="B7" t="s">
        <v>0</v>
      </c>
      <c r="C7" t="s">
        <v>1</v>
      </c>
      <c r="D7" t="s">
        <v>2</v>
      </c>
      <c r="G7" t="s">
        <v>10</v>
      </c>
      <c r="H7">
        <v>0</v>
      </c>
    </row>
    <row r="8" spans="1:8" x14ac:dyDescent="0.25">
      <c r="A8">
        <v>0</v>
      </c>
      <c r="B8">
        <v>3.125</v>
      </c>
      <c r="C8">
        <v>100</v>
      </c>
      <c r="D8">
        <v>0</v>
      </c>
      <c r="G8" t="s">
        <v>11</v>
      </c>
      <c r="H8">
        <v>100</v>
      </c>
    </row>
    <row r="9" spans="1:8" x14ac:dyDescent="0.25">
      <c r="A9">
        <v>1</v>
      </c>
      <c r="B9">
        <v>3.6</v>
      </c>
      <c r="C9">
        <f>495/4</f>
        <v>123.75</v>
      </c>
      <c r="D9">
        <v>61.688310000000001</v>
      </c>
      <c r="G9" t="s">
        <v>12</v>
      </c>
      <c r="H9">
        <v>220</v>
      </c>
    </row>
    <row r="10" spans="1:8" x14ac:dyDescent="0.25">
      <c r="A10">
        <v>2</v>
      </c>
      <c r="B10">
        <v>3.887</v>
      </c>
      <c r="C10">
        <f>855140/6113</f>
        <v>139.88876165548831</v>
      </c>
      <c r="D10">
        <v>103.60717</v>
      </c>
      <c r="G10" t="s">
        <v>20</v>
      </c>
    </row>
    <row r="11" spans="1:8" x14ac:dyDescent="0.25">
      <c r="A11">
        <v>3</v>
      </c>
      <c r="B11">
        <v>4</v>
      </c>
      <c r="C11">
        <f>440/3</f>
        <v>146.66666666666666</v>
      </c>
      <c r="D11">
        <v>121.21212</v>
      </c>
    </row>
    <row r="19" spans="1:8" x14ac:dyDescent="0.25">
      <c r="A19" s="1" t="s">
        <v>7</v>
      </c>
      <c r="B19" t="s">
        <v>16</v>
      </c>
      <c r="G19" t="s">
        <v>9</v>
      </c>
    </row>
    <row r="20" spans="1:8" x14ac:dyDescent="0.25">
      <c r="B20" t="s">
        <v>15</v>
      </c>
      <c r="G20" t="s">
        <v>14</v>
      </c>
      <c r="H20">
        <v>10000</v>
      </c>
    </row>
    <row r="21" spans="1:8" x14ac:dyDescent="0.25">
      <c r="B21" t="s">
        <v>17</v>
      </c>
      <c r="C21" t="s">
        <v>3</v>
      </c>
      <c r="D21" t="s">
        <v>18</v>
      </c>
      <c r="G21" t="s">
        <v>13</v>
      </c>
      <c r="H21">
        <v>5</v>
      </c>
    </row>
    <row r="22" spans="1:8" x14ac:dyDescent="0.25">
      <c r="A22">
        <v>0</v>
      </c>
      <c r="B22">
        <f>H21*(249000+C22)/(100000+249000+C22)</f>
        <v>3.6072423398328692</v>
      </c>
      <c r="C22">
        <v>10000</v>
      </c>
      <c r="D22">
        <v>0</v>
      </c>
      <c r="G22" t="s">
        <v>19</v>
      </c>
      <c r="H22">
        <f>-((90294*LN(40/47))/5)</f>
        <v>2912.3092238088529</v>
      </c>
    </row>
    <row r="23" spans="1:8" x14ac:dyDescent="0.25">
      <c r="A23">
        <v>1</v>
      </c>
      <c r="B23">
        <f>H21*(249000+C23)/(100000+249000+C23)</f>
        <v>3.586883547630483</v>
      </c>
      <c r="C23">
        <f>H20*EXP(H22*(1/(D23+273)-1/(273)))</f>
        <v>4827.8810366965436</v>
      </c>
      <c r="D23">
        <v>20</v>
      </c>
    </row>
    <row r="24" spans="1:8" x14ac:dyDescent="0.25">
      <c r="A24">
        <v>2</v>
      </c>
      <c r="B24">
        <f>H21*(249000+C24)/(100000+249000+C24)</f>
        <v>3.5839155309950823</v>
      </c>
      <c r="C24">
        <f>H20*EXP(H22*(1/(D24+273)-1/(273)))</f>
        <v>4086.2818877957261</v>
      </c>
      <c r="D24">
        <v>25</v>
      </c>
    </row>
    <row r="25" spans="1:8" x14ac:dyDescent="0.25">
      <c r="A25">
        <v>3</v>
      </c>
      <c r="B25">
        <f>H21*(249000+C25)/(100000+249000+C25)</f>
        <v>3.5814704906211747</v>
      </c>
      <c r="C25">
        <f>H20*EXP(H22*(1/(D25+273)-1/(273)))</f>
        <v>3477.6867130176402</v>
      </c>
      <c r="D25">
        <v>30</v>
      </c>
    </row>
    <row r="26" spans="1:8" x14ac:dyDescent="0.25">
      <c r="A26">
        <v>4</v>
      </c>
      <c r="B26">
        <f>H21*(249000+C26)/(100000+249000+C26)</f>
        <v>3.5777602183242259</v>
      </c>
      <c r="C26">
        <f>H20*EXP(H22*(1/(D26+273)-1/(273)))</f>
        <v>2558.1594904257231</v>
      </c>
      <c r="D26">
        <v>40</v>
      </c>
    </row>
    <row r="27" spans="1:8" x14ac:dyDescent="0.25">
      <c r="A27">
        <v>5</v>
      </c>
      <c r="B27">
        <f>H21*(249000+C27)/(100000+249000+C27)</f>
        <v>3.5733156918208411</v>
      </c>
      <c r="C27">
        <f>H20*EXP(H22*(1/(D27+273)-1/(273)))</f>
        <v>1462.9560537730599</v>
      </c>
      <c r="D27">
        <v>60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Losada Alvarez</dc:creator>
  <cp:lastModifiedBy>Adrian Losada Alvarez</cp:lastModifiedBy>
  <dcterms:created xsi:type="dcterms:W3CDTF">2022-10-11T11:03:38Z</dcterms:created>
  <dcterms:modified xsi:type="dcterms:W3CDTF">2023-01-15T14:29:28Z</dcterms:modified>
</cp:coreProperties>
</file>