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q17tmn\Documents\GitHub\P_AppMobile_ReadMe\Doc\"/>
    </mc:Choice>
  </mc:AlternateContent>
  <xr:revisionPtr revIDLastSave="0" documentId="13_ncr:1_{471947FC-0D45-4A5A-9F30-A3A23A9A1579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" i="1" l="1"/>
  <c r="A61" i="1"/>
  <c r="A62" i="1"/>
  <c r="A58" i="1" l="1"/>
  <c r="A55" i="1"/>
  <c r="A56" i="1"/>
  <c r="A57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59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<sst xmlns="http://schemas.openxmlformats.org/spreadsheetml/2006/main" count="141" uniqueCount="84">
  <si>
    <t>Journal de travail</t>
  </si>
  <si>
    <t>Auteur:</t>
  </si>
  <si>
    <t>Toledo Adrian</t>
  </si>
  <si>
    <t>Projet:</t>
  </si>
  <si>
    <t>P_App - 335 - Passion Lecture</t>
  </si>
  <si>
    <t>Temps total:</t>
  </si>
  <si>
    <t>Date:</t>
  </si>
  <si>
    <t>18.03.2024  au 27.05.2024</t>
  </si>
  <si>
    <t>Temps</t>
  </si>
  <si>
    <t>Semaine</t>
  </si>
  <si>
    <t>Jour</t>
  </si>
  <si>
    <t>heure</t>
  </si>
  <si>
    <t>min.</t>
  </si>
  <si>
    <t>Activité</t>
  </si>
  <si>
    <t>Description</t>
  </si>
  <si>
    <t>Remarque / problème</t>
  </si>
  <si>
    <t>Documentation</t>
  </si>
  <si>
    <t>Lire le cahiers de charges et télécharger les documents du projet</t>
  </si>
  <si>
    <t>Création du répertoire pour le projet et remplissage du journal de travail.</t>
  </si>
  <si>
    <t>Analyse</t>
  </si>
  <si>
    <t>Design</t>
  </si>
  <si>
    <t>Conception de maquettes papier : écran d'accueil, menu bibliothèque, lecture de livre et ajout de livre</t>
  </si>
  <si>
    <t>Développement</t>
  </si>
  <si>
    <t>Maquettes digitales : projet commencé mais non terminé dans figma en raison de problèmes techniques.</t>
  </si>
  <si>
    <t>Test</t>
  </si>
  <si>
    <t>Récupération de l'ancien projet REST API</t>
  </si>
  <si>
    <t>Création du projet avec Maui</t>
  </si>
  <si>
    <t>Meeting</t>
  </si>
  <si>
    <t>Création de la page d'accueil : logo, nom de l'app et nom de l'entreprise</t>
  </si>
  <si>
    <t>Présentation</t>
  </si>
  <si>
    <t>Recherche d'informations sur la documentation de  Maui</t>
  </si>
  <si>
    <t>Développement d'un site web pour une bibliothèque de livres : Titre: Library, Book: Sherlock Holmes</t>
  </si>
  <si>
    <t>Autre</t>
  </si>
  <si>
    <t>Insertion des images sur xml pour les livres</t>
  </si>
  <si>
    <t>Créer des fonctions dans les boutons pour changer de page.</t>
  </si>
  <si>
    <t>Création de GitHub et enregistrement des fichiers</t>
  </si>
  <si>
    <t>De retour de vacances : lire ma journée de travail, télécharger des documents depuis onedrive</t>
  </si>
  <si>
    <t>Problème technique : l’application d’émulation ne fonctionne pas et je dois la télécharger à nouveau (4,2 Go)</t>
  </si>
  <si>
    <t>Télécharger le Github Desktop et récupérer le projet précédent.</t>
  </si>
  <si>
    <t xml:space="preserve">Activation du mode débogage via le port USB de mon appareil mobile. </t>
  </si>
  <si>
    <t xml:space="preserve">Problème Figma dans le navigateur. Solution : téléchargez Figma desktop et travaillez sur les maquettes </t>
  </si>
  <si>
    <t>Maquettes de la page d'accueil et de la bibliothèque</t>
  </si>
  <si>
    <t>Maquette de la visualisation d'une livre</t>
  </si>
  <si>
    <t xml:space="preserve">Sur le maquette : ajouter la recherche par tags et le tri par date ou par nom alphabétique. </t>
  </si>
  <si>
    <t xml:space="preserve">Résoudre les problèmes de démarrage de mon programme </t>
  </si>
  <si>
    <t>Problème résolu : je peux maintenant utiliser mon émulateur android</t>
  </si>
  <si>
    <t>Sauvegarde de documents et JNTRVL</t>
  </si>
  <si>
    <t>Lire le JNTRVL et faire une liste d’activités pour aujourd’hui</t>
  </si>
  <si>
    <t>Essai de récupération du code endommagé</t>
  </si>
  <si>
    <t>Recherche d'informations sur la manière de résoudre le problème</t>
  </si>
  <si>
    <t>Création d'un nouveau projet à partir de 0</t>
  </si>
  <si>
    <t>Création de chaque page : Home Library et Setting</t>
  </si>
  <si>
    <t>Création d'une barre tabbar pour les 3 pages</t>
  </si>
  <si>
    <t>Recherchez des images de chaque livre et icons</t>
  </si>
  <si>
    <t>Problème : le projet a cessé de fonctionner. En raison d'une mauvaise façon de nommer les fichiers.</t>
  </si>
  <si>
    <t>Changement des couleurs de fond et création d'un logo pour l'application.</t>
  </si>
  <si>
    <t>Page d'accueil finie avec tous les éléments</t>
  </si>
  <si>
    <t>Ajustement des couleurs et du style des boutons, des textes et des positions.</t>
  </si>
  <si>
    <t>Sauvegarder le projet, github et remplir le JNTRVL</t>
  </si>
  <si>
    <t>Preparation de l'ordinateur avec le projet, l'émulateur, JNTRVL, Git et OneDrive</t>
  </si>
  <si>
    <t>Modifications sur la page d'accueil</t>
  </si>
  <si>
    <t>Changement de couleurs de l'arrière-plan et des boutons</t>
  </si>
  <si>
    <t>Création de grille pour réaliser une page de bibliothèque de deux livres par ligne</t>
  </si>
  <si>
    <t>Affichage d'un livre avec des informations locales comme exemple</t>
  </si>
  <si>
    <t>Test de l'app et l'affichage d'elements sur l'emulateur et le smartphone</t>
  </si>
  <si>
    <t xml:space="preserve"> Apprendre a utiliser BLOB</t>
  </si>
  <si>
    <t xml:space="preserve">Création de bases de données et de tables : t_book </t>
  </si>
  <si>
    <t>Heures</t>
  </si>
  <si>
    <t>Minutes</t>
  </si>
  <si>
    <t>Type d'activité</t>
  </si>
  <si>
    <t>Total heures</t>
  </si>
  <si>
    <t>Total</t>
  </si>
  <si>
    <t>Création de la page du catalogue du livre avec la position de la couverture, du titre, des tags et des boutons de filtrage.</t>
  </si>
  <si>
    <t>Préparation du projet « Helper » pour apprendre à connecter la base de données.</t>
  </si>
  <si>
    <t>Problème : la base de données ne fonctionne pas et je dois restaurer les versions précédentes.</t>
  </si>
  <si>
    <t>Création d'une API adaptée à l'application ReadMe</t>
  </si>
  <si>
    <t>Création d'une base de données avec les informations complètes d'un livre.</t>
  </si>
  <si>
    <t>Connexion de l'api-db-app réalisée</t>
  </si>
  <si>
    <t xml:space="preserve">Création d'une DB adaptée à l'application </t>
  </si>
  <si>
    <t>Affichage d'un livre avec l'api title et l'image</t>
  </si>
  <si>
    <t>Créer une page dédiée à la lecture du livre</t>
  </si>
  <si>
    <t>Lorsque vous cliquez sur l'image du livre, vous êtes redirigé vers la page de lecture avec un message à afficher.</t>
  </si>
  <si>
    <t>Échec : réussir à extraire les informations de l'epub pour les afficher au format texte.</t>
  </si>
  <si>
    <t>Préparation du projet, JRNTRV et soumission sur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</si>
</sst>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rgb="FF000000"/>
      <name val="Calibri"/>
      <charset val="1"/>
    </font>
    <font>
      <sz val="12"/>
      <color rgb="FF0D0D0D"/>
      <name val="Söhne"/>
      <charset val="1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11" fillId="0" borderId="0" xfId="0" applyFont="1" applyAlignment="1" applyProtection="1">
      <alignment vertical="center" wrapText="1"/>
      <protection locked="0"/>
    </xf>
    <xf numFmtId="0" fontId="12" fillId="12" borderId="0" xfId="0" applyFont="1" applyFill="1" applyBorder="1" applyAlignment="1" applyProtection="1">
      <alignment vertical="center"/>
      <protection locked="0"/>
    </xf>
    <xf numFmtId="0" fontId="12" fillId="12" borderId="0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33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0.64583333333333337</c:v>
                </c:pt>
                <c:pt idx="2">
                  <c:v>1.0416666666666666E-2</c:v>
                </c:pt>
                <c:pt idx="3">
                  <c:v>6.25E-2</c:v>
                </c:pt>
                <c:pt idx="4">
                  <c:v>0</c:v>
                </c:pt>
                <c:pt idx="5">
                  <c:v>0</c:v>
                </c:pt>
                <c:pt idx="6">
                  <c:v>7.2916666666666671E-2</c:v>
                </c:pt>
                <c:pt idx="7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42" activePane="bottomLeft" state="frozen"/>
      <selection pane="bottomLeft" activeCell="F64" sqref="F64"/>
    </sheetView>
  </sheetViews>
  <sheetFormatPr baseColWidth="10" defaultColWidth="11" defaultRowHeight="15.7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>
      <c r="A1" s="9"/>
      <c r="B1" s="10"/>
      <c r="C1" s="11"/>
      <c r="D1" s="11"/>
      <c r="E1" s="12"/>
      <c r="F1" s="13" t="s">
        <v>0</v>
      </c>
      <c r="G1" s="12"/>
    </row>
    <row r="2" spans="1:15" ht="23.25">
      <c r="B2" s="5" t="s">
        <v>1</v>
      </c>
      <c r="C2" s="59" t="s">
        <v>2</v>
      </c>
      <c r="D2" s="59"/>
      <c r="E2" s="59"/>
      <c r="F2" s="5" t="s">
        <v>3</v>
      </c>
      <c r="G2" s="6" t="s">
        <v>4</v>
      </c>
    </row>
    <row r="3" spans="1:15" ht="23.25">
      <c r="B3" s="5" t="s">
        <v>5</v>
      </c>
      <c r="C3" s="23" t="str">
        <f>INT(E4/1440)&amp;" jours "&amp;INT(MOD(E4/1440,1)*24)&amp;" heurs "&amp;INT(MOD(MOD(E4/1440,1)*24,1)*60)&amp;" minutes"</f>
        <v>0 jours 21 heurs 0 minutes</v>
      </c>
      <c r="D3" s="23"/>
      <c r="E3" s="3"/>
      <c r="F3" s="4" t="s">
        <v>6</v>
      </c>
      <c r="G3" s="7" t="s">
        <v>7</v>
      </c>
    </row>
    <row r="4" spans="1:15" ht="23.25" hidden="1">
      <c r="B4" s="5"/>
      <c r="C4" s="23">
        <f>SUBTOTAL(9,$C$7:$C$531)*60</f>
        <v>0</v>
      </c>
      <c r="D4" s="23">
        <f>SUBTOTAL(9,$D$7:$D$531)</f>
        <v>1260</v>
      </c>
      <c r="E4" s="41">
        <f>SUM(C4:D4)</f>
        <v>1260</v>
      </c>
      <c r="F4" s="4"/>
      <c r="G4" s="7"/>
    </row>
    <row r="5" spans="1:15">
      <c r="C5" s="60" t="s">
        <v>8</v>
      </c>
      <c r="D5" s="60"/>
    </row>
    <row r="6" spans="1:15" s="21" customFormat="1" ht="20.100000000000001" customHeight="1">
      <c r="A6" s="19" t="s">
        <v>9</v>
      </c>
      <c r="B6" s="33" t="s">
        <v>10</v>
      </c>
      <c r="C6" s="22" t="s">
        <v>11</v>
      </c>
      <c r="D6" s="22" t="s">
        <v>12</v>
      </c>
      <c r="E6" s="20" t="s">
        <v>13</v>
      </c>
      <c r="F6" s="20" t="s">
        <v>14</v>
      </c>
      <c r="G6" s="20" t="s">
        <v>15</v>
      </c>
    </row>
    <row r="7" spans="1:15">
      <c r="A7" s="14">
        <f>IF(ISBLANK(B7),"",_xlfn.ISOWEEKNUM('Journal de travail'!$B7))</f>
        <v>13</v>
      </c>
      <c r="B7" s="43">
        <v>45376</v>
      </c>
      <c r="C7" s="44"/>
      <c r="D7" s="45">
        <v>15</v>
      </c>
      <c r="E7" s="46" t="s">
        <v>16</v>
      </c>
      <c r="F7" s="37" t="s">
        <v>17</v>
      </c>
      <c r="G7" s="15"/>
    </row>
    <row r="8" spans="1:15">
      <c r="A8" s="8">
        <f>IF(ISBLANK(B8),"",_xlfn.ISOWEEKNUM('Journal de travail'!$B8))</f>
        <v>13</v>
      </c>
      <c r="B8" s="47">
        <v>45376</v>
      </c>
      <c r="C8" s="48"/>
      <c r="D8" s="49">
        <v>15</v>
      </c>
      <c r="E8" s="50" t="s">
        <v>16</v>
      </c>
      <c r="F8" s="37" t="s">
        <v>18</v>
      </c>
      <c r="G8" s="16"/>
      <c r="M8" t="s">
        <v>19</v>
      </c>
      <c r="N8">
        <v>1</v>
      </c>
      <c r="O8">
        <v>0</v>
      </c>
    </row>
    <row r="9" spans="1:15" ht="31.5">
      <c r="A9" s="17">
        <f>IF(ISBLANK(B9),"",_xlfn.ISOWEEKNUM('Journal de travail'!$B9))</f>
        <v>13</v>
      </c>
      <c r="B9" s="51">
        <v>45376</v>
      </c>
      <c r="C9" s="52"/>
      <c r="D9" s="53">
        <v>15</v>
      </c>
      <c r="E9" s="54" t="s">
        <v>20</v>
      </c>
      <c r="F9" s="37" t="s">
        <v>21</v>
      </c>
      <c r="G9" s="18"/>
      <c r="M9" t="s">
        <v>22</v>
      </c>
      <c r="N9">
        <v>2</v>
      </c>
      <c r="O9">
        <v>5</v>
      </c>
    </row>
    <row r="10" spans="1:15" ht="31.5">
      <c r="A10" s="8">
        <f>IF(ISBLANK(B10),"",_xlfn.ISOWEEKNUM('Journal de travail'!$B10))</f>
        <v>13</v>
      </c>
      <c r="B10" s="47">
        <v>45376</v>
      </c>
      <c r="C10" s="48"/>
      <c r="D10" s="49">
        <v>15</v>
      </c>
      <c r="E10" s="50" t="s">
        <v>20</v>
      </c>
      <c r="F10" s="37" t="s">
        <v>23</v>
      </c>
      <c r="G10" s="16"/>
      <c r="M10" t="s">
        <v>24</v>
      </c>
      <c r="N10">
        <v>3</v>
      </c>
      <c r="O10">
        <v>10</v>
      </c>
    </row>
    <row r="11" spans="1:15">
      <c r="A11" s="17">
        <f>IF(ISBLANK(B11),"",_xlfn.ISOWEEKNUM('Journal de travail'!$B11))</f>
        <v>13</v>
      </c>
      <c r="B11" s="51">
        <v>45376</v>
      </c>
      <c r="C11" s="52"/>
      <c r="D11" s="53">
        <v>15</v>
      </c>
      <c r="E11" s="54" t="s">
        <v>22</v>
      </c>
      <c r="F11" s="37" t="s">
        <v>25</v>
      </c>
      <c r="G11" s="18"/>
      <c r="M11" t="s">
        <v>16</v>
      </c>
      <c r="N11">
        <v>4</v>
      </c>
      <c r="O11">
        <v>15</v>
      </c>
    </row>
    <row r="12" spans="1:15">
      <c r="A12" s="8">
        <f>IF(ISBLANK(B12),"",_xlfn.ISOWEEKNUM('Journal de travail'!$B12))</f>
        <v>13</v>
      </c>
      <c r="B12" s="47">
        <v>45376</v>
      </c>
      <c r="C12" s="48"/>
      <c r="D12" s="49">
        <v>15</v>
      </c>
      <c r="E12" s="50" t="s">
        <v>22</v>
      </c>
      <c r="F12" s="37" t="s">
        <v>26</v>
      </c>
      <c r="G12" s="16"/>
      <c r="M12" t="s">
        <v>27</v>
      </c>
      <c r="N12">
        <v>5</v>
      </c>
      <c r="O12">
        <v>20</v>
      </c>
    </row>
    <row r="13" spans="1:15">
      <c r="A13" s="17">
        <f>IF(ISBLANK(B13),"",_xlfn.ISOWEEKNUM('Journal de travail'!$B13))</f>
        <v>13</v>
      </c>
      <c r="B13" s="51">
        <v>45376</v>
      </c>
      <c r="C13" s="52"/>
      <c r="D13" s="53">
        <v>15</v>
      </c>
      <c r="E13" s="54" t="s">
        <v>22</v>
      </c>
      <c r="F13" s="37" t="s">
        <v>28</v>
      </c>
      <c r="G13" s="18"/>
      <c r="M13" t="s">
        <v>29</v>
      </c>
      <c r="N13">
        <v>6</v>
      </c>
      <c r="O13">
        <v>25</v>
      </c>
    </row>
    <row r="14" spans="1:15">
      <c r="A14" s="8">
        <f>IF(ISBLANK(B14),"",_xlfn.ISOWEEKNUM('Journal de travail'!$B14))</f>
        <v>13</v>
      </c>
      <c r="B14" s="47">
        <v>45376</v>
      </c>
      <c r="C14" s="48"/>
      <c r="D14" s="49">
        <v>15</v>
      </c>
      <c r="E14" s="50" t="s">
        <v>19</v>
      </c>
      <c r="F14" s="37" t="s">
        <v>30</v>
      </c>
      <c r="G14" s="16"/>
      <c r="M14" t="s">
        <v>20</v>
      </c>
      <c r="N14">
        <v>7</v>
      </c>
      <c r="O14">
        <v>30</v>
      </c>
    </row>
    <row r="15" spans="1:15">
      <c r="A15" s="17">
        <f>IF(ISBLANK(B15),"",_xlfn.ISOWEEKNUM('Journal de travail'!$B15))</f>
        <v>13</v>
      </c>
      <c r="B15" s="51">
        <v>45376</v>
      </c>
      <c r="C15" s="52"/>
      <c r="D15" s="53">
        <v>15</v>
      </c>
      <c r="E15" s="54" t="s">
        <v>22</v>
      </c>
      <c r="F15" s="37" t="s">
        <v>31</v>
      </c>
      <c r="G15" s="18"/>
      <c r="M15" t="s">
        <v>32</v>
      </c>
      <c r="N15">
        <v>8</v>
      </c>
      <c r="O15">
        <v>35</v>
      </c>
    </row>
    <row r="16" spans="1:15">
      <c r="A16" s="8">
        <f>IF(ISBLANK(B16),"",_xlfn.ISOWEEKNUM('Journal de travail'!$B16))</f>
        <v>13</v>
      </c>
      <c r="B16" s="47">
        <v>45376</v>
      </c>
      <c r="C16" s="48"/>
      <c r="D16" s="49">
        <v>15</v>
      </c>
      <c r="E16" s="50" t="s">
        <v>22</v>
      </c>
      <c r="F16" s="37" t="s">
        <v>33</v>
      </c>
      <c r="G16" s="16"/>
      <c r="O16">
        <v>40</v>
      </c>
    </row>
    <row r="17" spans="1:15">
      <c r="A17" s="17">
        <f>IF(ISBLANK(B17),"",_xlfn.ISOWEEKNUM('Journal de travail'!$B17))</f>
        <v>13</v>
      </c>
      <c r="B17" s="51">
        <v>45376</v>
      </c>
      <c r="C17" s="52"/>
      <c r="D17" s="53">
        <v>15</v>
      </c>
      <c r="E17" s="54" t="s">
        <v>22</v>
      </c>
      <c r="F17" s="37" t="s">
        <v>34</v>
      </c>
      <c r="G17" s="18"/>
      <c r="O17">
        <v>45</v>
      </c>
    </row>
    <row r="18" spans="1:15">
      <c r="A18" s="8">
        <f>IF(ISBLANK(B18),"",_xlfn.ISOWEEKNUM('Journal de travail'!$B18))</f>
        <v>13</v>
      </c>
      <c r="B18" s="47">
        <v>45376</v>
      </c>
      <c r="C18" s="48"/>
      <c r="D18" s="49">
        <v>15</v>
      </c>
      <c r="E18" s="50" t="s">
        <v>22</v>
      </c>
      <c r="F18" s="37" t="s">
        <v>35</v>
      </c>
      <c r="G18" s="16"/>
      <c r="O18">
        <v>50</v>
      </c>
    </row>
    <row r="19" spans="1:15">
      <c r="A19" s="17">
        <f>IF(ISBLANK(B19),"",_xlfn.ISOWEEKNUM('Journal de travail'!$B19))</f>
        <v>16</v>
      </c>
      <c r="B19" s="51">
        <v>45397</v>
      </c>
      <c r="C19" s="52"/>
      <c r="D19" s="53">
        <v>15</v>
      </c>
      <c r="E19" s="54" t="s">
        <v>32</v>
      </c>
      <c r="F19" s="37" t="s">
        <v>36</v>
      </c>
      <c r="G19" s="18"/>
      <c r="O19">
        <v>55</v>
      </c>
    </row>
    <row r="20" spans="1:15" ht="31.5">
      <c r="A20" s="8">
        <f>IF(ISBLANK(B20),"",_xlfn.ISOWEEKNUM('Journal de travail'!$B20))</f>
        <v>16</v>
      </c>
      <c r="B20" s="47">
        <v>45397</v>
      </c>
      <c r="C20" s="48"/>
      <c r="D20" s="49">
        <v>15</v>
      </c>
      <c r="E20" s="50" t="s">
        <v>32</v>
      </c>
      <c r="F20" s="37" t="s">
        <v>37</v>
      </c>
      <c r="G20" s="16"/>
    </row>
    <row r="21" spans="1:15">
      <c r="A21" s="17">
        <f>IF(ISBLANK(B21),"",_xlfn.ISOWEEKNUM('Journal de travail'!$B21))</f>
        <v>16</v>
      </c>
      <c r="B21" s="51">
        <v>45397</v>
      </c>
      <c r="C21" s="52"/>
      <c r="D21" s="53">
        <v>15</v>
      </c>
      <c r="E21" s="54" t="s">
        <v>32</v>
      </c>
      <c r="F21" s="37" t="s">
        <v>38</v>
      </c>
      <c r="G21" s="18"/>
    </row>
    <row r="22" spans="1:15">
      <c r="A22" s="8">
        <f>IF(ISBLANK(B22),"",_xlfn.ISOWEEKNUM('Journal de travail'!$B22))</f>
        <v>16</v>
      </c>
      <c r="B22" s="47">
        <v>45397</v>
      </c>
      <c r="C22" s="48"/>
      <c r="D22" s="49">
        <v>15</v>
      </c>
      <c r="E22" s="50" t="s">
        <v>22</v>
      </c>
      <c r="F22" s="37" t="s">
        <v>39</v>
      </c>
      <c r="G22" s="16"/>
    </row>
    <row r="23" spans="1:15" ht="31.5">
      <c r="A23" s="17">
        <f>IF(ISBLANK(B23),"",_xlfn.ISOWEEKNUM('Journal de travail'!$B23))</f>
        <v>16</v>
      </c>
      <c r="B23" s="51">
        <v>45397</v>
      </c>
      <c r="C23" s="52"/>
      <c r="D23" s="53">
        <v>15</v>
      </c>
      <c r="E23" s="54" t="s">
        <v>20</v>
      </c>
      <c r="F23" s="37" t="s">
        <v>40</v>
      </c>
      <c r="G23" s="18"/>
    </row>
    <row r="24" spans="1:15">
      <c r="A24" s="8">
        <f>IF(ISBLANK(B24),"",_xlfn.ISOWEEKNUM('Journal de travail'!$B24))</f>
        <v>16</v>
      </c>
      <c r="B24" s="47">
        <v>45397</v>
      </c>
      <c r="C24" s="48"/>
      <c r="D24" s="49">
        <v>15</v>
      </c>
      <c r="E24" s="50" t="s">
        <v>20</v>
      </c>
      <c r="F24" s="37" t="s">
        <v>41</v>
      </c>
      <c r="G24" s="16"/>
    </row>
    <row r="25" spans="1:15">
      <c r="A25" s="17">
        <f>IF(ISBLANK(B25),"",_xlfn.ISOWEEKNUM('Journal de travail'!$B25))</f>
        <v>16</v>
      </c>
      <c r="B25" s="51">
        <v>45397</v>
      </c>
      <c r="C25" s="52"/>
      <c r="D25" s="53">
        <v>15</v>
      </c>
      <c r="E25" s="54" t="s">
        <v>20</v>
      </c>
      <c r="F25" s="37" t="s">
        <v>42</v>
      </c>
      <c r="G25" s="18"/>
    </row>
    <row r="26" spans="1:15">
      <c r="A26" s="8">
        <f>IF(ISBLANK(B26),"",_xlfn.ISOWEEKNUM('Journal de travail'!$B26))</f>
        <v>16</v>
      </c>
      <c r="B26" s="47">
        <v>45397</v>
      </c>
      <c r="C26" s="48"/>
      <c r="D26" s="49">
        <v>15</v>
      </c>
      <c r="E26" s="50" t="s">
        <v>20</v>
      </c>
      <c r="F26" s="37" t="s">
        <v>43</v>
      </c>
      <c r="G26" s="16"/>
    </row>
    <row r="27" spans="1:15">
      <c r="A27" s="17">
        <f>IF(ISBLANK(B27),"",_xlfn.ISOWEEKNUM('Journal de travail'!$B27))</f>
        <v>16</v>
      </c>
      <c r="B27" s="51">
        <v>45397</v>
      </c>
      <c r="C27" s="52"/>
      <c r="D27" s="53">
        <v>30</v>
      </c>
      <c r="E27" s="54" t="s">
        <v>22</v>
      </c>
      <c r="F27" s="55" t="s">
        <v>44</v>
      </c>
      <c r="G27" s="18"/>
    </row>
    <row r="28" spans="1:15">
      <c r="A28" s="8">
        <f>IF(ISBLANK(B28),"",_xlfn.ISOWEEKNUM('Journal de travail'!$B28))</f>
        <v>16</v>
      </c>
      <c r="B28" s="47">
        <v>45397</v>
      </c>
      <c r="C28" s="48"/>
      <c r="D28" s="49">
        <v>15</v>
      </c>
      <c r="E28" s="50" t="s">
        <v>22</v>
      </c>
      <c r="F28" s="36" t="s">
        <v>45</v>
      </c>
      <c r="G28" s="16"/>
    </row>
    <row r="29" spans="1:15">
      <c r="A29" s="17">
        <f>IF(ISBLANK(B29),"",_xlfn.ISOWEEKNUM('Journal de travail'!$B29))</f>
        <v>16</v>
      </c>
      <c r="B29" s="51">
        <v>45397</v>
      </c>
      <c r="C29" s="52"/>
      <c r="D29" s="53">
        <v>15</v>
      </c>
      <c r="E29" s="54" t="s">
        <v>16</v>
      </c>
      <c r="F29" s="36" t="s">
        <v>46</v>
      </c>
      <c r="G29" s="18"/>
    </row>
    <row r="30" spans="1:15">
      <c r="A30" s="8">
        <f>IF(ISBLANK(B30),"",_xlfn.ISOWEEKNUM('Journal de travail'!$B30))</f>
        <v>17</v>
      </c>
      <c r="B30" s="47">
        <v>45404</v>
      </c>
      <c r="C30" s="48"/>
      <c r="D30" s="49">
        <v>15</v>
      </c>
      <c r="E30" s="50" t="s">
        <v>16</v>
      </c>
      <c r="F30" s="37" t="s">
        <v>47</v>
      </c>
      <c r="G30" s="16"/>
    </row>
    <row r="31" spans="1:15">
      <c r="A31" s="17">
        <f>IF(ISBLANK(B31),"",_xlfn.ISOWEEKNUM('Journal de travail'!$B31))</f>
        <v>17</v>
      </c>
      <c r="B31" s="47">
        <v>45404</v>
      </c>
      <c r="C31" s="52"/>
      <c r="D31" s="53">
        <v>15</v>
      </c>
      <c r="E31" s="54" t="s">
        <v>22</v>
      </c>
      <c r="F31" s="36" t="s">
        <v>48</v>
      </c>
      <c r="G31" s="18"/>
    </row>
    <row r="32" spans="1:15">
      <c r="A32" s="8">
        <f>IF(ISBLANK(B32),"",_xlfn.ISOWEEKNUM('Journal de travail'!$B32))</f>
        <v>17</v>
      </c>
      <c r="B32" s="47">
        <v>45404</v>
      </c>
      <c r="C32" s="48"/>
      <c r="D32" s="49">
        <v>15</v>
      </c>
      <c r="E32" s="50" t="s">
        <v>19</v>
      </c>
      <c r="F32" s="37" t="s">
        <v>49</v>
      </c>
      <c r="G32" s="16"/>
    </row>
    <row r="33" spans="1:7">
      <c r="A33" s="17">
        <f>IF(ISBLANK(B33),"",_xlfn.ISOWEEKNUM('Journal de travail'!$B33))</f>
        <v>17</v>
      </c>
      <c r="B33" s="47">
        <v>45404</v>
      </c>
      <c r="C33" s="52"/>
      <c r="D33" s="53">
        <v>15</v>
      </c>
      <c r="E33" s="54" t="s">
        <v>22</v>
      </c>
      <c r="F33" s="36" t="s">
        <v>50</v>
      </c>
      <c r="G33" s="18"/>
    </row>
    <row r="34" spans="1:7">
      <c r="A34" s="8">
        <f>IF(ISBLANK(B34),"",_xlfn.ISOWEEKNUM('Journal de travail'!$B34))</f>
        <v>17</v>
      </c>
      <c r="B34" s="47">
        <v>45404</v>
      </c>
      <c r="C34" s="48"/>
      <c r="D34" s="49">
        <v>15</v>
      </c>
      <c r="E34" s="50" t="s">
        <v>22</v>
      </c>
      <c r="F34" s="36" t="s">
        <v>51</v>
      </c>
      <c r="G34" s="16"/>
    </row>
    <row r="35" spans="1:7">
      <c r="A35" s="17">
        <f>IF(ISBLANK(B35),"",_xlfn.ISOWEEKNUM('Journal de travail'!$B35))</f>
        <v>17</v>
      </c>
      <c r="B35" s="47">
        <v>45404</v>
      </c>
      <c r="C35" s="52"/>
      <c r="D35" s="53">
        <v>15</v>
      </c>
      <c r="E35" s="54" t="s">
        <v>22</v>
      </c>
      <c r="F35" s="37" t="s">
        <v>52</v>
      </c>
      <c r="G35" s="18"/>
    </row>
    <row r="36" spans="1:7">
      <c r="A36" s="8">
        <f>IF(ISBLANK(B36),"",_xlfn.ISOWEEKNUM('Journal de travail'!$B36))</f>
        <v>17</v>
      </c>
      <c r="B36" s="47">
        <v>45404</v>
      </c>
      <c r="C36" s="48"/>
      <c r="D36" s="49">
        <v>15</v>
      </c>
      <c r="E36" s="50" t="s">
        <v>19</v>
      </c>
      <c r="F36" s="36" t="s">
        <v>53</v>
      </c>
      <c r="G36" s="16"/>
    </row>
    <row r="37" spans="1:7">
      <c r="A37" s="17">
        <f>IF(ISBLANK(B37),"",_xlfn.ISOWEEKNUM('Journal de travail'!$B37))</f>
        <v>17</v>
      </c>
      <c r="B37" s="47">
        <v>45404</v>
      </c>
      <c r="C37" s="52"/>
      <c r="D37" s="53">
        <v>15</v>
      </c>
      <c r="E37" s="54" t="s">
        <v>22</v>
      </c>
      <c r="F37" s="36" t="s">
        <v>54</v>
      </c>
      <c r="G37" s="18"/>
    </row>
    <row r="38" spans="1:7">
      <c r="A38" s="8">
        <f>IF(ISBLANK(B38),"",_xlfn.ISOWEEKNUM('Journal de travail'!$B38))</f>
        <v>17</v>
      </c>
      <c r="B38" s="47">
        <v>45404</v>
      </c>
      <c r="C38" s="48"/>
      <c r="D38" s="49">
        <v>15</v>
      </c>
      <c r="E38" s="50" t="s">
        <v>22</v>
      </c>
      <c r="F38" s="36" t="s">
        <v>55</v>
      </c>
      <c r="G38" s="16"/>
    </row>
    <row r="39" spans="1:7">
      <c r="A39" s="17">
        <f>IF(ISBLANK(B39),"",_xlfn.ISOWEEKNUM('Journal de travail'!$B39))</f>
        <v>17</v>
      </c>
      <c r="B39" s="47">
        <v>45404</v>
      </c>
      <c r="C39" s="52"/>
      <c r="D39" s="53">
        <v>15</v>
      </c>
      <c r="E39" s="54" t="s">
        <v>22</v>
      </c>
      <c r="F39" s="36" t="s">
        <v>56</v>
      </c>
      <c r="G39" s="18"/>
    </row>
    <row r="40" spans="1:7">
      <c r="A40" s="8">
        <f>IF(ISBLANK(B40),"",_xlfn.ISOWEEKNUM('Journal de travail'!$B40))</f>
        <v>17</v>
      </c>
      <c r="B40" s="47">
        <v>45404</v>
      </c>
      <c r="C40" s="48"/>
      <c r="D40" s="49">
        <v>15</v>
      </c>
      <c r="E40" s="50" t="s">
        <v>22</v>
      </c>
      <c r="F40" s="36" t="s">
        <v>57</v>
      </c>
      <c r="G40" s="16"/>
    </row>
    <row r="41" spans="1:7">
      <c r="A41" s="17">
        <f>IF(ISBLANK(B41),"",_xlfn.ISOWEEKNUM('Journal de travail'!$B41))</f>
        <v>17</v>
      </c>
      <c r="B41" s="47">
        <v>45404</v>
      </c>
      <c r="C41" s="52"/>
      <c r="D41" s="53">
        <v>15</v>
      </c>
      <c r="E41" s="54" t="s">
        <v>16</v>
      </c>
      <c r="F41" s="36" t="s">
        <v>58</v>
      </c>
      <c r="G41" s="18"/>
    </row>
    <row r="42" spans="1:7">
      <c r="A42" s="8">
        <f>IF(ISBLANK(B42),"",_xlfn.ISOWEEKNUM('Journal de travail'!$B42))</f>
        <v>18</v>
      </c>
      <c r="B42" s="47">
        <v>45411</v>
      </c>
      <c r="C42" s="48"/>
      <c r="D42" s="49">
        <v>15</v>
      </c>
      <c r="E42" s="50" t="s">
        <v>32</v>
      </c>
      <c r="F42" s="57" t="s">
        <v>59</v>
      </c>
      <c r="G42" s="16"/>
    </row>
    <row r="43" spans="1:7">
      <c r="A43" s="17">
        <f>IF(ISBLANK(B43),"",_xlfn.ISOWEEKNUM('Journal de travail'!$B43))</f>
        <v>18</v>
      </c>
      <c r="B43" s="51">
        <v>45411</v>
      </c>
      <c r="C43" s="52"/>
      <c r="D43" s="53">
        <v>15</v>
      </c>
      <c r="E43" s="54" t="s">
        <v>20</v>
      </c>
      <c r="F43" s="56" t="s">
        <v>60</v>
      </c>
      <c r="G43" s="18"/>
    </row>
    <row r="44" spans="1:7">
      <c r="A44" s="8">
        <f>IF(ISBLANK(B44),"",_xlfn.ISOWEEKNUM('Journal de travail'!$B44))</f>
        <v>18</v>
      </c>
      <c r="B44" s="47">
        <v>45411</v>
      </c>
      <c r="C44" s="48"/>
      <c r="D44" s="49">
        <v>15</v>
      </c>
      <c r="E44" s="50" t="s">
        <v>22</v>
      </c>
      <c r="F44" s="56" t="s">
        <v>61</v>
      </c>
      <c r="G44" s="16"/>
    </row>
    <row r="45" spans="1:7">
      <c r="A45" s="17">
        <f>IF(ISBLANK(B45),"",_xlfn.ISOWEEKNUM('Journal de travail'!$B45))</f>
        <v>18</v>
      </c>
      <c r="B45" s="51">
        <v>45411</v>
      </c>
      <c r="C45" s="52"/>
      <c r="D45" s="53">
        <v>30</v>
      </c>
      <c r="E45" s="54" t="s">
        <v>22</v>
      </c>
      <c r="F45" s="56" t="s">
        <v>62</v>
      </c>
      <c r="G45" s="18"/>
    </row>
    <row r="46" spans="1:7">
      <c r="A46" s="8">
        <f>IF(ISBLANK(B46),"",_xlfn.ISOWEEKNUM('Journal de travail'!$B46))</f>
        <v>18</v>
      </c>
      <c r="B46" s="47">
        <v>45411</v>
      </c>
      <c r="C46" s="48"/>
      <c r="D46" s="49">
        <v>45</v>
      </c>
      <c r="E46" s="50" t="s">
        <v>22</v>
      </c>
      <c r="F46" s="58" t="s">
        <v>63</v>
      </c>
      <c r="G46" s="16"/>
    </row>
    <row r="47" spans="1:7">
      <c r="A47" s="17">
        <f>IF(ISBLANK(B47),"",_xlfn.ISOWEEKNUM('Journal de travail'!$B47))</f>
        <v>18</v>
      </c>
      <c r="B47" s="51">
        <v>45411</v>
      </c>
      <c r="C47" s="52"/>
      <c r="D47" s="53">
        <v>15</v>
      </c>
      <c r="E47" s="54" t="s">
        <v>24</v>
      </c>
      <c r="F47" s="36" t="s">
        <v>64</v>
      </c>
      <c r="G47" s="18"/>
    </row>
    <row r="48" spans="1:7">
      <c r="A48" s="8">
        <f>IF(ISBLANK(B48),"",_xlfn.ISOWEEKNUM('Journal de travail'!$B48))</f>
        <v>18</v>
      </c>
      <c r="B48" s="47">
        <v>45411</v>
      </c>
      <c r="C48" s="48"/>
      <c r="D48" s="49">
        <v>15</v>
      </c>
      <c r="E48" s="50" t="s">
        <v>19</v>
      </c>
      <c r="F48" s="36" t="s">
        <v>65</v>
      </c>
      <c r="G48" s="16"/>
    </row>
    <row r="49" spans="1:7">
      <c r="A49" s="17">
        <f>IF(ISBLANK(B49),"",_xlfn.ISOWEEKNUM('Journal de travail'!$B49))</f>
        <v>18</v>
      </c>
      <c r="B49" s="51">
        <v>45411</v>
      </c>
      <c r="C49" s="52"/>
      <c r="D49" s="53">
        <v>15</v>
      </c>
      <c r="E49" s="54" t="s">
        <v>22</v>
      </c>
      <c r="F49" s="36" t="s">
        <v>66</v>
      </c>
      <c r="G49" s="18"/>
    </row>
    <row r="50" spans="1:7">
      <c r="A50" s="8">
        <f>IF(ISBLANK(B50),"",_xlfn.ISOWEEKNUM('Journal de travail'!$B50))</f>
        <v>18</v>
      </c>
      <c r="B50" s="47">
        <v>45411</v>
      </c>
      <c r="C50" s="48"/>
      <c r="D50" s="49">
        <v>15</v>
      </c>
      <c r="E50" s="50" t="s">
        <v>16</v>
      </c>
      <c r="F50" s="36" t="s">
        <v>58</v>
      </c>
      <c r="G50" s="16"/>
    </row>
    <row r="51" spans="1:7">
      <c r="A51" s="17">
        <f>IF(ISBLANK(B51),"",_xlfn.ISOWEEKNUM('Journal de travail'!$B51))</f>
        <v>19</v>
      </c>
      <c r="B51" s="51">
        <v>45418</v>
      </c>
      <c r="C51" s="52"/>
      <c r="D51" s="53">
        <v>45</v>
      </c>
      <c r="E51" s="54" t="s">
        <v>22</v>
      </c>
      <c r="F51" s="36" t="s">
        <v>72</v>
      </c>
      <c r="G51" s="18"/>
    </row>
    <row r="52" spans="1:7">
      <c r="A52" s="8">
        <f>IF(ISBLANK(B52),"",_xlfn.ISOWEEKNUM('Journal de travail'!$B52))</f>
        <v>19</v>
      </c>
      <c r="B52" s="47">
        <v>45418</v>
      </c>
      <c r="C52" s="48"/>
      <c r="D52" s="49">
        <v>45</v>
      </c>
      <c r="E52" s="50" t="s">
        <v>22</v>
      </c>
      <c r="F52" s="36" t="s">
        <v>73</v>
      </c>
      <c r="G52" s="16"/>
    </row>
    <row r="53" spans="1:7">
      <c r="A53" s="17">
        <f>IF(ISBLANK(B53),"",_xlfn.ISOWEEKNUM('Journal de travail'!$B53))</f>
        <v>19</v>
      </c>
      <c r="B53" s="51">
        <v>45418</v>
      </c>
      <c r="C53" s="52"/>
      <c r="D53" s="53">
        <v>45</v>
      </c>
      <c r="E53" s="54" t="s">
        <v>22</v>
      </c>
      <c r="F53" s="36" t="s">
        <v>74</v>
      </c>
      <c r="G53" s="18"/>
    </row>
    <row r="54" spans="1:7">
      <c r="A54" s="8">
        <f>IF(ISBLANK(B54),"",_xlfn.ISOWEEKNUM('Journal de travail'!$B54))</f>
        <v>19</v>
      </c>
      <c r="B54" s="47">
        <v>45418</v>
      </c>
      <c r="C54" s="48"/>
      <c r="D54" s="49">
        <v>45</v>
      </c>
      <c r="E54" s="50" t="s">
        <v>22</v>
      </c>
      <c r="F54" s="36" t="s">
        <v>78</v>
      </c>
      <c r="G54" s="16"/>
    </row>
    <row r="55" spans="1:7">
      <c r="A55" s="8">
        <f>IF(ISBLANK(B55),"",_xlfn.ISOWEEKNUM('Journal de travail'!$B55))</f>
        <v>20</v>
      </c>
      <c r="B55" s="47">
        <v>45425</v>
      </c>
      <c r="C55" s="48"/>
      <c r="D55" s="49">
        <v>45</v>
      </c>
      <c r="E55" s="50" t="s">
        <v>22</v>
      </c>
      <c r="F55" s="36" t="s">
        <v>75</v>
      </c>
      <c r="G55" s="18"/>
    </row>
    <row r="56" spans="1:7">
      <c r="A56" s="17">
        <f>IF(ISBLANK(B56),"",_xlfn.ISOWEEKNUM('Journal de travail'!$B56))</f>
        <v>20</v>
      </c>
      <c r="B56" s="47">
        <v>45425</v>
      </c>
      <c r="C56" s="52"/>
      <c r="D56" s="53">
        <v>45</v>
      </c>
      <c r="E56" s="54" t="s">
        <v>22</v>
      </c>
      <c r="F56" s="36" t="s">
        <v>76</v>
      </c>
      <c r="G56" s="16"/>
    </row>
    <row r="57" spans="1:7">
      <c r="A57" s="8">
        <f>IF(ISBLANK(B57),"",_xlfn.ISOWEEKNUM('Journal de travail'!$B57))</f>
        <v>20</v>
      </c>
      <c r="B57" s="47">
        <v>45425</v>
      </c>
      <c r="C57" s="48"/>
      <c r="D57" s="49">
        <v>45</v>
      </c>
      <c r="E57" s="50" t="s">
        <v>22</v>
      </c>
      <c r="F57" s="16" t="s">
        <v>77</v>
      </c>
      <c r="G57" s="18"/>
    </row>
    <row r="58" spans="1:7">
      <c r="A58" s="8">
        <f>IF(ISBLANK(B58),"",_xlfn.ISOWEEKNUM('Journal de travail'!$B58))</f>
        <v>20</v>
      </c>
      <c r="B58" s="47">
        <v>45425</v>
      </c>
      <c r="C58" s="48"/>
      <c r="D58" s="49">
        <v>45</v>
      </c>
      <c r="E58" s="50" t="s">
        <v>22</v>
      </c>
      <c r="F58" s="16" t="s">
        <v>79</v>
      </c>
      <c r="G58" s="16"/>
    </row>
    <row r="59" spans="1:7">
      <c r="A59" s="17">
        <f>IF(ISBLANK(B59),"",_xlfn.ISOWEEKNUM('Journal de travail'!$B59))</f>
        <v>22</v>
      </c>
      <c r="B59" s="51">
        <v>45439</v>
      </c>
      <c r="C59" s="52"/>
      <c r="D59" s="53">
        <v>45</v>
      </c>
      <c r="E59" s="54" t="s">
        <v>22</v>
      </c>
      <c r="F59" s="18" t="s">
        <v>80</v>
      </c>
      <c r="G59" s="18"/>
    </row>
    <row r="60" spans="1:7" ht="31.5">
      <c r="A60" s="17">
        <f>IF(ISBLANK(B60),"",_xlfn.ISOWEEKNUM('Journal de travail'!$B60))</f>
        <v>22</v>
      </c>
      <c r="B60" s="51">
        <v>45440</v>
      </c>
      <c r="C60" s="52"/>
      <c r="D60" s="53">
        <v>45</v>
      </c>
      <c r="E60" s="50" t="s">
        <v>22</v>
      </c>
      <c r="F60" s="16" t="s">
        <v>81</v>
      </c>
      <c r="G60" s="16"/>
    </row>
    <row r="61" spans="1:7">
      <c r="A61" s="17">
        <f>IF(ISBLANK(B61),"",_xlfn.ISOWEEKNUM('Journal de travail'!$B61))</f>
        <v>22</v>
      </c>
      <c r="B61" s="51">
        <v>45441</v>
      </c>
      <c r="C61" s="52"/>
      <c r="D61" s="53">
        <v>45</v>
      </c>
      <c r="E61" s="54" t="s">
        <v>22</v>
      </c>
      <c r="F61" s="18" t="s">
        <v>82</v>
      </c>
      <c r="G61" s="18"/>
    </row>
    <row r="62" spans="1:7">
      <c r="A62" s="17">
        <f>IF(ISBLANK(B62),"",_xlfn.ISOWEEKNUM('Journal de travail'!$B62))</f>
        <v>22</v>
      </c>
      <c r="B62" s="51">
        <v>45442</v>
      </c>
      <c r="C62" s="52"/>
      <c r="D62" s="53">
        <v>45</v>
      </c>
      <c r="E62" s="50" t="s">
        <v>22</v>
      </c>
      <c r="F62" s="16" t="s">
        <v>83</v>
      </c>
      <c r="G62" s="16"/>
    </row>
    <row r="63" spans="1:7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532">
    <cfRule type="expression" dxfId="32" priority="1">
      <formula>$E7="Autre"</formula>
    </cfRule>
    <cfRule type="expression" dxfId="31" priority="2" stopIfTrue="1">
      <formula>$E7="Design"</formula>
    </cfRule>
    <cfRule type="expression" dxfId="30" priority="3" stopIfTrue="1">
      <formula>$E7="Présentation"</formula>
    </cfRule>
    <cfRule type="expression" dxfId="29" priority="4" stopIfTrue="1">
      <formula>$E7="Meeting"</formula>
    </cfRule>
    <cfRule type="expression" dxfId="28" priority="5" stopIfTrue="1">
      <formula>$E7="Documentation"</formula>
    </cfRule>
    <cfRule type="expression" dxfId="27" priority="6" stopIfTrue="1">
      <formula>$E7="Test"</formula>
    </cfRule>
    <cfRule type="expression" dxfId="26" priority="7" stopIfTrue="1">
      <formula>$E7="Analyse"</formula>
    </cfRule>
    <cfRule type="expression" dxfId="25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"/>
    </sheetView>
  </sheetViews>
  <sheetFormatPr baseColWidth="10" defaultColWidth="11" defaultRowHeight="18.75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>
      <c r="A3" t="s">
        <v>67</v>
      </c>
      <c r="B3" t="s">
        <v>68</v>
      </c>
      <c r="C3" s="24" t="s">
        <v>69</v>
      </c>
      <c r="D3" s="25" t="s">
        <v>70</v>
      </c>
    </row>
    <row r="4" spans="1:4">
      <c r="A4">
        <f>SUMIF('Journal de travail'!$E$7:$E$532,Analyse!C4,'Journal de travail'!$C$7:$C$532)*60</f>
        <v>0</v>
      </c>
      <c r="B4">
        <f>SUMIF('Journal de travail'!$E$7:$E$532,Analyse!C4,'Journal de travail'!$D$7:$D$532)</f>
        <v>60</v>
      </c>
      <c r="C4" s="26" t="str">
        <f>'Journal de travail'!M8</f>
        <v>Analyse</v>
      </c>
      <c r="D4" s="34">
        <f>(A4+B4)/1440</f>
        <v>4.1666666666666664E-2</v>
      </c>
    </row>
    <row r="5" spans="1:4">
      <c r="A5">
        <f>SUMIF('Journal de travail'!$E$7:$E$532,Analyse!C5,'Journal de travail'!$C$7:$C$532)*60</f>
        <v>0</v>
      </c>
      <c r="B5">
        <f>SUMIF('Journal de travail'!$E$7:$E$532,Analyse!C5,'Journal de travail'!$D$7:$D$532)</f>
        <v>930</v>
      </c>
      <c r="C5" s="42" t="str">
        <f>'Journal de travail'!M9</f>
        <v>Développement</v>
      </c>
      <c r="D5" s="34">
        <f t="shared" ref="D5:D11" si="0">(A5+B5)/1440</f>
        <v>0.64583333333333337</v>
      </c>
    </row>
    <row r="6" spans="1:4">
      <c r="A6">
        <f>SUMIF('Journal de travail'!$E$7:$E$532,Analyse!C6,'Journal de travail'!$C$7:$C$532)*60</f>
        <v>0</v>
      </c>
      <c r="B6">
        <f>SUMIF('Journal de travail'!$E$7:$E$532,Analyse!C6,'Journal de travail'!$D$7:$D$532)</f>
        <v>15</v>
      </c>
      <c r="C6" s="27" t="str">
        <f>'Journal de travail'!M10</f>
        <v>Test</v>
      </c>
      <c r="D6" s="34">
        <f t="shared" si="0"/>
        <v>1.0416666666666666E-2</v>
      </c>
    </row>
    <row r="7" spans="1:4">
      <c r="A7">
        <f>SUMIF('Journal de travail'!$E$7:$E$532,Analyse!C7,'Journal de travail'!$C$7:$C$532)*60</f>
        <v>0</v>
      </c>
      <c r="B7">
        <f>SUMIF('Journal de travail'!$E$7:$E$532,Analyse!C7,'Journal de travail'!$D$7:$D$532)</f>
        <v>90</v>
      </c>
      <c r="C7" s="28" t="str">
        <f>'Journal de travail'!M11</f>
        <v>Documentation</v>
      </c>
      <c r="D7" s="34">
        <f t="shared" si="0"/>
        <v>6.25E-2</v>
      </c>
    </row>
    <row r="8" spans="1:4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>
      <c r="B10">
        <f>SUMIF('Journal de travail'!$E$7:$E$532,Analyse!C10,'Journal de travail'!$D$7:$D$532)</f>
        <v>105</v>
      </c>
      <c r="C10" s="38" t="str">
        <f>'Journal de travail'!M14</f>
        <v>Design</v>
      </c>
      <c r="D10" s="34">
        <f t="shared" si="0"/>
        <v>7.2916666666666671E-2</v>
      </c>
    </row>
    <row r="11" spans="1:4">
      <c r="B11">
        <f>SUMIF('Journal de travail'!$E$7:$E$532,Analyse!C11,'Journal de travail'!$D$7:$D$532)</f>
        <v>60</v>
      </c>
      <c r="C11" s="40" t="str">
        <f>'Journal de travail'!M15</f>
        <v>Autre</v>
      </c>
      <c r="D11" s="34">
        <f t="shared" si="0"/>
        <v>4.1666666666666664E-2</v>
      </c>
    </row>
    <row r="12" spans="1:4">
      <c r="C12" s="24" t="s">
        <v>71</v>
      </c>
      <c r="D12" s="35">
        <f>SUM(D4:D11)</f>
        <v>0.87499999999999989</v>
      </c>
    </row>
    <row r="14" spans="1:4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Adrian Federico Toledo Campoverde</cp:lastModifiedBy>
  <cp:revision/>
  <dcterms:created xsi:type="dcterms:W3CDTF">2023-11-21T20:00:34Z</dcterms:created>
  <dcterms:modified xsi:type="dcterms:W3CDTF">2024-05-27T13:20:42Z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