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ila\Documents\4. CV\CERTIFICATIONS\"/>
    </mc:Choice>
  </mc:AlternateContent>
  <xr:revisionPtr revIDLastSave="0" documentId="13_ncr:1_{C2E17CB0-2F55-4E1E-8154-1E1B98C9CA83}" xr6:coauthVersionLast="47" xr6:coauthVersionMax="47" xr10:uidLastSave="{00000000-0000-0000-0000-000000000000}"/>
  <bookViews>
    <workbookView xWindow="-108" yWindow="-108" windowWidth="23256" windowHeight="12576" tabRatio="905" xr2:uid="{3241E698-9FDB-4C67-BB87-3840F257D943}"/>
  </bookViews>
  <sheets>
    <sheet name="METHODS" sheetId="12" r:id="rId1"/>
    <sheet name="REPLENISHMENT (2)" sheetId="21" r:id="rId2"/>
    <sheet name="REPLENISHMENT" sheetId="20" r:id="rId3"/>
    <sheet name="REGRESSION" sheetId="19" r:id="rId4"/>
    <sheet name="FORECAST SHEET" sheetId="14" r:id="rId5"/>
  </sheets>
  <definedNames>
    <definedName name="_xlnm._FilterDatabase" localSheetId="1" hidden="1">'REPLENISHMENT (2)'!$A$2:$P$2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1" l="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3" i="21"/>
  <c r="C1" i="21" l="1"/>
  <c r="D20" i="21" s="1"/>
  <c r="H20" i="21"/>
  <c r="I20" i="21" s="1"/>
  <c r="H21" i="21"/>
  <c r="I21" i="21" s="1"/>
  <c r="M21" i="21" s="1"/>
  <c r="N21" i="21" s="1"/>
  <c r="O21" i="21" s="1"/>
  <c r="H40" i="21"/>
  <c r="I40" i="21" s="1"/>
  <c r="M40" i="21" s="1"/>
  <c r="N40" i="21" s="1"/>
  <c r="O40" i="21" s="1"/>
  <c r="H64" i="21"/>
  <c r="I64" i="21" s="1"/>
  <c r="M64" i="21" s="1"/>
  <c r="N64" i="21" s="1"/>
  <c r="O64" i="21" s="1"/>
  <c r="H34" i="21"/>
  <c r="I34" i="21" s="1"/>
  <c r="H3" i="21"/>
  <c r="I3" i="21" s="1"/>
  <c r="M3" i="21" s="1"/>
  <c r="N3" i="21" s="1"/>
  <c r="O3" i="21" s="1"/>
  <c r="H94" i="21"/>
  <c r="I94" i="21" s="1"/>
  <c r="M94" i="21" s="1"/>
  <c r="N94" i="21" s="1"/>
  <c r="O94" i="21" s="1"/>
  <c r="H9" i="21"/>
  <c r="I9" i="21" s="1"/>
  <c r="M9" i="21" s="1"/>
  <c r="N9" i="21" s="1"/>
  <c r="O9" i="21" s="1"/>
  <c r="H22" i="21"/>
  <c r="I22" i="21" s="1"/>
  <c r="H65" i="21"/>
  <c r="I65" i="21" s="1"/>
  <c r="M65" i="21" s="1"/>
  <c r="N65" i="21" s="1"/>
  <c r="O65" i="21" s="1"/>
  <c r="H66" i="21"/>
  <c r="I66" i="21" s="1"/>
  <c r="M66" i="21" s="1"/>
  <c r="N66" i="21" s="1"/>
  <c r="O66" i="21" s="1"/>
  <c r="H44" i="21"/>
  <c r="I44" i="21" s="1"/>
  <c r="M44" i="21" s="1"/>
  <c r="N44" i="21" s="1"/>
  <c r="O44" i="21" s="1"/>
  <c r="H37" i="21"/>
  <c r="I37" i="21" s="1"/>
  <c r="H54" i="21"/>
  <c r="I54" i="21" s="1"/>
  <c r="M54" i="21" s="1"/>
  <c r="N54" i="21" s="1"/>
  <c r="O54" i="21" s="1"/>
  <c r="H35" i="21"/>
  <c r="I35" i="21" s="1"/>
  <c r="M35" i="21" s="1"/>
  <c r="N35" i="21" s="1"/>
  <c r="O35" i="21" s="1"/>
  <c r="H55" i="21"/>
  <c r="I55" i="21" s="1"/>
  <c r="M55" i="21" s="1"/>
  <c r="N55" i="21" s="1"/>
  <c r="O55" i="21" s="1"/>
  <c r="H60" i="21"/>
  <c r="I60" i="21" s="1"/>
  <c r="H36" i="21"/>
  <c r="I36" i="21" s="1"/>
  <c r="M36" i="21" s="1"/>
  <c r="N36" i="21" s="1"/>
  <c r="O36" i="21" s="1"/>
  <c r="H49" i="21"/>
  <c r="I49" i="21" s="1"/>
  <c r="M49" i="21" s="1"/>
  <c r="N49" i="21" s="1"/>
  <c r="O49" i="21" s="1"/>
  <c r="H61" i="21"/>
  <c r="I61" i="21" s="1"/>
  <c r="M61" i="21" s="1"/>
  <c r="N61" i="21" s="1"/>
  <c r="O61" i="21" s="1"/>
  <c r="H14" i="21"/>
  <c r="I14" i="21" s="1"/>
  <c r="H52" i="21"/>
  <c r="I52" i="21" s="1"/>
  <c r="M52" i="21" s="1"/>
  <c r="N52" i="21" s="1"/>
  <c r="O52" i="21" s="1"/>
  <c r="H91" i="21"/>
  <c r="I91" i="21" s="1"/>
  <c r="M91" i="21" s="1"/>
  <c r="N91" i="21" s="1"/>
  <c r="O91" i="21" s="1"/>
  <c r="H26" i="21"/>
  <c r="I26" i="21" s="1"/>
  <c r="M26" i="21" s="1"/>
  <c r="N26" i="21" s="1"/>
  <c r="O26" i="21" s="1"/>
  <c r="H33" i="21"/>
  <c r="I33" i="21" s="1"/>
  <c r="H105" i="21"/>
  <c r="I105" i="21" s="1"/>
  <c r="M105" i="21" s="1"/>
  <c r="N105" i="21" s="1"/>
  <c r="O105" i="21" s="1"/>
  <c r="H27" i="21"/>
  <c r="I27" i="21" s="1"/>
  <c r="M27" i="21" s="1"/>
  <c r="N27" i="21" s="1"/>
  <c r="O27" i="21" s="1"/>
  <c r="H42" i="21"/>
  <c r="I42" i="21" s="1"/>
  <c r="M42" i="21" s="1"/>
  <c r="N42" i="21" s="1"/>
  <c r="O42" i="21" s="1"/>
  <c r="H29" i="21"/>
  <c r="I29" i="21" s="1"/>
  <c r="H12" i="21"/>
  <c r="I12" i="21" s="1"/>
  <c r="M12" i="21" s="1"/>
  <c r="N12" i="21" s="1"/>
  <c r="O12" i="21" s="1"/>
  <c r="H47" i="21"/>
  <c r="I47" i="21" s="1"/>
  <c r="M47" i="21" s="1"/>
  <c r="N47" i="21" s="1"/>
  <c r="O47" i="21" s="1"/>
  <c r="H16" i="21"/>
  <c r="I16" i="21" s="1"/>
  <c r="M16" i="21" s="1"/>
  <c r="N16" i="21" s="1"/>
  <c r="O16" i="21" s="1"/>
  <c r="H106" i="21"/>
  <c r="I106" i="21" s="1"/>
  <c r="M106" i="21" s="1"/>
  <c r="N106" i="21" s="1"/>
  <c r="O106" i="21" s="1"/>
  <c r="H10" i="21"/>
  <c r="I10" i="21" s="1"/>
  <c r="M10" i="21" s="1"/>
  <c r="N10" i="21" s="1"/>
  <c r="O10" i="21" s="1"/>
  <c r="H57" i="21"/>
  <c r="I57" i="21" s="1"/>
  <c r="M57" i="21" s="1"/>
  <c r="N57" i="21" s="1"/>
  <c r="O57" i="21" s="1"/>
  <c r="H99" i="21"/>
  <c r="I99" i="21" s="1"/>
  <c r="M99" i="21" s="1"/>
  <c r="N99" i="21" s="1"/>
  <c r="O99" i="21" s="1"/>
  <c r="H4" i="21"/>
  <c r="I4" i="21" s="1"/>
  <c r="M4" i="21" s="1"/>
  <c r="N4" i="21" s="1"/>
  <c r="O4" i="21" s="1"/>
  <c r="H101" i="21"/>
  <c r="I101" i="21" s="1"/>
  <c r="M101" i="21" s="1"/>
  <c r="N101" i="21" s="1"/>
  <c r="O101" i="21" s="1"/>
  <c r="H30" i="21"/>
  <c r="I30" i="21" s="1"/>
  <c r="M30" i="21" s="1"/>
  <c r="N30" i="21" s="1"/>
  <c r="O30" i="21" s="1"/>
  <c r="H96" i="21"/>
  <c r="I96" i="21" s="1"/>
  <c r="M96" i="21" s="1"/>
  <c r="N96" i="21" s="1"/>
  <c r="O96" i="21" s="1"/>
  <c r="H28" i="21"/>
  <c r="I28" i="21" s="1"/>
  <c r="M28" i="21" s="1"/>
  <c r="N28" i="21" s="1"/>
  <c r="O28" i="21" s="1"/>
  <c r="H107" i="21"/>
  <c r="I107" i="21" s="1"/>
  <c r="M107" i="21" s="1"/>
  <c r="N107" i="21" s="1"/>
  <c r="O107" i="21" s="1"/>
  <c r="H97" i="21"/>
  <c r="I97" i="21" s="1"/>
  <c r="M97" i="21" s="1"/>
  <c r="N97" i="21" s="1"/>
  <c r="O97" i="21" s="1"/>
  <c r="H45" i="21"/>
  <c r="I45" i="21" s="1"/>
  <c r="M45" i="21" s="1"/>
  <c r="N45" i="21" s="1"/>
  <c r="O45" i="21" s="1"/>
  <c r="H8" i="21"/>
  <c r="I8" i="21" s="1"/>
  <c r="M8" i="21" s="1"/>
  <c r="N8" i="21" s="1"/>
  <c r="O8" i="21" s="1"/>
  <c r="H5" i="21"/>
  <c r="I5" i="21" s="1"/>
  <c r="M5" i="21" s="1"/>
  <c r="N5" i="21" s="1"/>
  <c r="O5" i="21" s="1"/>
  <c r="H87" i="21"/>
  <c r="I87" i="21" s="1"/>
  <c r="M87" i="21" s="1"/>
  <c r="N87" i="21" s="1"/>
  <c r="O87" i="21" s="1"/>
  <c r="H90" i="21"/>
  <c r="I90" i="21" s="1"/>
  <c r="M90" i="21" s="1"/>
  <c r="N90" i="21" s="1"/>
  <c r="O90" i="21" s="1"/>
  <c r="H78" i="21"/>
  <c r="I78" i="21" s="1"/>
  <c r="M78" i="21" s="1"/>
  <c r="N78" i="21" s="1"/>
  <c r="O78" i="21" s="1"/>
  <c r="H92" i="21"/>
  <c r="I92" i="21" s="1"/>
  <c r="M92" i="21" s="1"/>
  <c r="N92" i="21" s="1"/>
  <c r="O92" i="21" s="1"/>
  <c r="H81" i="21"/>
  <c r="I81" i="21" s="1"/>
  <c r="M81" i="21" s="1"/>
  <c r="N81" i="21" s="1"/>
  <c r="O81" i="21" s="1"/>
  <c r="H83" i="21"/>
  <c r="I83" i="21" s="1"/>
  <c r="M83" i="21" s="1"/>
  <c r="N83" i="21" s="1"/>
  <c r="O83" i="21" s="1"/>
  <c r="H68" i="21"/>
  <c r="I68" i="21" s="1"/>
  <c r="M68" i="21" s="1"/>
  <c r="N68" i="21" s="1"/>
  <c r="O68" i="21" s="1"/>
  <c r="H71" i="21"/>
  <c r="I71" i="21" s="1"/>
  <c r="M71" i="21" s="1"/>
  <c r="N71" i="21" s="1"/>
  <c r="O71" i="21" s="1"/>
  <c r="H82" i="21"/>
  <c r="I82" i="21" s="1"/>
  <c r="M82" i="21" s="1"/>
  <c r="N82" i="21" s="1"/>
  <c r="O82" i="21" s="1"/>
  <c r="H74" i="21"/>
  <c r="I74" i="21" s="1"/>
  <c r="M74" i="21" s="1"/>
  <c r="N74" i="21" s="1"/>
  <c r="O74" i="21" s="1"/>
  <c r="H85" i="21"/>
  <c r="I85" i="21" s="1"/>
  <c r="M85" i="21" s="1"/>
  <c r="N85" i="21" s="1"/>
  <c r="O85" i="21" s="1"/>
  <c r="H77" i="21"/>
  <c r="I77" i="21" s="1"/>
  <c r="M77" i="21" s="1"/>
  <c r="N77" i="21" s="1"/>
  <c r="O77" i="21" s="1"/>
  <c r="H53" i="21"/>
  <c r="I53" i="21" s="1"/>
  <c r="M53" i="21" s="1"/>
  <c r="N53" i="21" s="1"/>
  <c r="O53" i="21" s="1"/>
  <c r="H56" i="21"/>
  <c r="I56" i="21" s="1"/>
  <c r="M56" i="21" s="1"/>
  <c r="N56" i="21" s="1"/>
  <c r="O56" i="21" s="1"/>
  <c r="H58" i="21"/>
  <c r="I58" i="21" s="1"/>
  <c r="M58" i="21" s="1"/>
  <c r="N58" i="21" s="1"/>
  <c r="O58" i="21" s="1"/>
  <c r="H41" i="21"/>
  <c r="I41" i="21" s="1"/>
  <c r="M41" i="21" s="1"/>
  <c r="N41" i="21" s="1"/>
  <c r="O41" i="21" s="1"/>
  <c r="H48" i="21"/>
  <c r="I48" i="21" s="1"/>
  <c r="M48" i="21" s="1"/>
  <c r="N48" i="21" s="1"/>
  <c r="O48" i="21" s="1"/>
  <c r="H38" i="21"/>
  <c r="I38" i="21" s="1"/>
  <c r="M38" i="21" s="1"/>
  <c r="N38" i="21" s="1"/>
  <c r="O38" i="21" s="1"/>
  <c r="H75" i="21"/>
  <c r="I75" i="21" s="1"/>
  <c r="M75" i="21" s="1"/>
  <c r="N75" i="21" s="1"/>
  <c r="O75" i="21" s="1"/>
  <c r="H39" i="21"/>
  <c r="I39" i="21" s="1"/>
  <c r="M39" i="21" s="1"/>
  <c r="N39" i="21" s="1"/>
  <c r="O39" i="21" s="1"/>
  <c r="H17" i="21"/>
  <c r="I17" i="21" s="1"/>
  <c r="M17" i="21" s="1"/>
  <c r="N17" i="21" s="1"/>
  <c r="O17" i="21" s="1"/>
  <c r="H23" i="21"/>
  <c r="I23" i="21" s="1"/>
  <c r="M23" i="21" s="1"/>
  <c r="N23" i="21" s="1"/>
  <c r="O23" i="21" s="1"/>
  <c r="H50" i="21"/>
  <c r="I50" i="21" s="1"/>
  <c r="M50" i="21" s="1"/>
  <c r="N50" i="21" s="1"/>
  <c r="O50" i="21" s="1"/>
  <c r="H24" i="21"/>
  <c r="I24" i="21" s="1"/>
  <c r="M24" i="21" s="1"/>
  <c r="N24" i="21" s="1"/>
  <c r="O24" i="21" s="1"/>
  <c r="H70" i="21"/>
  <c r="I70" i="21" s="1"/>
  <c r="M70" i="21" s="1"/>
  <c r="N70" i="21" s="1"/>
  <c r="O70" i="21" s="1"/>
  <c r="H79" i="21"/>
  <c r="I79" i="21" s="1"/>
  <c r="M79" i="21" s="1"/>
  <c r="N79" i="21" s="1"/>
  <c r="O79" i="21" s="1"/>
  <c r="H80" i="21"/>
  <c r="I80" i="21" s="1"/>
  <c r="M80" i="21" s="1"/>
  <c r="N80" i="21" s="1"/>
  <c r="O80" i="21" s="1"/>
  <c r="H72" i="21"/>
  <c r="I72" i="21" s="1"/>
  <c r="M72" i="21" s="1"/>
  <c r="N72" i="21" s="1"/>
  <c r="O72" i="21" s="1"/>
  <c r="H62" i="21"/>
  <c r="I62" i="21" s="1"/>
  <c r="M62" i="21" s="1"/>
  <c r="N62" i="21" s="1"/>
  <c r="O62" i="21" s="1"/>
  <c r="H76" i="21"/>
  <c r="I76" i="21" s="1"/>
  <c r="M76" i="21" s="1"/>
  <c r="N76" i="21" s="1"/>
  <c r="O76" i="21" s="1"/>
  <c r="H88" i="21"/>
  <c r="I88" i="21" s="1"/>
  <c r="M88" i="21" s="1"/>
  <c r="N88" i="21" s="1"/>
  <c r="O88" i="21" s="1"/>
  <c r="H63" i="21"/>
  <c r="I63" i="21" s="1"/>
  <c r="M63" i="21" s="1"/>
  <c r="N63" i="21" s="1"/>
  <c r="O63" i="21" s="1"/>
  <c r="H73" i="21"/>
  <c r="I73" i="21" s="1"/>
  <c r="M73" i="21" s="1"/>
  <c r="N73" i="21" s="1"/>
  <c r="O73" i="21" s="1"/>
  <c r="H89" i="21"/>
  <c r="I89" i="21" s="1"/>
  <c r="M89" i="21" s="1"/>
  <c r="N89" i="21" s="1"/>
  <c r="O89" i="21" s="1"/>
  <c r="H98" i="21"/>
  <c r="I98" i="21" s="1"/>
  <c r="M98" i="21" s="1"/>
  <c r="N98" i="21" s="1"/>
  <c r="O98" i="21" s="1"/>
  <c r="H59" i="21"/>
  <c r="I59" i="21" s="1"/>
  <c r="M59" i="21" s="1"/>
  <c r="N59" i="21" s="1"/>
  <c r="O59" i="21" s="1"/>
  <c r="H93" i="21"/>
  <c r="I93" i="21" s="1"/>
  <c r="M93" i="21" s="1"/>
  <c r="N93" i="21" s="1"/>
  <c r="O93" i="21" s="1"/>
  <c r="H7" i="21"/>
  <c r="I7" i="21" s="1"/>
  <c r="M7" i="21" s="1"/>
  <c r="N7" i="21" s="1"/>
  <c r="O7" i="21" s="1"/>
  <c r="H100" i="21"/>
  <c r="I100" i="21" s="1"/>
  <c r="M100" i="21" s="1"/>
  <c r="N100" i="21" s="1"/>
  <c r="O100" i="21" s="1"/>
  <c r="H67" i="21"/>
  <c r="I67" i="21" s="1"/>
  <c r="M67" i="21" s="1"/>
  <c r="N67" i="21" s="1"/>
  <c r="O67" i="21" s="1"/>
  <c r="H31" i="21"/>
  <c r="I31" i="21" s="1"/>
  <c r="M31" i="21" s="1"/>
  <c r="N31" i="21" s="1"/>
  <c r="O31" i="21" s="1"/>
  <c r="H32" i="21"/>
  <c r="I32" i="21" s="1"/>
  <c r="M32" i="21" s="1"/>
  <c r="N32" i="21" s="1"/>
  <c r="O32" i="21" s="1"/>
  <c r="H15" i="21"/>
  <c r="I15" i="21" s="1"/>
  <c r="M15" i="21" s="1"/>
  <c r="N15" i="21" s="1"/>
  <c r="O15" i="21" s="1"/>
  <c r="H108" i="21"/>
  <c r="I108" i="21" s="1"/>
  <c r="M108" i="21" s="1"/>
  <c r="N108" i="21" s="1"/>
  <c r="O108" i="21" s="1"/>
  <c r="H51" i="21"/>
  <c r="I51" i="21" s="1"/>
  <c r="M51" i="21" s="1"/>
  <c r="N51" i="21" s="1"/>
  <c r="O51" i="21" s="1"/>
  <c r="H109" i="21"/>
  <c r="I109" i="21" s="1"/>
  <c r="M109" i="21" s="1"/>
  <c r="N109" i="21" s="1"/>
  <c r="O109" i="21" s="1"/>
  <c r="H84" i="21"/>
  <c r="I84" i="21" s="1"/>
  <c r="M84" i="21" s="1"/>
  <c r="N84" i="21" s="1"/>
  <c r="O84" i="21" s="1"/>
  <c r="H13" i="21"/>
  <c r="I13" i="21" s="1"/>
  <c r="M13" i="21" s="1"/>
  <c r="N13" i="21" s="1"/>
  <c r="O13" i="21" s="1"/>
  <c r="H69" i="21"/>
  <c r="I69" i="21" s="1"/>
  <c r="M69" i="21" s="1"/>
  <c r="N69" i="21" s="1"/>
  <c r="O69" i="21" s="1"/>
  <c r="H11" i="21"/>
  <c r="I11" i="21" s="1"/>
  <c r="M11" i="21" s="1"/>
  <c r="N11" i="21" s="1"/>
  <c r="O11" i="21" s="1"/>
  <c r="H102" i="21"/>
  <c r="I102" i="21" s="1"/>
  <c r="M102" i="21" s="1"/>
  <c r="N102" i="21" s="1"/>
  <c r="O102" i="21" s="1"/>
  <c r="H6" i="21"/>
  <c r="I6" i="21" s="1"/>
  <c r="M6" i="21" s="1"/>
  <c r="N6" i="21" s="1"/>
  <c r="O6" i="21" s="1"/>
  <c r="H18" i="21"/>
  <c r="I18" i="21" s="1"/>
  <c r="M18" i="21" s="1"/>
  <c r="N18" i="21" s="1"/>
  <c r="O18" i="21" s="1"/>
  <c r="H103" i="21"/>
  <c r="I103" i="21" s="1"/>
  <c r="M103" i="21" s="1"/>
  <c r="N103" i="21" s="1"/>
  <c r="O103" i="21" s="1"/>
  <c r="H46" i="21"/>
  <c r="I46" i="21" s="1"/>
  <c r="M46" i="21" s="1"/>
  <c r="N46" i="21" s="1"/>
  <c r="O46" i="21" s="1"/>
  <c r="H110" i="21"/>
  <c r="I110" i="21" s="1"/>
  <c r="H104" i="21"/>
  <c r="I104" i="21" s="1"/>
  <c r="M104" i="21" s="1"/>
  <c r="N104" i="21" s="1"/>
  <c r="O104" i="21" s="1"/>
  <c r="H19" i="21"/>
  <c r="I19" i="21" s="1"/>
  <c r="M19" i="21" s="1"/>
  <c r="N19" i="21" s="1"/>
  <c r="O19" i="21" s="1"/>
  <c r="H43" i="21"/>
  <c r="I43" i="21" s="1"/>
  <c r="M43" i="21" s="1"/>
  <c r="N43" i="21" s="1"/>
  <c r="O43" i="21" s="1"/>
  <c r="H25" i="21"/>
  <c r="I25" i="21" s="1"/>
  <c r="H86" i="21"/>
  <c r="I86" i="21" s="1"/>
  <c r="M86" i="21" s="1"/>
  <c r="N86" i="21" s="1"/>
  <c r="O86" i="21" s="1"/>
  <c r="H95" i="21"/>
  <c r="I95" i="21" s="1"/>
  <c r="M95" i="21" s="1"/>
  <c r="N95" i="21" s="1"/>
  <c r="O95" i="21" s="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2" i="20"/>
  <c r="B20" i="19"/>
  <c r="C60" i="12"/>
  <c r="C61" i="12" s="1"/>
  <c r="C16" i="12"/>
  <c r="C15" i="12"/>
  <c r="C14" i="12"/>
  <c r="C13" i="14"/>
  <c r="C11" i="14"/>
  <c r="C12" i="14"/>
  <c r="C108" i="12"/>
  <c r="C107" i="12"/>
  <c r="C109" i="12"/>
  <c r="D95" i="21" l="1"/>
  <c r="D19" i="21"/>
  <c r="D103" i="21"/>
  <c r="D11" i="21"/>
  <c r="D109" i="21"/>
  <c r="D32" i="21"/>
  <c r="D7" i="21"/>
  <c r="D89" i="21"/>
  <c r="D76" i="21"/>
  <c r="D79" i="21"/>
  <c r="D23" i="21"/>
  <c r="D38" i="21"/>
  <c r="D56" i="21"/>
  <c r="D74" i="21"/>
  <c r="D83" i="21"/>
  <c r="D90" i="21"/>
  <c r="D45" i="21"/>
  <c r="D96" i="21"/>
  <c r="D99" i="21"/>
  <c r="D16" i="21"/>
  <c r="D42" i="21"/>
  <c r="D26" i="21"/>
  <c r="D61" i="21"/>
  <c r="D55" i="21"/>
  <c r="D44" i="21"/>
  <c r="D9" i="21"/>
  <c r="D64" i="21"/>
  <c r="L84" i="21"/>
  <c r="D86" i="21"/>
  <c r="D104" i="21"/>
  <c r="D18" i="21"/>
  <c r="D69" i="21"/>
  <c r="D51" i="21"/>
  <c r="D31" i="21"/>
  <c r="D93" i="21"/>
  <c r="D73" i="21"/>
  <c r="D62" i="21"/>
  <c r="D70" i="21"/>
  <c r="D17" i="21"/>
  <c r="D48" i="21"/>
  <c r="D53" i="21"/>
  <c r="D82" i="21"/>
  <c r="D81" i="21"/>
  <c r="D87" i="21"/>
  <c r="D97" i="21"/>
  <c r="D30" i="21"/>
  <c r="D57" i="21"/>
  <c r="D47" i="21"/>
  <c r="D27" i="21"/>
  <c r="D91" i="21"/>
  <c r="D49" i="21"/>
  <c r="D35" i="21"/>
  <c r="D66" i="21"/>
  <c r="D94" i="21"/>
  <c r="D40" i="21"/>
  <c r="L58" i="21"/>
  <c r="D25" i="21"/>
  <c r="D110" i="21"/>
  <c r="D6" i="21"/>
  <c r="D13" i="21"/>
  <c r="D108" i="21"/>
  <c r="D67" i="21"/>
  <c r="D59" i="21"/>
  <c r="D63" i="21"/>
  <c r="D72" i="21"/>
  <c r="D24" i="21"/>
  <c r="D39" i="21"/>
  <c r="D41" i="21"/>
  <c r="D77" i="21"/>
  <c r="D71" i="21"/>
  <c r="D92" i="21"/>
  <c r="D5" i="21"/>
  <c r="D107" i="21"/>
  <c r="D101" i="21"/>
  <c r="D10" i="21"/>
  <c r="D12" i="21"/>
  <c r="D105" i="21"/>
  <c r="D52" i="21"/>
  <c r="D36" i="21"/>
  <c r="D54" i="21"/>
  <c r="D65" i="21"/>
  <c r="D3" i="21"/>
  <c r="D21" i="21"/>
  <c r="D43" i="21"/>
  <c r="D46" i="21"/>
  <c r="D102" i="21"/>
  <c r="D84" i="21"/>
  <c r="D15" i="21"/>
  <c r="D100" i="21"/>
  <c r="D98" i="21"/>
  <c r="D88" i="21"/>
  <c r="D80" i="21"/>
  <c r="D50" i="21"/>
  <c r="D75" i="21"/>
  <c r="D58" i="21"/>
  <c r="D85" i="21"/>
  <c r="D68" i="21"/>
  <c r="D78" i="21"/>
  <c r="D8" i="21"/>
  <c r="D28" i="21"/>
  <c r="D4" i="21"/>
  <c r="D106" i="21"/>
  <c r="D29" i="21"/>
  <c r="D33" i="21"/>
  <c r="D14" i="21"/>
  <c r="D60" i="21"/>
  <c r="D37" i="21"/>
  <c r="D22" i="21"/>
  <c r="D34" i="21"/>
  <c r="L15" i="21"/>
  <c r="L85" i="21"/>
  <c r="L88" i="21"/>
  <c r="L8" i="21"/>
  <c r="L43" i="21"/>
  <c r="L80" i="21"/>
  <c r="L28" i="21"/>
  <c r="M110" i="21"/>
  <c r="N110" i="21" s="1"/>
  <c r="O110" i="21" s="1"/>
  <c r="L110" i="21"/>
  <c r="M29" i="21"/>
  <c r="N29" i="21" s="1"/>
  <c r="O29" i="21" s="1"/>
  <c r="L29" i="21"/>
  <c r="M33" i="21"/>
  <c r="N33" i="21" s="1"/>
  <c r="O33" i="21" s="1"/>
  <c r="L33" i="21"/>
  <c r="M14" i="21"/>
  <c r="N14" i="21" s="1"/>
  <c r="O14" i="21" s="1"/>
  <c r="L14" i="21"/>
  <c r="M60" i="21"/>
  <c r="N60" i="21" s="1"/>
  <c r="O60" i="21" s="1"/>
  <c r="L60" i="21"/>
  <c r="M37" i="21"/>
  <c r="N37" i="21" s="1"/>
  <c r="O37" i="21" s="1"/>
  <c r="L37" i="21"/>
  <c r="M22" i="21"/>
  <c r="N22" i="21" s="1"/>
  <c r="O22" i="21" s="1"/>
  <c r="L22" i="21"/>
  <c r="M34" i="21"/>
  <c r="N34" i="21" s="1"/>
  <c r="O34" i="21" s="1"/>
  <c r="L34" i="21"/>
  <c r="M20" i="21"/>
  <c r="N20" i="21" s="1"/>
  <c r="O20" i="21" s="1"/>
  <c r="L20" i="21"/>
  <c r="L46" i="21"/>
  <c r="L100" i="21"/>
  <c r="L50" i="21"/>
  <c r="L68" i="21"/>
  <c r="L4" i="21"/>
  <c r="M25" i="21"/>
  <c r="N25" i="21" s="1"/>
  <c r="O25" i="21" s="1"/>
  <c r="L25" i="21"/>
  <c r="L102" i="21"/>
  <c r="L98" i="21"/>
  <c r="L75" i="21"/>
  <c r="L78" i="21"/>
  <c r="L106" i="21"/>
  <c r="L95" i="21"/>
  <c r="L19" i="21"/>
  <c r="L103" i="21"/>
  <c r="L11" i="21"/>
  <c r="L109" i="21"/>
  <c r="L32" i="21"/>
  <c r="L7" i="21"/>
  <c r="L89" i="21"/>
  <c r="L76" i="21"/>
  <c r="L79" i="21"/>
  <c r="L23" i="21"/>
  <c r="L38" i="21"/>
  <c r="L56" i="21"/>
  <c r="L74" i="21"/>
  <c r="L83" i="21"/>
  <c r="L90" i="21"/>
  <c r="L45" i="21"/>
  <c r="L96" i="21"/>
  <c r="L99" i="21"/>
  <c r="L16" i="21"/>
  <c r="L42" i="21"/>
  <c r="L26" i="21"/>
  <c r="L61" i="21"/>
  <c r="L55" i="21"/>
  <c r="L44" i="21"/>
  <c r="L9" i="21"/>
  <c r="L64" i="21"/>
  <c r="L86" i="21"/>
  <c r="L104" i="21"/>
  <c r="L18" i="21"/>
  <c r="L69" i="21"/>
  <c r="L51" i="21"/>
  <c r="L31" i="21"/>
  <c r="L93" i="21"/>
  <c r="L73" i="21"/>
  <c r="L62" i="21"/>
  <c r="L70" i="21"/>
  <c r="L17" i="21"/>
  <c r="L48" i="21"/>
  <c r="L53" i="21"/>
  <c r="L82" i="21"/>
  <c r="L81" i="21"/>
  <c r="L87" i="21"/>
  <c r="L97" i="21"/>
  <c r="L30" i="21"/>
  <c r="L57" i="21"/>
  <c r="L47" i="21"/>
  <c r="L27" i="21"/>
  <c r="L91" i="21"/>
  <c r="L49" i="21"/>
  <c r="L35" i="21"/>
  <c r="L66" i="21"/>
  <c r="L94" i="21"/>
  <c r="L40" i="21"/>
  <c r="L6" i="21"/>
  <c r="L13" i="21"/>
  <c r="L108" i="21"/>
  <c r="L67" i="21"/>
  <c r="L59" i="21"/>
  <c r="L63" i="21"/>
  <c r="L72" i="21"/>
  <c r="L24" i="21"/>
  <c r="L39" i="21"/>
  <c r="L41" i="21"/>
  <c r="L77" i="21"/>
  <c r="L71" i="21"/>
  <c r="L92" i="21"/>
  <c r="L5" i="21"/>
  <c r="L107" i="21"/>
  <c r="L101" i="21"/>
  <c r="L10" i="21"/>
  <c r="L12" i="21"/>
  <c r="L105" i="21"/>
  <c r="L52" i="21"/>
  <c r="L36" i="21"/>
  <c r="L54" i="21"/>
  <c r="L65" i="21"/>
  <c r="L3" i="21"/>
  <c r="L21" i="21"/>
  <c r="C62" i="12"/>
  <c r="D12" i="14"/>
  <c r="E13" i="14"/>
  <c r="E12" i="14"/>
  <c r="D13" i="14"/>
  <c r="E11" i="14"/>
  <c r="D11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DEA8-777B-444E-9DEA-EE3116CF45F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<sst xmlns="http://schemas.openxmlformats.org/spreadsheetml/2006/main" count="403" uniqueCount="73">
  <si>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</si>
  <si>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</si>
  <si>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</si>
  <si>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</si>
  <si>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</si>
  <si>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</si>
  <si>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</si>
  <si>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</si>
  <si>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</si>
  <si>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</si>
  <si>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</si>
  <si>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</si>
  <si>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</si>
  <si>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</si>
  <si>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</si>
  <si>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</si>
  <si>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</si>
  <si>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</si>
  <si>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</si>
  <si>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</si>
  <si>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</si>
  <si>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</si>
  <si>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</si>
  <si>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</si>
  <si>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MONTH /YEAR</t>
  </si>
  <si>
    <t>SALES</t>
  </si>
  <si>
    <t>FORECAST</t>
  </si>
  <si>
    <t>STRAIGHT LINE</t>
  </si>
  <si>
    <t>MOVING AVERAGE</t>
  </si>
  <si>
    <t>EXPONENTIAL SMOOTHING</t>
  </si>
  <si>
    <t>AVERAGE OF ALL MONTHS</t>
  </si>
  <si>
    <t>AVERAGE OF LAST3 MONTHS</t>
  </si>
  <si>
    <t>CONSIDERS SEASONALITY</t>
  </si>
  <si>
    <t>Forecast(SALES)</t>
  </si>
  <si>
    <t>Lower Confidence Bound(SALES)</t>
  </si>
  <si>
    <t>Upper Confidence Bound(SALES)</t>
  </si>
  <si>
    <t>IMPACTS SALES FOOTFALL</t>
  </si>
  <si>
    <t>25000 GV</t>
  </si>
  <si>
    <t>FORECASTED SHEET</t>
  </si>
  <si>
    <t>REGRESSION FORECAST</t>
  </si>
  <si>
    <t>PRODUCT_ID</t>
  </si>
  <si>
    <t>MONTH</t>
  </si>
  <si>
    <t>UNIT_SALES</t>
  </si>
  <si>
    <t>PRODUCT_NAME</t>
  </si>
  <si>
    <t>SUPPLY_TIME</t>
  </si>
  <si>
    <t>QUANTITY_ON_HAND</t>
  </si>
  <si>
    <t>Berry Juice</t>
  </si>
  <si>
    <t>Mango Drink</t>
  </si>
  <si>
    <t>Strawberry Drink</t>
  </si>
  <si>
    <t>Cream Soda</t>
  </si>
  <si>
    <t>Diet Soda</t>
  </si>
  <si>
    <t>Cola</t>
  </si>
  <si>
    <t>Diet Cola</t>
  </si>
  <si>
    <t>Orange Juice</t>
  </si>
  <si>
    <t>Cranberry Juice</t>
  </si>
  <si>
    <t>CURRENT DOH</t>
  </si>
  <si>
    <t>ORDER DAYS</t>
  </si>
  <si>
    <t>DAILY RUN RATE</t>
  </si>
  <si>
    <t>COVER DAYS</t>
  </si>
  <si>
    <t>CURRENT SOH</t>
  </si>
  <si>
    <t>ROP</t>
  </si>
  <si>
    <t>DAYS TO ORDER</t>
  </si>
  <si>
    <t>ORDER</t>
  </si>
  <si>
    <t>ORDER QTY</t>
  </si>
  <si>
    <t>ORDER DAYS+SUPPLY TIME</t>
  </si>
  <si>
    <t>TOTAL</t>
  </si>
  <si>
    <t>SALES CONTRI</t>
  </si>
  <si>
    <t>JAN</t>
  </si>
  <si>
    <t>TARGET FEB</t>
  </si>
  <si>
    <t>REORDER BY TARGET</t>
  </si>
  <si>
    <t>QUANTITY_ON HAND</t>
  </si>
  <si>
    <t>UNIT SALES MONTH</t>
  </si>
  <si>
    <t>FORECASTING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</si>
</sst>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4" fontId="0" fillId="0" borderId="0" xfId="0" applyNumberFormat="1"/>
    <xf numFmtId="1" fontId="0" fillId="0" borderId="0" xfId="0" applyNumberFormat="1" applyAlignment="1">
      <alignment horizontal="right" indent="4"/>
    </xf>
    <xf numFmtId="1" fontId="0" fillId="0" borderId="0" xfId="0" applyNumberForma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ill="1"/>
    <xf numFmtId="0" fontId="1" fillId="0" borderId="0" xfId="0" applyFont="1" applyFill="1"/>
    <xf numFmtId="14" fontId="0" fillId="0" borderId="0" xfId="0" applyNumberFormat="1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/>
    </xf>
    <xf numFmtId="164" fontId="5" fillId="2" borderId="0" xfId="1" applyNumberFormat="1" applyFont="1" applyFill="1" applyAlignment="1">
      <alignment horizontal="center" vertical="top" wrapText="1"/>
    </xf>
    <xf numFmtId="164" fontId="4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0" fontId="7" fillId="0" borderId="0" xfId="0" applyFont="1"/>
    <xf numFmtId="3" fontId="7" fillId="0" borderId="0" xfId="0" applyNumberFormat="1" applyFont="1"/>
    <xf numFmtId="4" fontId="7" fillId="0" borderId="0" xfId="0" applyNumberFormat="1" applyFont="1"/>
    <xf numFmtId="0" fontId="7" fillId="3" borderId="0" xfId="0" applyFont="1" applyFill="1"/>
    <xf numFmtId="0" fontId="8" fillId="2" borderId="0" xfId="0" applyFont="1" applyFill="1" applyAlignment="1">
      <alignment horizontal="center" vertical="top" wrapText="1"/>
    </xf>
    <xf numFmtId="164" fontId="8" fillId="2" borderId="0" xfId="1" applyNumberFormat="1" applyFont="1" applyFill="1" applyAlignment="1">
      <alignment horizontal="center" vertical="top" wrapText="1"/>
    </xf>
    <xf numFmtId="3" fontId="8" fillId="2" borderId="0" xfId="0" applyNumberFormat="1" applyFont="1" applyFill="1" applyAlignment="1">
      <alignment horizontal="center" vertical="top" wrapText="1"/>
    </xf>
    <xf numFmtId="4" fontId="8" fillId="4" borderId="0" xfId="0" applyNumberFormat="1" applyFont="1" applyFill="1" applyAlignment="1">
      <alignment horizontal="center" vertical="top" wrapText="1"/>
    </xf>
    <xf numFmtId="3" fontId="8" fillId="4" borderId="0" xfId="0" applyNumberFormat="1" applyFont="1" applyFill="1" applyAlignment="1">
      <alignment horizontal="center" vertical="top" wrapText="1"/>
    </xf>
    <xf numFmtId="3" fontId="8" fillId="5" borderId="0" xfId="0" applyNumberFormat="1" applyFont="1" applyFill="1" applyAlignment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7" fillId="0" borderId="0" xfId="1" applyNumberFormat="1" applyFont="1" applyAlignment="1">
      <alignment horizontal="right"/>
    </xf>
    <xf numFmtId="9" fontId="7" fillId="0" borderId="0" xfId="2" applyFont="1" applyAlignment="1">
      <alignment horizontal="center"/>
    </xf>
    <xf numFmtId="3" fontId="7" fillId="0" borderId="0" xfId="0" applyNumberFormat="1" applyFont="1" applyAlignment="1"/>
    <xf numFmtId="4" fontId="7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9" fillId="7" borderId="0" xfId="0" applyFont="1" applyFill="1" applyAlignment="1">
      <alignment horizontal="center" vertical="top"/>
    </xf>
    <xf numFmtId="0" fontId="9" fillId="0" borderId="0" xfId="0" applyFont="1" applyFill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Straight</a:t>
            </a:r>
            <a:r>
              <a:rPr lang="en-GB" baseline="0"/>
              <a:t> Line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METHODS!$B$4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METHODS!$A$5:$A$17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METHODS!$B$5:$B$17</c:f>
              <c:numCache>
                <c:formatCode>General</c:formatCode>
                <c:ptCount val="13"/>
                <c:pt idx="0">
                  <c:v>198000</c:v>
                </c:pt>
                <c:pt idx="1">
                  <c:v>200000</c:v>
                </c:pt>
                <c:pt idx="2">
                  <c:v>205000</c:v>
                </c:pt>
                <c:pt idx="3">
                  <c:v>216000</c:v>
                </c:pt>
                <c:pt idx="4">
                  <c:v>220000</c:v>
                </c:pt>
                <c:pt idx="5">
                  <c:v>231000</c:v>
                </c:pt>
                <c:pt idx="6">
                  <c:v>222000</c:v>
                </c:pt>
                <c:pt idx="7">
                  <c:v>229000</c:v>
                </c:pt>
                <c:pt idx="8">
                  <c:v>215000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4-49A4-AA62-9AB1A9A57DBC}"/>
            </c:ext>
          </c:extLst>
        </c:ser>
        <c:ser>
          <c:idx val="1"/>
          <c:order val="1"/>
          <c:tx>
            <c:strRef>
              <c:f>METHODS!$C$4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METHODS!$A$5:$A$17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METHODS!$C$5:$C$17</c:f>
              <c:numCache>
                <c:formatCode>General</c:formatCode>
                <c:ptCount val="13"/>
                <c:pt idx="8">
                  <c:v>215000</c:v>
                </c:pt>
                <c:pt idx="9">
                  <c:v>215112</c:v>
                </c:pt>
                <c:pt idx="10">
                  <c:v>215112</c:v>
                </c:pt>
                <c:pt idx="11">
                  <c:v>215112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4-49A4-AA62-9AB1A9A5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605919"/>
        <c:axId val="1645610719"/>
      </c:lineChart>
      <c:dateAx>
        <c:axId val="1645605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10719"/>
        <c:crosses val="autoZero"/>
        <c:auto val="1"/>
        <c:lblOffset val="100"/>
        <c:baseTimeUnit val="days"/>
      </c:dateAx>
      <c:valAx>
        <c:axId val="16456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0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METHODS!$B$50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METHODS!$A$51:$A$63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METHODS!$B$51:$B$63</c:f>
              <c:numCache>
                <c:formatCode>General</c:formatCode>
                <c:ptCount val="13"/>
                <c:pt idx="0">
                  <c:v>198000</c:v>
                </c:pt>
                <c:pt idx="1">
                  <c:v>200000</c:v>
                </c:pt>
                <c:pt idx="2">
                  <c:v>205000</c:v>
                </c:pt>
                <c:pt idx="3">
                  <c:v>216000</c:v>
                </c:pt>
                <c:pt idx="4">
                  <c:v>220000</c:v>
                </c:pt>
                <c:pt idx="5">
                  <c:v>231000</c:v>
                </c:pt>
                <c:pt idx="6">
                  <c:v>222000</c:v>
                </c:pt>
                <c:pt idx="7">
                  <c:v>229000</c:v>
                </c:pt>
                <c:pt idx="8">
                  <c:v>215000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1-497A-823C-D57A91FF8BA9}"/>
            </c:ext>
          </c:extLst>
        </c:ser>
        <c:ser>
          <c:idx val="1"/>
          <c:order val="1"/>
          <c:tx>
            <c:strRef>
              <c:f>METHODS!$C$50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METHODS!$A$51:$A$63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METHODS!$C$51:$C$63</c:f>
              <c:numCache>
                <c:formatCode>General</c:formatCode>
                <c:ptCount val="13"/>
                <c:pt idx="8">
                  <c:v>215000</c:v>
                </c:pt>
                <c:pt idx="9">
                  <c:v>222000</c:v>
                </c:pt>
                <c:pt idx="10">
                  <c:v>222000</c:v>
                </c:pt>
                <c:pt idx="11">
                  <c:v>219667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1-497A-823C-D57A91FF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432399"/>
        <c:axId val="1635433359"/>
      </c:lineChart>
      <c:dateAx>
        <c:axId val="1635432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33359"/>
        <c:crosses val="autoZero"/>
        <c:auto val="1"/>
        <c:lblOffset val="100"/>
        <c:baseTimeUnit val="days"/>
      </c:dateAx>
      <c:valAx>
        <c:axId val="16354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METHODS!$B$97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METHODS!$A$98:$A$110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METHODS!$B$98:$B$110</c:f>
              <c:numCache>
                <c:formatCode>General</c:formatCode>
                <c:ptCount val="13"/>
                <c:pt idx="0">
                  <c:v>198000</c:v>
                </c:pt>
                <c:pt idx="1">
                  <c:v>200000</c:v>
                </c:pt>
                <c:pt idx="2">
                  <c:v>205000</c:v>
                </c:pt>
                <c:pt idx="3">
                  <c:v>216000</c:v>
                </c:pt>
                <c:pt idx="4">
                  <c:v>220000</c:v>
                </c:pt>
                <c:pt idx="5">
                  <c:v>231000</c:v>
                </c:pt>
                <c:pt idx="6">
                  <c:v>222000</c:v>
                </c:pt>
                <c:pt idx="7">
                  <c:v>229000</c:v>
                </c:pt>
                <c:pt idx="8">
                  <c:v>215000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2-479E-991B-0402DC853637}"/>
            </c:ext>
          </c:extLst>
        </c:ser>
        <c:ser>
          <c:idx val="1"/>
          <c:order val="1"/>
          <c:tx>
            <c:strRef>
              <c:f>METHODS!$C$97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METHODS!$A$98:$A$110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METHODS!$C$98:$C$110</c:f>
              <c:numCache>
                <c:formatCode>General</c:formatCode>
                <c:ptCount val="13"/>
                <c:pt idx="8">
                  <c:v>215000</c:v>
                </c:pt>
                <c:pt idx="9">
                  <c:v>230750</c:v>
                </c:pt>
                <c:pt idx="10">
                  <c:v>234170</c:v>
                </c:pt>
                <c:pt idx="11">
                  <c:v>237591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2-479E-991B-0402DC853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660751"/>
        <c:axId val="1626662191"/>
      </c:lineChart>
      <c:dateAx>
        <c:axId val="1626660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62191"/>
        <c:crosses val="autoZero"/>
        <c:auto val="1"/>
        <c:lblOffset val="100"/>
        <c:baseTimeUnit val="days"/>
      </c:dateAx>
      <c:valAx>
        <c:axId val="16266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SHEET'!$B$2:$B$13</c:f>
              <c:numCache>
                <c:formatCode>General</c:formatCode>
                <c:ptCount val="12"/>
                <c:pt idx="0">
                  <c:v>198000</c:v>
                </c:pt>
                <c:pt idx="1">
                  <c:v>200000</c:v>
                </c:pt>
                <c:pt idx="2">
                  <c:v>205000</c:v>
                </c:pt>
                <c:pt idx="3">
                  <c:v>216000</c:v>
                </c:pt>
                <c:pt idx="4">
                  <c:v>220000</c:v>
                </c:pt>
                <c:pt idx="5">
                  <c:v>231000</c:v>
                </c:pt>
                <c:pt idx="6">
                  <c:v>222000</c:v>
                </c:pt>
                <c:pt idx="7">
                  <c:v>229000</c:v>
                </c:pt>
                <c:pt idx="8">
                  <c:v>215000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F-45E9-BA5B-733FACD1B521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</c:numCache>
            </c:numRef>
          </c:cat>
          <c:val>
            <c:numRef>
              <c:f>'FORECAST SHEET'!$C$2:$C$13</c:f>
              <c:numCache>
                <c:formatCode>General</c:formatCode>
                <c:ptCount val="12"/>
                <c:pt idx="8">
                  <c:v>215000</c:v>
                </c:pt>
                <c:pt idx="9" formatCode="0">
                  <c:v>230749.69157788737</c:v>
                </c:pt>
                <c:pt idx="10" formatCode="0">
                  <c:v>234169.87026888182</c:v>
                </c:pt>
                <c:pt idx="11" formatCode="0">
                  <c:v>237590.04895987627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F-45E9-BA5B-733FACD1B521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</c:numCache>
            </c:numRef>
          </c:cat>
          <c:val>
            <c:numRef>
              <c:f>'FORECAST SHEET'!$D$2:$D$13</c:f>
              <c:numCache>
                <c:formatCode>General</c:formatCode>
                <c:ptCount val="12"/>
                <c:pt idx="8" formatCode="0">
                  <c:v>215000</c:v>
                </c:pt>
                <c:pt idx="9" formatCode="0">
                  <c:v>215562.89623501425</c:v>
                </c:pt>
                <c:pt idx="10" formatCode="0">
                  <c:v>218905.81121817432</c:v>
                </c:pt>
                <c:pt idx="11" formatCode="0">
                  <c:v>222247.58943451091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F-45E9-BA5B-733FACD1B521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</c:numCache>
            </c:numRef>
          </c:cat>
          <c:val>
            <c:numRef>
              <c:f>'FORECAST SHEET'!$E$2:$E$13</c:f>
              <c:numCache>
                <c:formatCode>General</c:formatCode>
                <c:ptCount val="12"/>
                <c:pt idx="8" formatCode="0">
                  <c:v>215000</c:v>
                </c:pt>
                <c:pt idx="9" formatCode="0">
                  <c:v>245936.48692076048</c:v>
                </c:pt>
                <c:pt idx="10" formatCode="0">
                  <c:v>249433.92931958931</c:v>
                </c:pt>
                <c:pt idx="11" formatCode="0">
                  <c:v>252932.50848524162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F-45E9-BA5B-733FACD1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32639"/>
        <c:axId val="1639129279"/>
      </c:lineChart>
      <c:catAx>
        <c:axId val="16391326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29279"/>
        <c:crosses val="autoZero"/>
        <c:auto val="1"/>
        <c:lblAlgn val="ctr"/>
        <c:lblOffset val="100"/>
        <c:noMultiLvlLbl val="0"/>
      </c:catAx>
      <c:valAx>
        <c:axId val="16391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18</xdr:row>
      <xdr:rowOff>47624</xdr:rowOff>
    </xdr:from>
    <xdr:to>
      <xdr:col>3</xdr:col>
      <xdr:colOff>914400</xdr:colOff>
      <xdr:row>39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3623E-D08C-CBAE-8338-7993DBC8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</xdr:colOff>
      <xdr:row>64</xdr:row>
      <xdr:rowOff>76200</xdr:rowOff>
    </xdr:from>
    <xdr:to>
      <xdr:col>3</xdr:col>
      <xdr:colOff>914400</xdr:colOff>
      <xdr:row>84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2D7F6F-2D99-8734-4183-1E40FE6C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111</xdr:row>
      <xdr:rowOff>66675</xdr:rowOff>
    </xdr:from>
    <xdr:to>
      <xdr:col>3</xdr:col>
      <xdr:colOff>975360</xdr:colOff>
      <xdr:row>130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3602E-5607-4224-4C70-4A7EED90E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19051</xdr:colOff>
      <xdr:row>158</xdr:row>
      <xdr:rowOff>19050</xdr:rowOff>
    </xdr:from>
    <xdr:to>
      <xdr:col>3</xdr:col>
      <xdr:colOff>932003</xdr:colOff>
      <xdr:row>171</xdr:row>
      <xdr:rowOff>91439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94333B-D6EF-8DA8-8501-F119A6819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1" y="28914090"/>
          <a:ext cx="5850712" cy="244982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190</xdr:row>
      <xdr:rowOff>167640</xdr:rowOff>
    </xdr:from>
    <xdr:ext cx="5861702" cy="4709160"/>
    <xdr:pic>
      <xdr:nvPicPr>
        <xdr:cNvPr id="3" name="Picture 2">
          <a:extLst>
            <a:ext uri="{FF2B5EF4-FFF2-40B4-BE49-F238E27FC236}">
              <a16:creationId xmlns:a16="http://schemas.microsoft.com/office/drawing/2014/main" id="{D40C411F-EA1C-4269-8CBE-BF8E31595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4914840"/>
          <a:ext cx="5861702" cy="470916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449581</xdr:colOff>
      <xdr:row>13</xdr:row>
      <xdr:rowOff>175260</xdr:rowOff>
    </xdr:from>
    <xdr:to>
      <xdr:col>4</xdr:col>
      <xdr:colOff>906781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B1143-ED3C-3BDB-B2B8-F7976403C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F3EDF-F31A-4A33-BA1B-FBA5BAA852C8}" name="Table2" displayName="Table2" ref="A1:E13" totalsRowShown="0">
  <autoFilter ref="A1:E13" xr:uid="{677F3EDF-F31A-4A33-BA1B-FBA5BAA852C8}"/>
  <tableColumns count="5">
    <tableColumn id="1" xr3:uid="{7BBB28F7-C6EB-42C4-9A14-31A21364F152}" name="MONTH /YEAR" dataDxfId="3"/>
    <tableColumn id="2" xr3:uid="{C2FF7A4E-5909-4B0F-9254-1D121A94A335}" name="SALES"/>
    <tableColumn id="3" xr3:uid="{63F64E51-69A0-4760-821C-67A44157E2BF}" name="Forecast(SALES)"/>
    <tableColumn id="4" xr3:uid="{22F80D80-F6A3-4532-9070-DD09392F2C0E}" name="Lower Confidence Bound(SALES)" dataDxfId="2"/>
    <tableColumn id="5" xr3:uid="{D0FD628C-1B9B-47F2-8AA5-6B3F3373ECFF}" name="Upper Confidence Bound(SALE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5715-10C7-4B4E-9FD6-67AE30E2E016}">
  <dimension ref="A1:V218"/>
  <sheetViews>
    <sheetView tabSelected="1" zoomScale="50" zoomScaleNormal="50" workbookViewId="0">
      <selection activeCell="G8" sqref="G8"/>
    </sheetView>
  </sheetViews>
  <sheetFormatPr defaultRowHeight="14.4" x14ac:dyDescent="0.3"/>
  <cols>
    <col min="1" max="1" width="35.6640625" style="11" bestFit="1" customWidth="1"/>
    <col min="2" max="2" width="20.5546875" style="11" customWidth="1"/>
    <col min="3" max="3" width="15.44140625" style="11" bestFit="1" customWidth="1"/>
    <col min="4" max="4" width="15.44140625" style="10" bestFit="1" customWidth="1"/>
    <col min="5" max="5" width="8.88671875" style="10"/>
    <col min="6" max="6" width="8" style="10" customWidth="1"/>
    <col min="7" max="7" width="17.6640625" style="11" bestFit="1" customWidth="1"/>
    <col min="8" max="9" width="14.77734375" style="11" customWidth="1"/>
    <col min="10" max="12" width="8.88671875" style="10"/>
    <col min="13" max="13" width="25" style="11" bestFit="1" customWidth="1"/>
    <col min="14" max="15" width="13.6640625" style="11" customWidth="1"/>
    <col min="16" max="18" width="8.88671875" style="10"/>
    <col min="19" max="19" width="13.6640625" style="11" customWidth="1"/>
    <col min="20" max="20" width="23.44140625" style="11" bestFit="1" customWidth="1"/>
    <col min="21" max="22" width="13.6640625" style="11" customWidth="1"/>
    <col min="23" max="16384" width="8.88671875" style="10"/>
  </cols>
  <sheetData>
    <row r="1" spans="1:14" ht="31.2" x14ac:dyDescent="0.3">
      <c r="A1" s="45" t="s">
        <v>72</v>
      </c>
      <c r="B1" s="45"/>
      <c r="C1" s="45"/>
      <c r="D1" s="45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3">
      <c r="A2" s="10"/>
      <c r="B2" s="10"/>
    </row>
    <row r="3" spans="1:14" s="12" customFormat="1" x14ac:dyDescent="0.3">
      <c r="A3" s="8" t="s">
        <v>27</v>
      </c>
      <c r="B3" s="44" t="s">
        <v>30</v>
      </c>
      <c r="C3" s="44"/>
      <c r="D3" s="8"/>
    </row>
    <row r="4" spans="1:14" s="13" customFormat="1" x14ac:dyDescent="0.3">
      <c r="A4" s="9" t="s">
        <v>24</v>
      </c>
      <c r="B4" s="9" t="s">
        <v>25</v>
      </c>
      <c r="C4" s="9" t="s">
        <v>26</v>
      </c>
      <c r="D4" s="9"/>
    </row>
    <row r="5" spans="1:14" x14ac:dyDescent="0.3">
      <c r="A5" s="19">
        <v>45292</v>
      </c>
      <c r="B5" s="11">
        <v>198000</v>
      </c>
    </row>
    <row r="6" spans="1:14" x14ac:dyDescent="0.3">
      <c r="A6" s="19">
        <v>45293</v>
      </c>
      <c r="B6" s="11">
        <v>200000</v>
      </c>
    </row>
    <row r="7" spans="1:14" x14ac:dyDescent="0.3">
      <c r="A7" s="19">
        <v>45294</v>
      </c>
      <c r="B7" s="11">
        <v>205000</v>
      </c>
    </row>
    <row r="8" spans="1:14" x14ac:dyDescent="0.3">
      <c r="A8" s="19">
        <v>45295</v>
      </c>
      <c r="B8" s="11">
        <v>216000</v>
      </c>
    </row>
    <row r="9" spans="1:14" x14ac:dyDescent="0.3">
      <c r="A9" s="19">
        <v>45296</v>
      </c>
      <c r="B9" s="11">
        <v>220000</v>
      </c>
    </row>
    <row r="10" spans="1:14" x14ac:dyDescent="0.3">
      <c r="A10" s="19">
        <v>45297</v>
      </c>
      <c r="B10" s="11">
        <v>231000</v>
      </c>
    </row>
    <row r="11" spans="1:14" x14ac:dyDescent="0.3">
      <c r="A11" s="19">
        <v>45298</v>
      </c>
      <c r="B11" s="11">
        <v>222000</v>
      </c>
    </row>
    <row r="12" spans="1:14" x14ac:dyDescent="0.3">
      <c r="A12" s="19">
        <v>45299</v>
      </c>
      <c r="B12" s="11">
        <v>229000</v>
      </c>
    </row>
    <row r="13" spans="1:14" x14ac:dyDescent="0.3">
      <c r="A13" s="19">
        <v>45300</v>
      </c>
      <c r="B13" s="11">
        <v>215000</v>
      </c>
      <c r="C13" s="11">
        <v>215000</v>
      </c>
    </row>
    <row r="14" spans="1:14" x14ac:dyDescent="0.3">
      <c r="A14" s="19">
        <v>45301</v>
      </c>
      <c r="C14" s="11">
        <f>ROUNDUP(AVERAGE(B5:B13),0)</f>
        <v>215112</v>
      </c>
    </row>
    <row r="15" spans="1:14" x14ac:dyDescent="0.3">
      <c r="A15" s="19">
        <v>45302</v>
      </c>
      <c r="C15" s="11">
        <f>ROUNDUP(AVERAGE(B5:B13),0)</f>
        <v>215112</v>
      </c>
    </row>
    <row r="16" spans="1:14" x14ac:dyDescent="0.3">
      <c r="A16" s="19">
        <v>45303</v>
      </c>
      <c r="C16" s="11">
        <f>ROUNDUP(AVERAGE(B5:B13),0)</f>
        <v>215112</v>
      </c>
    </row>
    <row r="17" spans="1:1" x14ac:dyDescent="0.3">
      <c r="A17" s="19">
        <v>45304</v>
      </c>
    </row>
    <row r="33" spans="7:15" x14ac:dyDescent="0.3">
      <c r="G33" s="10"/>
      <c r="H33" s="10"/>
      <c r="I33" s="10"/>
      <c r="M33" s="10"/>
      <c r="N33" s="10"/>
      <c r="O33" s="10"/>
    </row>
    <row r="34" spans="7:15" x14ac:dyDescent="0.3">
      <c r="G34" s="10"/>
      <c r="H34" s="10"/>
      <c r="I34" s="10"/>
    </row>
    <row r="49" spans="1:6" x14ac:dyDescent="0.3">
      <c r="A49" s="8" t="s">
        <v>28</v>
      </c>
      <c r="B49" s="44" t="s">
        <v>31</v>
      </c>
      <c r="C49" s="44"/>
      <c r="D49" s="8"/>
      <c r="E49" s="12"/>
      <c r="F49" s="12"/>
    </row>
    <row r="50" spans="1:6" x14ac:dyDescent="0.3">
      <c r="A50" s="9" t="s">
        <v>24</v>
      </c>
      <c r="B50" s="9" t="s">
        <v>25</v>
      </c>
      <c r="C50" s="9" t="s">
        <v>26</v>
      </c>
      <c r="D50" s="9"/>
      <c r="E50" s="13"/>
      <c r="F50" s="13"/>
    </row>
    <row r="51" spans="1:6" x14ac:dyDescent="0.3">
      <c r="A51" s="19">
        <v>45292</v>
      </c>
      <c r="B51" s="11">
        <v>198000</v>
      </c>
    </row>
    <row r="52" spans="1:6" x14ac:dyDescent="0.3">
      <c r="A52" s="19">
        <v>45293</v>
      </c>
      <c r="B52" s="11">
        <v>200000</v>
      </c>
    </row>
    <row r="53" spans="1:6" x14ac:dyDescent="0.3">
      <c r="A53" s="19">
        <v>45294</v>
      </c>
      <c r="B53" s="11">
        <v>205000</v>
      </c>
    </row>
    <row r="54" spans="1:6" x14ac:dyDescent="0.3">
      <c r="A54" s="19">
        <v>45295</v>
      </c>
      <c r="B54" s="11">
        <v>216000</v>
      </c>
    </row>
    <row r="55" spans="1:6" x14ac:dyDescent="0.3">
      <c r="A55" s="19">
        <v>45296</v>
      </c>
      <c r="B55" s="11">
        <v>220000</v>
      </c>
    </row>
    <row r="56" spans="1:6" x14ac:dyDescent="0.3">
      <c r="A56" s="19">
        <v>45297</v>
      </c>
      <c r="B56" s="11">
        <v>231000</v>
      </c>
    </row>
    <row r="57" spans="1:6" x14ac:dyDescent="0.3">
      <c r="A57" s="19">
        <v>45298</v>
      </c>
      <c r="B57" s="11">
        <v>222000</v>
      </c>
    </row>
    <row r="58" spans="1:6" x14ac:dyDescent="0.3">
      <c r="A58" s="19">
        <v>45299</v>
      </c>
      <c r="B58" s="11">
        <v>229000</v>
      </c>
    </row>
    <row r="59" spans="1:6" x14ac:dyDescent="0.3">
      <c r="A59" s="19">
        <v>45300</v>
      </c>
      <c r="B59" s="11">
        <v>215000</v>
      </c>
      <c r="C59" s="11">
        <v>215000</v>
      </c>
    </row>
    <row r="60" spans="1:6" x14ac:dyDescent="0.3">
      <c r="A60" s="19">
        <v>45301</v>
      </c>
      <c r="C60" s="11">
        <f>AVERAGE(B57:B59)</f>
        <v>222000</v>
      </c>
    </row>
    <row r="61" spans="1:6" x14ac:dyDescent="0.3">
      <c r="A61" s="19">
        <v>45302</v>
      </c>
      <c r="C61" s="11">
        <f>AVERAGE(C60,C59,B58)</f>
        <v>222000</v>
      </c>
    </row>
    <row r="62" spans="1:6" x14ac:dyDescent="0.3">
      <c r="A62" s="19">
        <v>45303</v>
      </c>
      <c r="C62" s="11">
        <f>ROUNDUP(AVERAGE(C59:C61),0)</f>
        <v>219667</v>
      </c>
    </row>
    <row r="63" spans="1:6" x14ac:dyDescent="0.3">
      <c r="A63" s="19">
        <v>45304</v>
      </c>
    </row>
    <row r="96" spans="1:22" s="16" customFormat="1" ht="14.4" customHeight="1" x14ac:dyDescent="0.3">
      <c r="A96" s="8" t="s">
        <v>29</v>
      </c>
      <c r="B96" s="44" t="s">
        <v>32</v>
      </c>
      <c r="C96" s="44"/>
      <c r="D96" s="8"/>
      <c r="E96" s="14"/>
      <c r="F96" s="14"/>
      <c r="G96" s="15"/>
      <c r="H96" s="15"/>
      <c r="I96" s="15"/>
      <c r="M96" s="15"/>
      <c r="N96" s="15"/>
      <c r="O96" s="15"/>
      <c r="S96" s="15"/>
      <c r="T96" s="15"/>
      <c r="U96" s="15"/>
      <c r="V96" s="15"/>
    </row>
    <row r="97" spans="1:6" x14ac:dyDescent="0.3">
      <c r="A97" s="9" t="s">
        <v>24</v>
      </c>
      <c r="B97" s="9" t="s">
        <v>25</v>
      </c>
      <c r="C97" s="9" t="s">
        <v>26</v>
      </c>
      <c r="D97" s="9"/>
      <c r="E97" s="13"/>
      <c r="F97" s="13"/>
    </row>
    <row r="98" spans="1:6" x14ac:dyDescent="0.3">
      <c r="A98" s="19">
        <v>45292</v>
      </c>
      <c r="B98" s="11">
        <v>198000</v>
      </c>
    </row>
    <row r="99" spans="1:6" x14ac:dyDescent="0.3">
      <c r="A99" s="19">
        <v>45293</v>
      </c>
      <c r="B99" s="11">
        <v>200000</v>
      </c>
    </row>
    <row r="100" spans="1:6" x14ac:dyDescent="0.3">
      <c r="A100" s="19">
        <v>45294</v>
      </c>
      <c r="B100" s="11">
        <v>205000</v>
      </c>
    </row>
    <row r="101" spans="1:6" x14ac:dyDescent="0.3">
      <c r="A101" s="19">
        <v>45295</v>
      </c>
      <c r="B101" s="11">
        <v>216000</v>
      </c>
    </row>
    <row r="102" spans="1:6" x14ac:dyDescent="0.3">
      <c r="A102" s="19">
        <v>45296</v>
      </c>
      <c r="B102" s="11">
        <v>220000</v>
      </c>
    </row>
    <row r="103" spans="1:6" x14ac:dyDescent="0.3">
      <c r="A103" s="19">
        <v>45297</v>
      </c>
      <c r="B103" s="11">
        <v>231000</v>
      </c>
    </row>
    <row r="104" spans="1:6" x14ac:dyDescent="0.3">
      <c r="A104" s="19">
        <v>45298</v>
      </c>
      <c r="B104" s="11">
        <v>222000</v>
      </c>
    </row>
    <row r="105" spans="1:6" x14ac:dyDescent="0.3">
      <c r="A105" s="19">
        <v>45299</v>
      </c>
      <c r="B105" s="11">
        <v>229000</v>
      </c>
    </row>
    <row r="106" spans="1:6" x14ac:dyDescent="0.3">
      <c r="A106" s="19">
        <v>45300</v>
      </c>
      <c r="B106" s="11">
        <v>215000</v>
      </c>
      <c r="C106" s="11">
        <v>215000</v>
      </c>
    </row>
    <row r="107" spans="1:6" x14ac:dyDescent="0.3">
      <c r="A107" s="19">
        <v>45301</v>
      </c>
      <c r="C107" s="11">
        <f>ROUNDUP(_xlfn.FORECAST.ETS(A107,$B$98:$B$106,$A$98:$A$106,12),0)</f>
        <v>230750</v>
      </c>
    </row>
    <row r="108" spans="1:6" x14ac:dyDescent="0.3">
      <c r="A108" s="19">
        <v>45302</v>
      </c>
      <c r="C108" s="11">
        <f>ROUNDUP(_xlfn.FORECAST.ETS(A108,$B$98:$B$106,$A$98:$A$106,12),0)</f>
        <v>234170</v>
      </c>
    </row>
    <row r="109" spans="1:6" x14ac:dyDescent="0.3">
      <c r="A109" s="19">
        <v>45303</v>
      </c>
      <c r="C109" s="11">
        <f>ROUNDUP(_xlfn.FORECAST.ETS(A109,$B$98:$B$106,$A$98:$A$106,12),0)</f>
        <v>237591</v>
      </c>
    </row>
    <row r="110" spans="1:6" x14ac:dyDescent="0.3">
      <c r="A110" s="19">
        <v>45304</v>
      </c>
    </row>
    <row r="143" spans="1:4" x14ac:dyDescent="0.3">
      <c r="A143" s="8" t="s">
        <v>39</v>
      </c>
      <c r="B143" s="44"/>
      <c r="C143" s="44"/>
      <c r="D143" s="8"/>
    </row>
    <row r="144" spans="1:4" x14ac:dyDescent="0.3">
      <c r="A144" s="9" t="s">
        <v>24</v>
      </c>
      <c r="B144" s="9" t="s">
        <v>36</v>
      </c>
      <c r="C144" s="9" t="s">
        <v>25</v>
      </c>
      <c r="D144" s="9" t="s">
        <v>26</v>
      </c>
    </row>
    <row r="145" spans="1:4" x14ac:dyDescent="0.3">
      <c r="A145" s="19">
        <v>45292</v>
      </c>
      <c r="B145" s="11">
        <v>10000</v>
      </c>
      <c r="C145" s="11">
        <v>198000</v>
      </c>
      <c r="D145" s="11"/>
    </row>
    <row r="146" spans="1:4" x14ac:dyDescent="0.3">
      <c r="A146" s="19">
        <v>45293</v>
      </c>
      <c r="B146" s="11">
        <v>20000</v>
      </c>
      <c r="C146" s="11">
        <v>200000</v>
      </c>
      <c r="D146" s="11"/>
    </row>
    <row r="147" spans="1:4" x14ac:dyDescent="0.3">
      <c r="A147" s="19">
        <v>45294</v>
      </c>
      <c r="B147" s="11">
        <v>30000</v>
      </c>
      <c r="C147" s="11">
        <v>205000</v>
      </c>
      <c r="D147" s="11"/>
    </row>
    <row r="148" spans="1:4" x14ac:dyDescent="0.3">
      <c r="A148" s="19">
        <v>45295</v>
      </c>
      <c r="B148" s="11">
        <v>15000</v>
      </c>
      <c r="C148" s="11">
        <v>216000</v>
      </c>
      <c r="D148" s="11"/>
    </row>
    <row r="149" spans="1:4" x14ac:dyDescent="0.3">
      <c r="A149" s="19">
        <v>45296</v>
      </c>
      <c r="B149" s="11">
        <v>25000</v>
      </c>
      <c r="C149" s="11">
        <v>220000</v>
      </c>
      <c r="D149" s="11"/>
    </row>
    <row r="150" spans="1:4" x14ac:dyDescent="0.3">
      <c r="A150" s="19">
        <v>45297</v>
      </c>
      <c r="B150" s="11">
        <v>13000</v>
      </c>
      <c r="C150" s="11">
        <v>231000</v>
      </c>
      <c r="D150" s="11"/>
    </row>
    <row r="151" spans="1:4" x14ac:dyDescent="0.3">
      <c r="A151" s="19">
        <v>45298</v>
      </c>
      <c r="B151" s="11">
        <v>10000</v>
      </c>
      <c r="C151" s="11">
        <v>222000</v>
      </c>
      <c r="D151" s="11"/>
    </row>
    <row r="152" spans="1:4" x14ac:dyDescent="0.3">
      <c r="A152" s="19">
        <v>45299</v>
      </c>
      <c r="B152" s="11">
        <v>9000</v>
      </c>
      <c r="C152" s="11">
        <v>229000</v>
      </c>
      <c r="D152" s="11"/>
    </row>
    <row r="153" spans="1:4" x14ac:dyDescent="0.3">
      <c r="A153" s="19">
        <v>45300</v>
      </c>
      <c r="B153" s="11">
        <v>23000</v>
      </c>
      <c r="C153" s="11">
        <v>215000</v>
      </c>
      <c r="D153" s="11">
        <v>215000</v>
      </c>
    </row>
    <row r="154" spans="1:4" x14ac:dyDescent="0.3">
      <c r="A154" s="19">
        <v>45301</v>
      </c>
      <c r="D154" s="11"/>
    </row>
    <row r="155" spans="1:4" x14ac:dyDescent="0.3">
      <c r="A155" s="19">
        <v>45302</v>
      </c>
      <c r="D155" s="11"/>
    </row>
    <row r="156" spans="1:4" x14ac:dyDescent="0.3">
      <c r="A156" s="19">
        <v>45303</v>
      </c>
      <c r="D156" s="11"/>
    </row>
    <row r="157" spans="1:4" x14ac:dyDescent="0.3">
      <c r="A157" s="19">
        <v>45304</v>
      </c>
      <c r="B157" s="19"/>
      <c r="D157" s="11"/>
    </row>
    <row r="185" spans="1:1" s="17" customFormat="1" x14ac:dyDescent="0.3"/>
    <row r="186" spans="1:1" s="17" customFormat="1" x14ac:dyDescent="0.3"/>
    <row r="187" spans="1:1" s="17" customFormat="1" x14ac:dyDescent="0.3"/>
    <row r="188" spans="1:1" s="17" customFormat="1" x14ac:dyDescent="0.3"/>
    <row r="189" spans="1:1" s="17" customFormat="1" x14ac:dyDescent="0.3"/>
    <row r="190" spans="1:1" s="17" customFormat="1" x14ac:dyDescent="0.3">
      <c r="A190" s="18" t="s">
        <v>38</v>
      </c>
    </row>
    <row r="191" spans="1:1" s="17" customFormat="1" x14ac:dyDescent="0.3"/>
    <row r="192" spans="1:1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</sheetData>
  <mergeCells count="5">
    <mergeCell ref="B3:C3"/>
    <mergeCell ref="B49:C49"/>
    <mergeCell ref="B96:C96"/>
    <mergeCell ref="B143:C143"/>
    <mergeCell ref="A1:D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B1791EA-3460-4B7B-9CB7-CE59BF2ABE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METHODS!C59:C62</xm:f>
              <xm:sqref>C64</xm:sqref>
            </x14:sparkline>
          </x14:sparklines>
        </x14:sparklineGroup>
        <x14:sparklineGroup displayEmptyCellsAs="gap" xr2:uid="{3A7F30F7-B5EF-4803-B27B-AC0E555F22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METHODS!B51:B59</xm:f>
              <xm:sqref>B64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07FA-23C7-4589-9EAE-0EDAAC64BB13}">
  <dimension ref="A1:Q110"/>
  <sheetViews>
    <sheetView view="pageBreakPreview" zoomScale="60" zoomScaleNormal="90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0.199999999999999" x14ac:dyDescent="0.2"/>
  <cols>
    <col min="1" max="1" width="6.109375" style="25" customWidth="1"/>
    <col min="2" max="2" width="7.44140625" style="25" customWidth="1"/>
    <col min="3" max="3" width="10.109375" style="26" customWidth="1"/>
    <col min="4" max="4" width="9.33203125" style="27" customWidth="1"/>
    <col min="5" max="5" width="16.88671875" style="28" customWidth="1"/>
    <col min="6" max="6" width="8.33203125" style="29" customWidth="1"/>
    <col min="7" max="7" width="10.33203125" style="29" customWidth="1"/>
    <col min="8" max="8" width="10.5546875" style="30" customWidth="1"/>
    <col min="9" max="11" width="8.88671875" style="29"/>
    <col min="12" max="12" width="11.33203125" style="29" customWidth="1"/>
    <col min="13" max="13" width="9.44140625" style="29" customWidth="1"/>
    <col min="14" max="14" width="8.5546875" style="29" customWidth="1"/>
    <col min="15" max="15" width="9.5546875" style="28" customWidth="1"/>
    <col min="16" max="16" width="10" style="28" customWidth="1"/>
    <col min="17" max="17" width="10.21875" style="28" customWidth="1"/>
    <col min="18" max="16384" width="8.88671875" style="28"/>
  </cols>
  <sheetData>
    <row r="1" spans="1:17" x14ac:dyDescent="0.2">
      <c r="B1" s="25" t="s">
        <v>65</v>
      </c>
      <c r="C1" s="26">
        <f>SUM(C3:C110)</f>
        <v>5146</v>
      </c>
      <c r="P1" s="31">
        <v>6500</v>
      </c>
    </row>
    <row r="2" spans="1:17" s="32" customFormat="1" ht="50.4" customHeight="1" x14ac:dyDescent="0.3">
      <c r="A2" s="32" t="s">
        <v>40</v>
      </c>
      <c r="B2" s="32" t="s">
        <v>41</v>
      </c>
      <c r="C2" s="33" t="s">
        <v>71</v>
      </c>
      <c r="D2" s="33" t="s">
        <v>66</v>
      </c>
      <c r="E2" s="32" t="s">
        <v>43</v>
      </c>
      <c r="F2" s="34" t="s">
        <v>44</v>
      </c>
      <c r="G2" s="34" t="s">
        <v>70</v>
      </c>
      <c r="H2" s="35" t="s">
        <v>57</v>
      </c>
      <c r="I2" s="36" t="s">
        <v>59</v>
      </c>
      <c r="J2" s="36" t="s">
        <v>58</v>
      </c>
      <c r="K2" s="37" t="s">
        <v>60</v>
      </c>
      <c r="L2" s="37" t="s">
        <v>62</v>
      </c>
      <c r="M2" s="37" t="s">
        <v>61</v>
      </c>
      <c r="N2" s="37" t="s">
        <v>64</v>
      </c>
      <c r="O2" s="38" t="s">
        <v>63</v>
      </c>
      <c r="P2" s="39" t="s">
        <v>68</v>
      </c>
      <c r="Q2" s="39" t="s">
        <v>69</v>
      </c>
    </row>
    <row r="3" spans="1:17" x14ac:dyDescent="0.2">
      <c r="A3" s="25">
        <v>1</v>
      </c>
      <c r="B3" s="25" t="s">
        <v>67</v>
      </c>
      <c r="C3" s="40">
        <v>96</v>
      </c>
      <c r="D3" s="41">
        <f t="shared" ref="D3:D34" si="0">C3/$C$1</f>
        <v>1.8655266226195105E-2</v>
      </c>
      <c r="E3" s="28" t="s">
        <v>46</v>
      </c>
      <c r="F3" s="42">
        <v>3</v>
      </c>
      <c r="G3" s="42">
        <v>70</v>
      </c>
      <c r="H3" s="43">
        <f t="shared" ref="H3:H34" si="1">C3/30</f>
        <v>3.2</v>
      </c>
      <c r="I3" s="42">
        <f t="shared" ref="I3:I34" si="2">ROUNDUP(G3/H3,0)</f>
        <v>22</v>
      </c>
      <c r="J3" s="42">
        <v>30</v>
      </c>
      <c r="K3" s="42">
        <v>15</v>
      </c>
      <c r="L3" s="42" t="str">
        <f t="shared" ref="L3:L34" si="3">IF(I3&gt;K3,"NO ORDER","REORDER")</f>
        <v>NO ORDER</v>
      </c>
      <c r="M3" s="42">
        <f t="shared" ref="M3:M34" si="4">IF(J3-I3&lt;0,0,J3-I3)</f>
        <v>8</v>
      </c>
      <c r="N3" s="42">
        <f t="shared" ref="N3:N34" si="5">M3+F3</f>
        <v>11</v>
      </c>
      <c r="O3" s="28">
        <f t="shared" ref="O3:O34" si="6">ROUNDUP(N3*H3,0)</f>
        <v>36</v>
      </c>
      <c r="P3" s="28">
        <f>ROUNDUP(D3*$P$1,0)</f>
        <v>122</v>
      </c>
      <c r="Q3" s="29">
        <f>IF(P3-G3&lt;0,0,P3-G3)</f>
        <v>52</v>
      </c>
    </row>
    <row r="4" spans="1:17" x14ac:dyDescent="0.2">
      <c r="A4" s="25">
        <v>4</v>
      </c>
      <c r="B4" s="25" t="s">
        <v>67</v>
      </c>
      <c r="C4" s="40">
        <v>96</v>
      </c>
      <c r="D4" s="41">
        <f t="shared" si="0"/>
        <v>1.8655266226195105E-2</v>
      </c>
      <c r="E4" s="28" t="s">
        <v>49</v>
      </c>
      <c r="F4" s="42">
        <v>2</v>
      </c>
      <c r="G4" s="42">
        <v>12</v>
      </c>
      <c r="H4" s="43">
        <f t="shared" si="1"/>
        <v>3.2</v>
      </c>
      <c r="I4" s="42">
        <f t="shared" si="2"/>
        <v>4</v>
      </c>
      <c r="J4" s="42">
        <v>30</v>
      </c>
      <c r="K4" s="42">
        <v>15</v>
      </c>
      <c r="L4" s="42" t="str">
        <f t="shared" si="3"/>
        <v>REORDER</v>
      </c>
      <c r="M4" s="42">
        <f t="shared" si="4"/>
        <v>26</v>
      </c>
      <c r="N4" s="42">
        <f t="shared" si="5"/>
        <v>28</v>
      </c>
      <c r="O4" s="28">
        <f t="shared" si="6"/>
        <v>90</v>
      </c>
      <c r="P4" s="28">
        <f t="shared" ref="P4:P67" si="7">ROUNDUP(D4*$P$1,0)</f>
        <v>122</v>
      </c>
      <c r="Q4" s="29">
        <f t="shared" ref="Q4:Q67" si="8">IF(P4-G4&lt;0,0,P4-G4)</f>
        <v>110</v>
      </c>
    </row>
    <row r="5" spans="1:17" x14ac:dyDescent="0.2">
      <c r="A5" s="25">
        <v>4</v>
      </c>
      <c r="B5" s="25" t="s">
        <v>67</v>
      </c>
      <c r="C5" s="40">
        <v>96</v>
      </c>
      <c r="D5" s="41">
        <f t="shared" si="0"/>
        <v>1.8655266226195105E-2</v>
      </c>
      <c r="E5" s="28" t="s">
        <v>49</v>
      </c>
      <c r="F5" s="42">
        <v>2</v>
      </c>
      <c r="G5" s="42">
        <v>53</v>
      </c>
      <c r="H5" s="43">
        <f t="shared" si="1"/>
        <v>3.2</v>
      </c>
      <c r="I5" s="42">
        <f t="shared" si="2"/>
        <v>17</v>
      </c>
      <c r="J5" s="42">
        <v>30</v>
      </c>
      <c r="K5" s="42">
        <v>15</v>
      </c>
      <c r="L5" s="42" t="str">
        <f t="shared" si="3"/>
        <v>NO ORDER</v>
      </c>
      <c r="M5" s="42">
        <f t="shared" si="4"/>
        <v>13</v>
      </c>
      <c r="N5" s="42">
        <f t="shared" si="5"/>
        <v>15</v>
      </c>
      <c r="O5" s="28">
        <f t="shared" si="6"/>
        <v>48</v>
      </c>
      <c r="P5" s="28">
        <f t="shared" si="7"/>
        <v>122</v>
      </c>
      <c r="Q5" s="29">
        <f t="shared" si="8"/>
        <v>69</v>
      </c>
    </row>
    <row r="6" spans="1:17" x14ac:dyDescent="0.2">
      <c r="A6" s="25">
        <v>9</v>
      </c>
      <c r="B6" s="25" t="s">
        <v>67</v>
      </c>
      <c r="C6" s="40">
        <v>95</v>
      </c>
      <c r="D6" s="41">
        <f t="shared" si="0"/>
        <v>1.8460940536338902E-2</v>
      </c>
      <c r="E6" s="28" t="s">
        <v>54</v>
      </c>
      <c r="F6" s="42">
        <v>3</v>
      </c>
      <c r="G6" s="42">
        <v>87</v>
      </c>
      <c r="H6" s="43">
        <f t="shared" si="1"/>
        <v>3.1666666666666665</v>
      </c>
      <c r="I6" s="42">
        <f t="shared" si="2"/>
        <v>28</v>
      </c>
      <c r="J6" s="42">
        <v>30</v>
      </c>
      <c r="K6" s="42">
        <v>15</v>
      </c>
      <c r="L6" s="42" t="str">
        <f t="shared" si="3"/>
        <v>NO ORDER</v>
      </c>
      <c r="M6" s="42">
        <f t="shared" si="4"/>
        <v>2</v>
      </c>
      <c r="N6" s="42">
        <f t="shared" si="5"/>
        <v>5</v>
      </c>
      <c r="O6" s="28">
        <f t="shared" si="6"/>
        <v>16</v>
      </c>
      <c r="P6" s="28">
        <f t="shared" si="7"/>
        <v>120</v>
      </c>
      <c r="Q6" s="29">
        <f t="shared" si="8"/>
        <v>33</v>
      </c>
    </row>
    <row r="7" spans="1:17" x14ac:dyDescent="0.2">
      <c r="A7" s="25">
        <v>8</v>
      </c>
      <c r="B7" s="25" t="s">
        <v>67</v>
      </c>
      <c r="C7" s="40">
        <v>94</v>
      </c>
      <c r="D7" s="41">
        <f t="shared" si="0"/>
        <v>1.8266614846482704E-2</v>
      </c>
      <c r="E7" s="28" t="s">
        <v>53</v>
      </c>
      <c r="F7" s="42">
        <v>3</v>
      </c>
      <c r="G7" s="42">
        <v>33</v>
      </c>
      <c r="H7" s="43">
        <f t="shared" si="1"/>
        <v>3.1333333333333333</v>
      </c>
      <c r="I7" s="42">
        <f t="shared" si="2"/>
        <v>11</v>
      </c>
      <c r="J7" s="42">
        <v>30</v>
      </c>
      <c r="K7" s="42">
        <v>15</v>
      </c>
      <c r="L7" s="42" t="str">
        <f t="shared" si="3"/>
        <v>REORDER</v>
      </c>
      <c r="M7" s="42">
        <f t="shared" si="4"/>
        <v>19</v>
      </c>
      <c r="N7" s="42">
        <f t="shared" si="5"/>
        <v>22</v>
      </c>
      <c r="O7" s="28">
        <f t="shared" si="6"/>
        <v>69</v>
      </c>
      <c r="P7" s="28">
        <f t="shared" si="7"/>
        <v>119</v>
      </c>
      <c r="Q7" s="29">
        <f t="shared" si="8"/>
        <v>86</v>
      </c>
    </row>
    <row r="8" spans="1:17" x14ac:dyDescent="0.2">
      <c r="A8" s="25">
        <v>4</v>
      </c>
      <c r="B8" s="25" t="s">
        <v>67</v>
      </c>
      <c r="C8" s="40">
        <v>91</v>
      </c>
      <c r="D8" s="41">
        <f t="shared" si="0"/>
        <v>1.7683637776914108E-2</v>
      </c>
      <c r="E8" s="28" t="s">
        <v>49</v>
      </c>
      <c r="F8" s="42">
        <v>2</v>
      </c>
      <c r="G8" s="42">
        <v>43</v>
      </c>
      <c r="H8" s="43">
        <f t="shared" si="1"/>
        <v>3.0333333333333332</v>
      </c>
      <c r="I8" s="42">
        <f t="shared" si="2"/>
        <v>15</v>
      </c>
      <c r="J8" s="42">
        <v>30</v>
      </c>
      <c r="K8" s="42">
        <v>15</v>
      </c>
      <c r="L8" s="42" t="str">
        <f t="shared" si="3"/>
        <v>REORDER</v>
      </c>
      <c r="M8" s="42">
        <f t="shared" si="4"/>
        <v>15</v>
      </c>
      <c r="N8" s="42">
        <f t="shared" si="5"/>
        <v>17</v>
      </c>
      <c r="O8" s="28">
        <f t="shared" si="6"/>
        <v>52</v>
      </c>
      <c r="P8" s="28">
        <f t="shared" si="7"/>
        <v>115</v>
      </c>
      <c r="Q8" s="29">
        <f t="shared" si="8"/>
        <v>72</v>
      </c>
    </row>
    <row r="9" spans="1:17" x14ac:dyDescent="0.2">
      <c r="A9" s="25">
        <v>1</v>
      </c>
      <c r="B9" s="25" t="s">
        <v>67</v>
      </c>
      <c r="C9" s="40">
        <v>88</v>
      </c>
      <c r="D9" s="41">
        <f t="shared" si="0"/>
        <v>1.7100660707345512E-2</v>
      </c>
      <c r="E9" s="28" t="s">
        <v>46</v>
      </c>
      <c r="F9" s="42">
        <v>3</v>
      </c>
      <c r="G9" s="42">
        <v>88</v>
      </c>
      <c r="H9" s="43">
        <f t="shared" si="1"/>
        <v>2.9333333333333331</v>
      </c>
      <c r="I9" s="42">
        <f t="shared" si="2"/>
        <v>30</v>
      </c>
      <c r="J9" s="42">
        <v>30</v>
      </c>
      <c r="K9" s="42">
        <v>15</v>
      </c>
      <c r="L9" s="42" t="str">
        <f t="shared" si="3"/>
        <v>NO ORDER</v>
      </c>
      <c r="M9" s="42">
        <f t="shared" si="4"/>
        <v>0</v>
      </c>
      <c r="N9" s="42">
        <f t="shared" si="5"/>
        <v>3</v>
      </c>
      <c r="O9" s="28">
        <f t="shared" si="6"/>
        <v>9</v>
      </c>
      <c r="P9" s="28">
        <f t="shared" si="7"/>
        <v>112</v>
      </c>
      <c r="Q9" s="29">
        <f t="shared" si="8"/>
        <v>24</v>
      </c>
    </row>
    <row r="10" spans="1:17" x14ac:dyDescent="0.2">
      <c r="A10" s="25">
        <v>3</v>
      </c>
      <c r="B10" s="25" t="s">
        <v>67</v>
      </c>
      <c r="C10" s="40">
        <v>88</v>
      </c>
      <c r="D10" s="41">
        <f t="shared" si="0"/>
        <v>1.7100660707345512E-2</v>
      </c>
      <c r="E10" s="28" t="s">
        <v>48</v>
      </c>
      <c r="F10" s="42">
        <v>3</v>
      </c>
      <c r="G10" s="42">
        <v>54</v>
      </c>
      <c r="H10" s="43">
        <f t="shared" si="1"/>
        <v>2.9333333333333331</v>
      </c>
      <c r="I10" s="42">
        <f t="shared" si="2"/>
        <v>19</v>
      </c>
      <c r="J10" s="42">
        <v>30</v>
      </c>
      <c r="K10" s="42">
        <v>15</v>
      </c>
      <c r="L10" s="42" t="str">
        <f t="shared" si="3"/>
        <v>NO ORDER</v>
      </c>
      <c r="M10" s="42">
        <f t="shared" si="4"/>
        <v>11</v>
      </c>
      <c r="N10" s="42">
        <f t="shared" si="5"/>
        <v>14</v>
      </c>
      <c r="O10" s="28">
        <f t="shared" si="6"/>
        <v>42</v>
      </c>
      <c r="P10" s="28">
        <f t="shared" si="7"/>
        <v>112</v>
      </c>
      <c r="Q10" s="29">
        <f t="shared" si="8"/>
        <v>58</v>
      </c>
    </row>
    <row r="11" spans="1:17" x14ac:dyDescent="0.2">
      <c r="A11" s="25">
        <v>9</v>
      </c>
      <c r="B11" s="25" t="s">
        <v>67</v>
      </c>
      <c r="C11" s="40">
        <v>88</v>
      </c>
      <c r="D11" s="41">
        <f t="shared" si="0"/>
        <v>1.7100660707345512E-2</v>
      </c>
      <c r="E11" s="28" t="s">
        <v>54</v>
      </c>
      <c r="F11" s="42">
        <v>3</v>
      </c>
      <c r="G11" s="42">
        <v>33</v>
      </c>
      <c r="H11" s="43">
        <f t="shared" si="1"/>
        <v>2.9333333333333331</v>
      </c>
      <c r="I11" s="42">
        <f t="shared" si="2"/>
        <v>12</v>
      </c>
      <c r="J11" s="42">
        <v>30</v>
      </c>
      <c r="K11" s="42">
        <v>15</v>
      </c>
      <c r="L11" s="42" t="str">
        <f t="shared" si="3"/>
        <v>REORDER</v>
      </c>
      <c r="M11" s="42">
        <f t="shared" si="4"/>
        <v>18</v>
      </c>
      <c r="N11" s="42">
        <f t="shared" si="5"/>
        <v>21</v>
      </c>
      <c r="O11" s="28">
        <f t="shared" si="6"/>
        <v>62</v>
      </c>
      <c r="P11" s="28">
        <f t="shared" si="7"/>
        <v>112</v>
      </c>
      <c r="Q11" s="29">
        <f t="shared" si="8"/>
        <v>79</v>
      </c>
    </row>
    <row r="12" spans="1:17" x14ac:dyDescent="0.2">
      <c r="A12" s="25">
        <v>3</v>
      </c>
      <c r="B12" s="25" t="s">
        <v>67</v>
      </c>
      <c r="C12" s="40">
        <v>86</v>
      </c>
      <c r="D12" s="41">
        <f t="shared" si="0"/>
        <v>1.6712009327633112E-2</v>
      </c>
      <c r="E12" s="28" t="s">
        <v>48</v>
      </c>
      <c r="F12" s="42">
        <v>3</v>
      </c>
      <c r="G12" s="42">
        <v>32</v>
      </c>
      <c r="H12" s="43">
        <f t="shared" si="1"/>
        <v>2.8666666666666667</v>
      </c>
      <c r="I12" s="42">
        <f t="shared" si="2"/>
        <v>12</v>
      </c>
      <c r="J12" s="42">
        <v>30</v>
      </c>
      <c r="K12" s="42">
        <v>15</v>
      </c>
      <c r="L12" s="42" t="str">
        <f t="shared" si="3"/>
        <v>REORDER</v>
      </c>
      <c r="M12" s="42">
        <f t="shared" si="4"/>
        <v>18</v>
      </c>
      <c r="N12" s="42">
        <f t="shared" si="5"/>
        <v>21</v>
      </c>
      <c r="O12" s="28">
        <f t="shared" si="6"/>
        <v>61</v>
      </c>
      <c r="P12" s="28">
        <f t="shared" si="7"/>
        <v>109</v>
      </c>
      <c r="Q12" s="29">
        <f t="shared" si="8"/>
        <v>77</v>
      </c>
    </row>
    <row r="13" spans="1:17" x14ac:dyDescent="0.2">
      <c r="A13" s="25">
        <v>8</v>
      </c>
      <c r="B13" s="25" t="s">
        <v>67</v>
      </c>
      <c r="C13" s="40">
        <v>85</v>
      </c>
      <c r="D13" s="41">
        <f t="shared" si="0"/>
        <v>1.6517683637776913E-2</v>
      </c>
      <c r="E13" s="28" t="s">
        <v>53</v>
      </c>
      <c r="F13" s="42">
        <v>3</v>
      </c>
      <c r="G13" s="42">
        <v>95</v>
      </c>
      <c r="H13" s="43">
        <f t="shared" si="1"/>
        <v>2.8333333333333335</v>
      </c>
      <c r="I13" s="42">
        <f t="shared" si="2"/>
        <v>34</v>
      </c>
      <c r="J13" s="42">
        <v>30</v>
      </c>
      <c r="K13" s="42">
        <v>15</v>
      </c>
      <c r="L13" s="42" t="str">
        <f t="shared" si="3"/>
        <v>NO ORDER</v>
      </c>
      <c r="M13" s="42">
        <f t="shared" si="4"/>
        <v>0</v>
      </c>
      <c r="N13" s="42">
        <f t="shared" si="5"/>
        <v>3</v>
      </c>
      <c r="O13" s="28">
        <f t="shared" si="6"/>
        <v>9</v>
      </c>
      <c r="P13" s="28">
        <f t="shared" si="7"/>
        <v>108</v>
      </c>
      <c r="Q13" s="29">
        <f t="shared" si="8"/>
        <v>13</v>
      </c>
    </row>
    <row r="14" spans="1:17" x14ac:dyDescent="0.2">
      <c r="A14" s="25">
        <v>2</v>
      </c>
      <c r="B14" s="25" t="s">
        <v>67</v>
      </c>
      <c r="C14" s="40">
        <v>84</v>
      </c>
      <c r="D14" s="41">
        <f t="shared" si="0"/>
        <v>1.6323357947920714E-2</v>
      </c>
      <c r="E14" s="28" t="s">
        <v>47</v>
      </c>
      <c r="F14" s="42">
        <v>2</v>
      </c>
      <c r="G14" s="42">
        <v>27</v>
      </c>
      <c r="H14" s="43">
        <f t="shared" si="1"/>
        <v>2.8</v>
      </c>
      <c r="I14" s="42">
        <f t="shared" si="2"/>
        <v>10</v>
      </c>
      <c r="J14" s="42">
        <v>30</v>
      </c>
      <c r="K14" s="42">
        <v>15</v>
      </c>
      <c r="L14" s="42" t="str">
        <f t="shared" si="3"/>
        <v>REORDER</v>
      </c>
      <c r="M14" s="42">
        <f t="shared" si="4"/>
        <v>20</v>
      </c>
      <c r="N14" s="42">
        <f t="shared" si="5"/>
        <v>22</v>
      </c>
      <c r="O14" s="28">
        <f t="shared" si="6"/>
        <v>62</v>
      </c>
      <c r="P14" s="28">
        <f t="shared" si="7"/>
        <v>107</v>
      </c>
      <c r="Q14" s="29">
        <f t="shared" si="8"/>
        <v>80</v>
      </c>
    </row>
    <row r="15" spans="1:17" x14ac:dyDescent="0.2">
      <c r="A15" s="25">
        <v>8</v>
      </c>
      <c r="B15" s="25" t="s">
        <v>67</v>
      </c>
      <c r="C15" s="40">
        <v>83</v>
      </c>
      <c r="D15" s="41">
        <f t="shared" si="0"/>
        <v>1.6129032258064516E-2</v>
      </c>
      <c r="E15" s="28" t="s">
        <v>53</v>
      </c>
      <c r="F15" s="42">
        <v>3</v>
      </c>
      <c r="G15" s="42">
        <v>56</v>
      </c>
      <c r="H15" s="43">
        <f t="shared" si="1"/>
        <v>2.7666666666666666</v>
      </c>
      <c r="I15" s="42">
        <f t="shared" si="2"/>
        <v>21</v>
      </c>
      <c r="J15" s="42">
        <v>30</v>
      </c>
      <c r="K15" s="42">
        <v>15</v>
      </c>
      <c r="L15" s="42" t="str">
        <f t="shared" si="3"/>
        <v>NO ORDER</v>
      </c>
      <c r="M15" s="42">
        <f t="shared" si="4"/>
        <v>9</v>
      </c>
      <c r="N15" s="42">
        <f t="shared" si="5"/>
        <v>12</v>
      </c>
      <c r="O15" s="28">
        <f t="shared" si="6"/>
        <v>34</v>
      </c>
      <c r="P15" s="28">
        <f t="shared" si="7"/>
        <v>105</v>
      </c>
      <c r="Q15" s="29">
        <f t="shared" si="8"/>
        <v>49</v>
      </c>
    </row>
    <row r="16" spans="1:17" x14ac:dyDescent="0.2">
      <c r="A16" s="25">
        <v>3</v>
      </c>
      <c r="B16" s="25" t="s">
        <v>67</v>
      </c>
      <c r="C16" s="40">
        <v>81</v>
      </c>
      <c r="D16" s="41">
        <f t="shared" si="0"/>
        <v>1.5740380878352118E-2</v>
      </c>
      <c r="E16" s="28" t="s">
        <v>48</v>
      </c>
      <c r="F16" s="42">
        <v>3</v>
      </c>
      <c r="G16" s="42">
        <v>12</v>
      </c>
      <c r="H16" s="43">
        <f t="shared" si="1"/>
        <v>2.7</v>
      </c>
      <c r="I16" s="42">
        <f t="shared" si="2"/>
        <v>5</v>
      </c>
      <c r="J16" s="42">
        <v>30</v>
      </c>
      <c r="K16" s="42">
        <v>15</v>
      </c>
      <c r="L16" s="42" t="str">
        <f t="shared" si="3"/>
        <v>REORDER</v>
      </c>
      <c r="M16" s="42">
        <f t="shared" si="4"/>
        <v>25</v>
      </c>
      <c r="N16" s="42">
        <f t="shared" si="5"/>
        <v>28</v>
      </c>
      <c r="O16" s="28">
        <f t="shared" si="6"/>
        <v>76</v>
      </c>
      <c r="P16" s="28">
        <f t="shared" si="7"/>
        <v>103</v>
      </c>
      <c r="Q16" s="29">
        <f t="shared" si="8"/>
        <v>91</v>
      </c>
    </row>
    <row r="17" spans="1:17" x14ac:dyDescent="0.2">
      <c r="A17" s="25">
        <v>6</v>
      </c>
      <c r="B17" s="25" t="s">
        <v>67</v>
      </c>
      <c r="C17" s="40">
        <v>81</v>
      </c>
      <c r="D17" s="41">
        <f t="shared" si="0"/>
        <v>1.5740380878352118E-2</v>
      </c>
      <c r="E17" s="28" t="s">
        <v>51</v>
      </c>
      <c r="F17" s="42">
        <v>2</v>
      </c>
      <c r="G17" s="42">
        <v>83</v>
      </c>
      <c r="H17" s="43">
        <f t="shared" si="1"/>
        <v>2.7</v>
      </c>
      <c r="I17" s="42">
        <f t="shared" si="2"/>
        <v>31</v>
      </c>
      <c r="J17" s="42">
        <v>30</v>
      </c>
      <c r="K17" s="42">
        <v>15</v>
      </c>
      <c r="L17" s="42" t="str">
        <f t="shared" si="3"/>
        <v>NO ORDER</v>
      </c>
      <c r="M17" s="42">
        <f t="shared" si="4"/>
        <v>0</v>
      </c>
      <c r="N17" s="42">
        <f t="shared" si="5"/>
        <v>2</v>
      </c>
      <c r="O17" s="28">
        <f t="shared" si="6"/>
        <v>6</v>
      </c>
      <c r="P17" s="28">
        <f t="shared" si="7"/>
        <v>103</v>
      </c>
      <c r="Q17" s="29">
        <f t="shared" si="8"/>
        <v>20</v>
      </c>
    </row>
    <row r="18" spans="1:17" x14ac:dyDescent="0.2">
      <c r="A18" s="25">
        <v>9</v>
      </c>
      <c r="B18" s="25" t="s">
        <v>67</v>
      </c>
      <c r="C18" s="40">
        <v>80</v>
      </c>
      <c r="D18" s="41">
        <f t="shared" si="0"/>
        <v>1.554605518849592E-2</v>
      </c>
      <c r="E18" s="28" t="s">
        <v>54</v>
      </c>
      <c r="F18" s="42">
        <v>3</v>
      </c>
      <c r="G18" s="42">
        <v>53</v>
      </c>
      <c r="H18" s="43">
        <f t="shared" si="1"/>
        <v>2.6666666666666665</v>
      </c>
      <c r="I18" s="42">
        <f t="shared" si="2"/>
        <v>20</v>
      </c>
      <c r="J18" s="42">
        <v>30</v>
      </c>
      <c r="K18" s="42">
        <v>15</v>
      </c>
      <c r="L18" s="42" t="str">
        <f t="shared" si="3"/>
        <v>NO ORDER</v>
      </c>
      <c r="M18" s="42">
        <f t="shared" si="4"/>
        <v>10</v>
      </c>
      <c r="N18" s="42">
        <f t="shared" si="5"/>
        <v>13</v>
      </c>
      <c r="O18" s="28">
        <f t="shared" si="6"/>
        <v>35</v>
      </c>
      <c r="P18" s="28">
        <f t="shared" si="7"/>
        <v>102</v>
      </c>
      <c r="Q18" s="29">
        <f t="shared" si="8"/>
        <v>49</v>
      </c>
    </row>
    <row r="19" spans="1:17" x14ac:dyDescent="0.2">
      <c r="A19" s="25">
        <v>9</v>
      </c>
      <c r="B19" s="25" t="s">
        <v>67</v>
      </c>
      <c r="C19" s="40">
        <v>80</v>
      </c>
      <c r="D19" s="41">
        <f t="shared" si="0"/>
        <v>1.554605518849592E-2</v>
      </c>
      <c r="E19" s="28" t="s">
        <v>54</v>
      </c>
      <c r="F19" s="42">
        <v>3</v>
      </c>
      <c r="G19" s="42">
        <v>32</v>
      </c>
      <c r="H19" s="43">
        <f t="shared" si="1"/>
        <v>2.6666666666666665</v>
      </c>
      <c r="I19" s="42">
        <f t="shared" si="2"/>
        <v>12</v>
      </c>
      <c r="J19" s="42">
        <v>30</v>
      </c>
      <c r="K19" s="42">
        <v>15</v>
      </c>
      <c r="L19" s="42" t="str">
        <f t="shared" si="3"/>
        <v>REORDER</v>
      </c>
      <c r="M19" s="42">
        <f t="shared" si="4"/>
        <v>18</v>
      </c>
      <c r="N19" s="42">
        <f t="shared" si="5"/>
        <v>21</v>
      </c>
      <c r="O19" s="28">
        <f t="shared" si="6"/>
        <v>56</v>
      </c>
      <c r="P19" s="28">
        <f t="shared" si="7"/>
        <v>102</v>
      </c>
      <c r="Q19" s="29">
        <f t="shared" si="8"/>
        <v>70</v>
      </c>
    </row>
    <row r="20" spans="1:17" x14ac:dyDescent="0.2">
      <c r="A20" s="25">
        <v>1</v>
      </c>
      <c r="B20" s="25" t="s">
        <v>67</v>
      </c>
      <c r="C20" s="40">
        <v>79</v>
      </c>
      <c r="D20" s="41">
        <f t="shared" si="0"/>
        <v>1.535172949863972E-2</v>
      </c>
      <c r="E20" s="28" t="s">
        <v>46</v>
      </c>
      <c r="F20" s="42">
        <v>3</v>
      </c>
      <c r="G20" s="42">
        <v>30</v>
      </c>
      <c r="H20" s="43">
        <f t="shared" si="1"/>
        <v>2.6333333333333333</v>
      </c>
      <c r="I20" s="42">
        <f t="shared" si="2"/>
        <v>12</v>
      </c>
      <c r="J20" s="42">
        <v>30</v>
      </c>
      <c r="K20" s="42">
        <v>15</v>
      </c>
      <c r="L20" s="42" t="str">
        <f t="shared" si="3"/>
        <v>REORDER</v>
      </c>
      <c r="M20" s="42">
        <f t="shared" si="4"/>
        <v>18</v>
      </c>
      <c r="N20" s="42">
        <f t="shared" si="5"/>
        <v>21</v>
      </c>
      <c r="O20" s="28">
        <f t="shared" si="6"/>
        <v>56</v>
      </c>
      <c r="P20" s="28">
        <f t="shared" si="7"/>
        <v>100</v>
      </c>
      <c r="Q20" s="29">
        <f t="shared" si="8"/>
        <v>70</v>
      </c>
    </row>
    <row r="21" spans="1:17" x14ac:dyDescent="0.2">
      <c r="A21" s="25">
        <v>1</v>
      </c>
      <c r="B21" s="25" t="s">
        <v>67</v>
      </c>
      <c r="C21" s="40">
        <v>79</v>
      </c>
      <c r="D21" s="41">
        <f t="shared" si="0"/>
        <v>1.535172949863972E-2</v>
      </c>
      <c r="E21" s="28" t="s">
        <v>46</v>
      </c>
      <c r="F21" s="42">
        <v>3</v>
      </c>
      <c r="G21" s="42">
        <v>20</v>
      </c>
      <c r="H21" s="43">
        <f t="shared" si="1"/>
        <v>2.6333333333333333</v>
      </c>
      <c r="I21" s="42">
        <f t="shared" si="2"/>
        <v>8</v>
      </c>
      <c r="J21" s="42">
        <v>30</v>
      </c>
      <c r="K21" s="42">
        <v>15</v>
      </c>
      <c r="L21" s="42" t="str">
        <f t="shared" si="3"/>
        <v>REORDER</v>
      </c>
      <c r="M21" s="42">
        <f t="shared" si="4"/>
        <v>22</v>
      </c>
      <c r="N21" s="42">
        <f t="shared" si="5"/>
        <v>25</v>
      </c>
      <c r="O21" s="28">
        <f t="shared" si="6"/>
        <v>66</v>
      </c>
      <c r="P21" s="28">
        <f t="shared" si="7"/>
        <v>100</v>
      </c>
      <c r="Q21" s="29">
        <f t="shared" si="8"/>
        <v>80</v>
      </c>
    </row>
    <row r="22" spans="1:17" x14ac:dyDescent="0.2">
      <c r="A22" s="25">
        <v>1</v>
      </c>
      <c r="B22" s="25" t="s">
        <v>67</v>
      </c>
      <c r="C22" s="40">
        <v>79</v>
      </c>
      <c r="D22" s="41">
        <f t="shared" si="0"/>
        <v>1.535172949863972E-2</v>
      </c>
      <c r="E22" s="28" t="s">
        <v>46</v>
      </c>
      <c r="F22" s="42">
        <v>3</v>
      </c>
      <c r="G22" s="42">
        <v>66</v>
      </c>
      <c r="H22" s="43">
        <f t="shared" si="1"/>
        <v>2.6333333333333333</v>
      </c>
      <c r="I22" s="42">
        <f t="shared" si="2"/>
        <v>26</v>
      </c>
      <c r="J22" s="42">
        <v>30</v>
      </c>
      <c r="K22" s="42">
        <v>15</v>
      </c>
      <c r="L22" s="42" t="str">
        <f t="shared" si="3"/>
        <v>NO ORDER</v>
      </c>
      <c r="M22" s="42">
        <f t="shared" si="4"/>
        <v>4</v>
      </c>
      <c r="N22" s="42">
        <f t="shared" si="5"/>
        <v>7</v>
      </c>
      <c r="O22" s="28">
        <f t="shared" si="6"/>
        <v>19</v>
      </c>
      <c r="P22" s="28">
        <f t="shared" si="7"/>
        <v>100</v>
      </c>
      <c r="Q22" s="29">
        <f t="shared" si="8"/>
        <v>34</v>
      </c>
    </row>
    <row r="23" spans="1:17" x14ac:dyDescent="0.2">
      <c r="A23" s="25">
        <v>6</v>
      </c>
      <c r="B23" s="25" t="s">
        <v>67</v>
      </c>
      <c r="C23" s="40">
        <v>79</v>
      </c>
      <c r="D23" s="41">
        <f t="shared" si="0"/>
        <v>1.535172949863972E-2</v>
      </c>
      <c r="E23" s="28" t="s">
        <v>51</v>
      </c>
      <c r="F23" s="42">
        <v>2</v>
      </c>
      <c r="G23" s="42">
        <v>49</v>
      </c>
      <c r="H23" s="43">
        <f t="shared" si="1"/>
        <v>2.6333333333333333</v>
      </c>
      <c r="I23" s="42">
        <f t="shared" si="2"/>
        <v>19</v>
      </c>
      <c r="J23" s="42">
        <v>30</v>
      </c>
      <c r="K23" s="42">
        <v>15</v>
      </c>
      <c r="L23" s="42" t="str">
        <f t="shared" si="3"/>
        <v>NO ORDER</v>
      </c>
      <c r="M23" s="42">
        <f t="shared" si="4"/>
        <v>11</v>
      </c>
      <c r="N23" s="42">
        <f t="shared" si="5"/>
        <v>13</v>
      </c>
      <c r="O23" s="28">
        <f t="shared" si="6"/>
        <v>35</v>
      </c>
      <c r="P23" s="28">
        <f t="shared" si="7"/>
        <v>100</v>
      </c>
      <c r="Q23" s="29">
        <f t="shared" si="8"/>
        <v>51</v>
      </c>
    </row>
    <row r="24" spans="1:17" x14ac:dyDescent="0.2">
      <c r="A24" s="25">
        <v>6</v>
      </c>
      <c r="B24" s="25" t="s">
        <v>67</v>
      </c>
      <c r="C24" s="40">
        <v>79</v>
      </c>
      <c r="D24" s="41">
        <f t="shared" si="0"/>
        <v>1.535172949863972E-2</v>
      </c>
      <c r="E24" s="28" t="s">
        <v>51</v>
      </c>
      <c r="F24" s="42">
        <v>2</v>
      </c>
      <c r="G24" s="42">
        <v>35</v>
      </c>
      <c r="H24" s="43">
        <f t="shared" si="1"/>
        <v>2.6333333333333333</v>
      </c>
      <c r="I24" s="42">
        <f t="shared" si="2"/>
        <v>14</v>
      </c>
      <c r="J24" s="42">
        <v>30</v>
      </c>
      <c r="K24" s="42">
        <v>15</v>
      </c>
      <c r="L24" s="42" t="str">
        <f t="shared" si="3"/>
        <v>REORDER</v>
      </c>
      <c r="M24" s="42">
        <f t="shared" si="4"/>
        <v>16</v>
      </c>
      <c r="N24" s="42">
        <f t="shared" si="5"/>
        <v>18</v>
      </c>
      <c r="O24" s="28">
        <f t="shared" si="6"/>
        <v>48</v>
      </c>
      <c r="P24" s="28">
        <f t="shared" si="7"/>
        <v>100</v>
      </c>
      <c r="Q24" s="29">
        <f t="shared" si="8"/>
        <v>65</v>
      </c>
    </row>
    <row r="25" spans="1:17" x14ac:dyDescent="0.2">
      <c r="A25" s="25">
        <v>9</v>
      </c>
      <c r="B25" s="25" t="s">
        <v>67</v>
      </c>
      <c r="C25" s="40">
        <v>78</v>
      </c>
      <c r="D25" s="41">
        <f t="shared" si="0"/>
        <v>1.5157403808783521E-2</v>
      </c>
      <c r="E25" s="28" t="s">
        <v>54</v>
      </c>
      <c r="F25" s="42">
        <v>3</v>
      </c>
      <c r="G25" s="42">
        <v>93</v>
      </c>
      <c r="H25" s="43">
        <f t="shared" si="1"/>
        <v>2.6</v>
      </c>
      <c r="I25" s="42">
        <f t="shared" si="2"/>
        <v>36</v>
      </c>
      <c r="J25" s="42">
        <v>30</v>
      </c>
      <c r="K25" s="42">
        <v>15</v>
      </c>
      <c r="L25" s="42" t="str">
        <f t="shared" si="3"/>
        <v>NO ORDER</v>
      </c>
      <c r="M25" s="42">
        <f t="shared" si="4"/>
        <v>0</v>
      </c>
      <c r="N25" s="42">
        <f t="shared" si="5"/>
        <v>3</v>
      </c>
      <c r="O25" s="28">
        <f t="shared" si="6"/>
        <v>8</v>
      </c>
      <c r="P25" s="28">
        <f t="shared" si="7"/>
        <v>99</v>
      </c>
      <c r="Q25" s="29">
        <f t="shared" si="8"/>
        <v>6</v>
      </c>
    </row>
    <row r="26" spans="1:17" x14ac:dyDescent="0.2">
      <c r="A26" s="25">
        <v>3</v>
      </c>
      <c r="B26" s="25" t="s">
        <v>67</v>
      </c>
      <c r="C26" s="40">
        <v>77</v>
      </c>
      <c r="D26" s="41">
        <f t="shared" si="0"/>
        <v>1.4963078118927322E-2</v>
      </c>
      <c r="E26" s="28" t="s">
        <v>48</v>
      </c>
      <c r="F26" s="42">
        <v>3</v>
      </c>
      <c r="G26" s="42">
        <v>34</v>
      </c>
      <c r="H26" s="43">
        <f t="shared" si="1"/>
        <v>2.5666666666666669</v>
      </c>
      <c r="I26" s="42">
        <f t="shared" si="2"/>
        <v>14</v>
      </c>
      <c r="J26" s="42">
        <v>30</v>
      </c>
      <c r="K26" s="42">
        <v>15</v>
      </c>
      <c r="L26" s="42" t="str">
        <f t="shared" si="3"/>
        <v>REORDER</v>
      </c>
      <c r="M26" s="42">
        <f t="shared" si="4"/>
        <v>16</v>
      </c>
      <c r="N26" s="42">
        <f t="shared" si="5"/>
        <v>19</v>
      </c>
      <c r="O26" s="28">
        <f t="shared" si="6"/>
        <v>49</v>
      </c>
      <c r="P26" s="28">
        <f t="shared" si="7"/>
        <v>98</v>
      </c>
      <c r="Q26" s="29">
        <f t="shared" si="8"/>
        <v>64</v>
      </c>
    </row>
    <row r="27" spans="1:17" x14ac:dyDescent="0.2">
      <c r="A27" s="25">
        <v>3</v>
      </c>
      <c r="B27" s="25" t="s">
        <v>67</v>
      </c>
      <c r="C27" s="40">
        <v>75</v>
      </c>
      <c r="D27" s="41">
        <f t="shared" si="0"/>
        <v>1.4574426739214923E-2</v>
      </c>
      <c r="E27" s="28" t="s">
        <v>48</v>
      </c>
      <c r="F27" s="42">
        <v>3</v>
      </c>
      <c r="G27" s="42">
        <v>87</v>
      </c>
      <c r="H27" s="43">
        <f t="shared" si="1"/>
        <v>2.5</v>
      </c>
      <c r="I27" s="42">
        <f t="shared" si="2"/>
        <v>35</v>
      </c>
      <c r="J27" s="42">
        <v>30</v>
      </c>
      <c r="K27" s="42">
        <v>15</v>
      </c>
      <c r="L27" s="42" t="str">
        <f t="shared" si="3"/>
        <v>NO ORDER</v>
      </c>
      <c r="M27" s="42">
        <f t="shared" si="4"/>
        <v>0</v>
      </c>
      <c r="N27" s="42">
        <f t="shared" si="5"/>
        <v>3</v>
      </c>
      <c r="O27" s="28">
        <f t="shared" si="6"/>
        <v>8</v>
      </c>
      <c r="P27" s="28">
        <f t="shared" si="7"/>
        <v>95</v>
      </c>
      <c r="Q27" s="29">
        <f t="shared" si="8"/>
        <v>8</v>
      </c>
    </row>
    <row r="28" spans="1:17" x14ac:dyDescent="0.2">
      <c r="A28" s="25">
        <v>4</v>
      </c>
      <c r="B28" s="25" t="s">
        <v>67</v>
      </c>
      <c r="C28" s="40">
        <v>75</v>
      </c>
      <c r="D28" s="41">
        <f t="shared" si="0"/>
        <v>1.4574426739214923E-2</v>
      </c>
      <c r="E28" s="28" t="s">
        <v>49</v>
      </c>
      <c r="F28" s="42">
        <v>2</v>
      </c>
      <c r="G28" s="42">
        <v>11</v>
      </c>
      <c r="H28" s="43">
        <f t="shared" si="1"/>
        <v>2.5</v>
      </c>
      <c r="I28" s="42">
        <f t="shared" si="2"/>
        <v>5</v>
      </c>
      <c r="J28" s="42">
        <v>30</v>
      </c>
      <c r="K28" s="42">
        <v>15</v>
      </c>
      <c r="L28" s="42" t="str">
        <f t="shared" si="3"/>
        <v>REORDER</v>
      </c>
      <c r="M28" s="42">
        <f t="shared" si="4"/>
        <v>25</v>
      </c>
      <c r="N28" s="42">
        <f t="shared" si="5"/>
        <v>27</v>
      </c>
      <c r="O28" s="28">
        <f t="shared" si="6"/>
        <v>68</v>
      </c>
      <c r="P28" s="28">
        <f t="shared" si="7"/>
        <v>95</v>
      </c>
      <c r="Q28" s="29">
        <f t="shared" si="8"/>
        <v>84</v>
      </c>
    </row>
    <row r="29" spans="1:17" x14ac:dyDescent="0.2">
      <c r="A29" s="25">
        <v>3</v>
      </c>
      <c r="B29" s="25" t="s">
        <v>67</v>
      </c>
      <c r="C29" s="40">
        <v>70</v>
      </c>
      <c r="D29" s="41">
        <f t="shared" si="0"/>
        <v>1.3602798289933929E-2</v>
      </c>
      <c r="E29" s="28" t="s">
        <v>48</v>
      </c>
      <c r="F29" s="42">
        <v>3</v>
      </c>
      <c r="G29" s="42">
        <v>35</v>
      </c>
      <c r="H29" s="43">
        <f t="shared" si="1"/>
        <v>2.3333333333333335</v>
      </c>
      <c r="I29" s="42">
        <f t="shared" si="2"/>
        <v>15</v>
      </c>
      <c r="J29" s="42">
        <v>30</v>
      </c>
      <c r="K29" s="42">
        <v>15</v>
      </c>
      <c r="L29" s="42" t="str">
        <f t="shared" si="3"/>
        <v>REORDER</v>
      </c>
      <c r="M29" s="42">
        <f t="shared" si="4"/>
        <v>15</v>
      </c>
      <c r="N29" s="42">
        <f t="shared" si="5"/>
        <v>18</v>
      </c>
      <c r="O29" s="28">
        <f t="shared" si="6"/>
        <v>42</v>
      </c>
      <c r="P29" s="28">
        <f t="shared" si="7"/>
        <v>89</v>
      </c>
      <c r="Q29" s="29">
        <f t="shared" si="8"/>
        <v>54</v>
      </c>
    </row>
    <row r="30" spans="1:17" x14ac:dyDescent="0.2">
      <c r="A30" s="25">
        <v>4</v>
      </c>
      <c r="B30" s="25" t="s">
        <v>67</v>
      </c>
      <c r="C30" s="40">
        <v>70</v>
      </c>
      <c r="D30" s="41">
        <f t="shared" si="0"/>
        <v>1.3602798289933929E-2</v>
      </c>
      <c r="E30" s="28" t="s">
        <v>49</v>
      </c>
      <c r="F30" s="42">
        <v>2</v>
      </c>
      <c r="G30" s="42">
        <v>99</v>
      </c>
      <c r="H30" s="43">
        <f t="shared" si="1"/>
        <v>2.3333333333333335</v>
      </c>
      <c r="I30" s="42">
        <f t="shared" si="2"/>
        <v>43</v>
      </c>
      <c r="J30" s="42">
        <v>30</v>
      </c>
      <c r="K30" s="42">
        <v>15</v>
      </c>
      <c r="L30" s="42" t="str">
        <f t="shared" si="3"/>
        <v>NO ORDER</v>
      </c>
      <c r="M30" s="42">
        <f t="shared" si="4"/>
        <v>0</v>
      </c>
      <c r="N30" s="42">
        <f t="shared" si="5"/>
        <v>2</v>
      </c>
      <c r="O30" s="28">
        <f t="shared" si="6"/>
        <v>5</v>
      </c>
      <c r="P30" s="28">
        <f t="shared" si="7"/>
        <v>89</v>
      </c>
      <c r="Q30" s="29">
        <f t="shared" si="8"/>
        <v>0</v>
      </c>
    </row>
    <row r="31" spans="1:17" x14ac:dyDescent="0.2">
      <c r="A31" s="25">
        <v>8</v>
      </c>
      <c r="B31" s="25" t="s">
        <v>67</v>
      </c>
      <c r="C31" s="40">
        <v>69</v>
      </c>
      <c r="D31" s="41">
        <f t="shared" si="0"/>
        <v>1.340847260007773E-2</v>
      </c>
      <c r="E31" s="28" t="s">
        <v>53</v>
      </c>
      <c r="F31" s="42">
        <v>3</v>
      </c>
      <c r="G31" s="42">
        <v>96</v>
      </c>
      <c r="H31" s="43">
        <f t="shared" si="1"/>
        <v>2.2999999999999998</v>
      </c>
      <c r="I31" s="42">
        <f t="shared" si="2"/>
        <v>42</v>
      </c>
      <c r="J31" s="42">
        <v>30</v>
      </c>
      <c r="K31" s="42">
        <v>15</v>
      </c>
      <c r="L31" s="42" t="str">
        <f t="shared" si="3"/>
        <v>NO ORDER</v>
      </c>
      <c r="M31" s="42">
        <f t="shared" si="4"/>
        <v>0</v>
      </c>
      <c r="N31" s="42">
        <f t="shared" si="5"/>
        <v>3</v>
      </c>
      <c r="O31" s="28">
        <f t="shared" si="6"/>
        <v>7</v>
      </c>
      <c r="P31" s="28">
        <f t="shared" si="7"/>
        <v>88</v>
      </c>
      <c r="Q31" s="29">
        <f t="shared" si="8"/>
        <v>0</v>
      </c>
    </row>
    <row r="32" spans="1:17" x14ac:dyDescent="0.2">
      <c r="A32" s="25">
        <v>8</v>
      </c>
      <c r="B32" s="25" t="s">
        <v>67</v>
      </c>
      <c r="C32" s="40">
        <v>69</v>
      </c>
      <c r="D32" s="41">
        <f t="shared" si="0"/>
        <v>1.340847260007773E-2</v>
      </c>
      <c r="E32" s="28" t="s">
        <v>53</v>
      </c>
      <c r="F32" s="42">
        <v>3</v>
      </c>
      <c r="G32" s="42">
        <v>57</v>
      </c>
      <c r="H32" s="43">
        <f t="shared" si="1"/>
        <v>2.2999999999999998</v>
      </c>
      <c r="I32" s="42">
        <f t="shared" si="2"/>
        <v>25</v>
      </c>
      <c r="J32" s="42">
        <v>30</v>
      </c>
      <c r="K32" s="42">
        <v>15</v>
      </c>
      <c r="L32" s="42" t="str">
        <f t="shared" si="3"/>
        <v>NO ORDER</v>
      </c>
      <c r="M32" s="42">
        <f t="shared" si="4"/>
        <v>5</v>
      </c>
      <c r="N32" s="42">
        <f t="shared" si="5"/>
        <v>8</v>
      </c>
      <c r="O32" s="28">
        <f t="shared" si="6"/>
        <v>19</v>
      </c>
      <c r="P32" s="28">
        <f t="shared" si="7"/>
        <v>88</v>
      </c>
      <c r="Q32" s="29">
        <f t="shared" si="8"/>
        <v>31</v>
      </c>
    </row>
    <row r="33" spans="1:17" x14ac:dyDescent="0.2">
      <c r="A33" s="25">
        <v>3</v>
      </c>
      <c r="B33" s="25" t="s">
        <v>67</v>
      </c>
      <c r="C33" s="40">
        <v>68</v>
      </c>
      <c r="D33" s="41">
        <f t="shared" si="0"/>
        <v>1.3214146910221531E-2</v>
      </c>
      <c r="E33" s="28" t="s">
        <v>48</v>
      </c>
      <c r="F33" s="42">
        <v>3</v>
      </c>
      <c r="G33" s="42">
        <v>43</v>
      </c>
      <c r="H33" s="43">
        <f t="shared" si="1"/>
        <v>2.2666666666666666</v>
      </c>
      <c r="I33" s="42">
        <f t="shared" si="2"/>
        <v>19</v>
      </c>
      <c r="J33" s="42">
        <v>30</v>
      </c>
      <c r="K33" s="42">
        <v>15</v>
      </c>
      <c r="L33" s="42" t="str">
        <f t="shared" si="3"/>
        <v>NO ORDER</v>
      </c>
      <c r="M33" s="42">
        <f t="shared" si="4"/>
        <v>11</v>
      </c>
      <c r="N33" s="42">
        <f t="shared" si="5"/>
        <v>14</v>
      </c>
      <c r="O33" s="28">
        <f t="shared" si="6"/>
        <v>32</v>
      </c>
      <c r="P33" s="28">
        <f t="shared" si="7"/>
        <v>86</v>
      </c>
      <c r="Q33" s="29">
        <f t="shared" si="8"/>
        <v>43</v>
      </c>
    </row>
    <row r="34" spans="1:17" x14ac:dyDescent="0.2">
      <c r="A34" s="25">
        <v>1</v>
      </c>
      <c r="B34" s="25" t="s">
        <v>67</v>
      </c>
      <c r="C34" s="40">
        <v>67</v>
      </c>
      <c r="D34" s="41">
        <f t="shared" si="0"/>
        <v>1.3019821220365333E-2</v>
      </c>
      <c r="E34" s="28" t="s">
        <v>46</v>
      </c>
      <c r="F34" s="42">
        <v>3</v>
      </c>
      <c r="G34" s="42">
        <v>66</v>
      </c>
      <c r="H34" s="43">
        <f t="shared" si="1"/>
        <v>2.2333333333333334</v>
      </c>
      <c r="I34" s="42">
        <f t="shared" si="2"/>
        <v>30</v>
      </c>
      <c r="J34" s="42">
        <v>30</v>
      </c>
      <c r="K34" s="42">
        <v>15</v>
      </c>
      <c r="L34" s="42" t="str">
        <f t="shared" si="3"/>
        <v>NO ORDER</v>
      </c>
      <c r="M34" s="42">
        <f t="shared" si="4"/>
        <v>0</v>
      </c>
      <c r="N34" s="42">
        <f t="shared" si="5"/>
        <v>3</v>
      </c>
      <c r="O34" s="28">
        <f t="shared" si="6"/>
        <v>7</v>
      </c>
      <c r="P34" s="28">
        <f t="shared" si="7"/>
        <v>85</v>
      </c>
      <c r="Q34" s="29">
        <f t="shared" si="8"/>
        <v>19</v>
      </c>
    </row>
    <row r="35" spans="1:17" x14ac:dyDescent="0.2">
      <c r="A35" s="25">
        <v>2</v>
      </c>
      <c r="B35" s="25" t="s">
        <v>67</v>
      </c>
      <c r="C35" s="40">
        <v>66</v>
      </c>
      <c r="D35" s="41">
        <f t="shared" ref="D35:D66" si="9">C35/$C$1</f>
        <v>1.2825495530509134E-2</v>
      </c>
      <c r="E35" s="28" t="s">
        <v>47</v>
      </c>
      <c r="F35" s="42">
        <v>2</v>
      </c>
      <c r="G35" s="42">
        <v>45</v>
      </c>
      <c r="H35" s="43">
        <f t="shared" ref="H35:H66" si="10">C35/30</f>
        <v>2.2000000000000002</v>
      </c>
      <c r="I35" s="42">
        <f t="shared" ref="I35:I66" si="11">ROUNDUP(G35/H35,0)</f>
        <v>21</v>
      </c>
      <c r="J35" s="42">
        <v>30</v>
      </c>
      <c r="K35" s="42">
        <v>15</v>
      </c>
      <c r="L35" s="42" t="str">
        <f t="shared" ref="L35:L66" si="12">IF(I35&gt;K35,"NO ORDER","REORDER")</f>
        <v>NO ORDER</v>
      </c>
      <c r="M35" s="42">
        <f t="shared" ref="M35:M66" si="13">IF(J35-I35&lt;0,0,J35-I35)</f>
        <v>9</v>
      </c>
      <c r="N35" s="42">
        <f t="shared" ref="N35:N66" si="14">M35+F35</f>
        <v>11</v>
      </c>
      <c r="O35" s="28">
        <f t="shared" ref="O35:O66" si="15">ROUNDUP(N35*H35,0)</f>
        <v>25</v>
      </c>
      <c r="P35" s="28">
        <f t="shared" si="7"/>
        <v>84</v>
      </c>
      <c r="Q35" s="29">
        <f t="shared" si="8"/>
        <v>39</v>
      </c>
    </row>
    <row r="36" spans="1:17" x14ac:dyDescent="0.2">
      <c r="A36" s="25">
        <v>2</v>
      </c>
      <c r="B36" s="25" t="s">
        <v>67</v>
      </c>
      <c r="C36" s="40">
        <v>66</v>
      </c>
      <c r="D36" s="41">
        <f t="shared" si="9"/>
        <v>1.2825495530509134E-2</v>
      </c>
      <c r="E36" s="28" t="s">
        <v>47</v>
      </c>
      <c r="F36" s="42">
        <v>2</v>
      </c>
      <c r="G36" s="42">
        <v>32</v>
      </c>
      <c r="H36" s="43">
        <f t="shared" si="10"/>
        <v>2.2000000000000002</v>
      </c>
      <c r="I36" s="42">
        <f t="shared" si="11"/>
        <v>15</v>
      </c>
      <c r="J36" s="42">
        <v>30</v>
      </c>
      <c r="K36" s="42">
        <v>15</v>
      </c>
      <c r="L36" s="42" t="str">
        <f t="shared" si="12"/>
        <v>REORDER</v>
      </c>
      <c r="M36" s="42">
        <f t="shared" si="13"/>
        <v>15</v>
      </c>
      <c r="N36" s="42">
        <f t="shared" si="14"/>
        <v>17</v>
      </c>
      <c r="O36" s="28">
        <f t="shared" si="15"/>
        <v>38</v>
      </c>
      <c r="P36" s="28">
        <f t="shared" si="7"/>
        <v>84</v>
      </c>
      <c r="Q36" s="29">
        <f t="shared" si="8"/>
        <v>52</v>
      </c>
    </row>
    <row r="37" spans="1:17" x14ac:dyDescent="0.2">
      <c r="A37" s="25">
        <v>2</v>
      </c>
      <c r="B37" s="25" t="s">
        <v>67</v>
      </c>
      <c r="C37" s="40">
        <v>64</v>
      </c>
      <c r="D37" s="41">
        <f t="shared" si="9"/>
        <v>1.2436844150796735E-2</v>
      </c>
      <c r="E37" s="28" t="s">
        <v>47</v>
      </c>
      <c r="F37" s="42">
        <v>2</v>
      </c>
      <c r="G37" s="42">
        <v>83</v>
      </c>
      <c r="H37" s="43">
        <f t="shared" si="10"/>
        <v>2.1333333333333333</v>
      </c>
      <c r="I37" s="42">
        <f t="shared" si="11"/>
        <v>39</v>
      </c>
      <c r="J37" s="42">
        <v>30</v>
      </c>
      <c r="K37" s="42">
        <v>15</v>
      </c>
      <c r="L37" s="42" t="str">
        <f t="shared" si="12"/>
        <v>NO ORDER</v>
      </c>
      <c r="M37" s="42">
        <f t="shared" si="13"/>
        <v>0</v>
      </c>
      <c r="N37" s="42">
        <f t="shared" si="14"/>
        <v>2</v>
      </c>
      <c r="O37" s="28">
        <f t="shared" si="15"/>
        <v>5</v>
      </c>
      <c r="P37" s="28">
        <f t="shared" si="7"/>
        <v>81</v>
      </c>
      <c r="Q37" s="29">
        <f t="shared" si="8"/>
        <v>0</v>
      </c>
    </row>
    <row r="38" spans="1:17" x14ac:dyDescent="0.2">
      <c r="A38" s="25">
        <v>6</v>
      </c>
      <c r="B38" s="25" t="s">
        <v>67</v>
      </c>
      <c r="C38" s="40">
        <v>64</v>
      </c>
      <c r="D38" s="41">
        <f t="shared" si="9"/>
        <v>1.2436844150796735E-2</v>
      </c>
      <c r="E38" s="28" t="s">
        <v>51</v>
      </c>
      <c r="F38" s="42">
        <v>2</v>
      </c>
      <c r="G38" s="42">
        <v>64</v>
      </c>
      <c r="H38" s="43">
        <f t="shared" si="10"/>
        <v>2.1333333333333333</v>
      </c>
      <c r="I38" s="42">
        <f t="shared" si="11"/>
        <v>30</v>
      </c>
      <c r="J38" s="42">
        <v>30</v>
      </c>
      <c r="K38" s="42">
        <v>15</v>
      </c>
      <c r="L38" s="42" t="str">
        <f t="shared" si="12"/>
        <v>NO ORDER</v>
      </c>
      <c r="M38" s="42">
        <f t="shared" si="13"/>
        <v>0</v>
      </c>
      <c r="N38" s="42">
        <f t="shared" si="14"/>
        <v>2</v>
      </c>
      <c r="O38" s="28">
        <f t="shared" si="15"/>
        <v>5</v>
      </c>
      <c r="P38" s="28">
        <f t="shared" si="7"/>
        <v>81</v>
      </c>
      <c r="Q38" s="29">
        <f t="shared" si="8"/>
        <v>17</v>
      </c>
    </row>
    <row r="39" spans="1:17" x14ac:dyDescent="0.2">
      <c r="A39" s="25">
        <v>6</v>
      </c>
      <c r="B39" s="25" t="s">
        <v>67</v>
      </c>
      <c r="C39" s="40">
        <v>64</v>
      </c>
      <c r="D39" s="41">
        <f t="shared" si="9"/>
        <v>1.2436844150796735E-2</v>
      </c>
      <c r="E39" s="28" t="s">
        <v>51</v>
      </c>
      <c r="F39" s="42">
        <v>2</v>
      </c>
      <c r="G39" s="42">
        <v>92</v>
      </c>
      <c r="H39" s="43">
        <f t="shared" si="10"/>
        <v>2.1333333333333333</v>
      </c>
      <c r="I39" s="42">
        <f t="shared" si="11"/>
        <v>44</v>
      </c>
      <c r="J39" s="42">
        <v>30</v>
      </c>
      <c r="K39" s="42">
        <v>15</v>
      </c>
      <c r="L39" s="42" t="str">
        <f t="shared" si="12"/>
        <v>NO ORDER</v>
      </c>
      <c r="M39" s="42">
        <f t="shared" si="13"/>
        <v>0</v>
      </c>
      <c r="N39" s="42">
        <f t="shared" si="14"/>
        <v>2</v>
      </c>
      <c r="O39" s="28">
        <f t="shared" si="15"/>
        <v>5</v>
      </c>
      <c r="P39" s="28">
        <f t="shared" si="7"/>
        <v>81</v>
      </c>
      <c r="Q39" s="29">
        <f t="shared" si="8"/>
        <v>0</v>
      </c>
    </row>
    <row r="40" spans="1:17" x14ac:dyDescent="0.2">
      <c r="A40" s="25">
        <v>1</v>
      </c>
      <c r="B40" s="25" t="s">
        <v>67</v>
      </c>
      <c r="C40" s="40">
        <v>63</v>
      </c>
      <c r="D40" s="41">
        <f t="shared" si="9"/>
        <v>1.2242518460940537E-2</v>
      </c>
      <c r="E40" s="28" t="s">
        <v>46</v>
      </c>
      <c r="F40" s="42">
        <v>3</v>
      </c>
      <c r="G40" s="42">
        <v>15</v>
      </c>
      <c r="H40" s="43">
        <f t="shared" si="10"/>
        <v>2.1</v>
      </c>
      <c r="I40" s="42">
        <f t="shared" si="11"/>
        <v>8</v>
      </c>
      <c r="J40" s="42">
        <v>30</v>
      </c>
      <c r="K40" s="42">
        <v>15</v>
      </c>
      <c r="L40" s="42" t="str">
        <f t="shared" si="12"/>
        <v>REORDER</v>
      </c>
      <c r="M40" s="42">
        <f t="shared" si="13"/>
        <v>22</v>
      </c>
      <c r="N40" s="42">
        <f t="shared" si="14"/>
        <v>25</v>
      </c>
      <c r="O40" s="28">
        <f t="shared" si="15"/>
        <v>53</v>
      </c>
      <c r="P40" s="28">
        <f t="shared" si="7"/>
        <v>80</v>
      </c>
      <c r="Q40" s="29">
        <f t="shared" si="8"/>
        <v>65</v>
      </c>
    </row>
    <row r="41" spans="1:17" x14ac:dyDescent="0.2">
      <c r="A41" s="25">
        <v>6</v>
      </c>
      <c r="B41" s="25" t="s">
        <v>67</v>
      </c>
      <c r="C41" s="40">
        <v>63</v>
      </c>
      <c r="D41" s="41">
        <f t="shared" si="9"/>
        <v>1.2242518460940537E-2</v>
      </c>
      <c r="E41" s="28" t="s">
        <v>51</v>
      </c>
      <c r="F41" s="42">
        <v>2</v>
      </c>
      <c r="G41" s="42">
        <v>77</v>
      </c>
      <c r="H41" s="43">
        <f t="shared" si="10"/>
        <v>2.1</v>
      </c>
      <c r="I41" s="42">
        <f t="shared" si="11"/>
        <v>37</v>
      </c>
      <c r="J41" s="42">
        <v>30</v>
      </c>
      <c r="K41" s="42">
        <v>15</v>
      </c>
      <c r="L41" s="42" t="str">
        <f t="shared" si="12"/>
        <v>NO ORDER</v>
      </c>
      <c r="M41" s="42">
        <f t="shared" si="13"/>
        <v>0</v>
      </c>
      <c r="N41" s="42">
        <f t="shared" si="14"/>
        <v>2</v>
      </c>
      <c r="O41" s="28">
        <f t="shared" si="15"/>
        <v>5</v>
      </c>
      <c r="P41" s="28">
        <f t="shared" si="7"/>
        <v>80</v>
      </c>
      <c r="Q41" s="29">
        <f t="shared" si="8"/>
        <v>3</v>
      </c>
    </row>
    <row r="42" spans="1:17" x14ac:dyDescent="0.2">
      <c r="A42" s="25">
        <v>3</v>
      </c>
      <c r="B42" s="25" t="s">
        <v>67</v>
      </c>
      <c r="C42" s="40">
        <v>61</v>
      </c>
      <c r="D42" s="41">
        <f t="shared" si="9"/>
        <v>1.1853867081228138E-2</v>
      </c>
      <c r="E42" s="28" t="s">
        <v>48</v>
      </c>
      <c r="F42" s="42">
        <v>3</v>
      </c>
      <c r="G42" s="42">
        <v>54</v>
      </c>
      <c r="H42" s="43">
        <f t="shared" si="10"/>
        <v>2.0333333333333332</v>
      </c>
      <c r="I42" s="42">
        <f t="shared" si="11"/>
        <v>27</v>
      </c>
      <c r="J42" s="42">
        <v>30</v>
      </c>
      <c r="K42" s="42">
        <v>15</v>
      </c>
      <c r="L42" s="42" t="str">
        <f t="shared" si="12"/>
        <v>NO ORDER</v>
      </c>
      <c r="M42" s="42">
        <f t="shared" si="13"/>
        <v>3</v>
      </c>
      <c r="N42" s="42">
        <f t="shared" si="14"/>
        <v>6</v>
      </c>
      <c r="O42" s="28">
        <f t="shared" si="15"/>
        <v>13</v>
      </c>
      <c r="P42" s="28">
        <f t="shared" si="7"/>
        <v>78</v>
      </c>
      <c r="Q42" s="29">
        <f t="shared" si="8"/>
        <v>24</v>
      </c>
    </row>
    <row r="43" spans="1:17" x14ac:dyDescent="0.2">
      <c r="A43" s="25">
        <v>9</v>
      </c>
      <c r="B43" s="25" t="s">
        <v>67</v>
      </c>
      <c r="C43" s="40">
        <v>59</v>
      </c>
      <c r="D43" s="41">
        <f t="shared" si="9"/>
        <v>1.146521570151574E-2</v>
      </c>
      <c r="E43" s="28" t="s">
        <v>54</v>
      </c>
      <c r="F43" s="42">
        <v>3</v>
      </c>
      <c r="G43" s="42">
        <v>28</v>
      </c>
      <c r="H43" s="43">
        <f t="shared" si="10"/>
        <v>1.9666666666666666</v>
      </c>
      <c r="I43" s="42">
        <f t="shared" si="11"/>
        <v>15</v>
      </c>
      <c r="J43" s="42">
        <v>30</v>
      </c>
      <c r="K43" s="42">
        <v>15</v>
      </c>
      <c r="L43" s="42" t="str">
        <f t="shared" si="12"/>
        <v>REORDER</v>
      </c>
      <c r="M43" s="42">
        <f t="shared" si="13"/>
        <v>15</v>
      </c>
      <c r="N43" s="42">
        <f t="shared" si="14"/>
        <v>18</v>
      </c>
      <c r="O43" s="28">
        <f t="shared" si="15"/>
        <v>36</v>
      </c>
      <c r="P43" s="28">
        <f t="shared" si="7"/>
        <v>75</v>
      </c>
      <c r="Q43" s="29">
        <f t="shared" si="8"/>
        <v>47</v>
      </c>
    </row>
    <row r="44" spans="1:17" x14ac:dyDescent="0.2">
      <c r="A44" s="25">
        <v>2</v>
      </c>
      <c r="B44" s="25" t="s">
        <v>67</v>
      </c>
      <c r="C44" s="40">
        <v>57</v>
      </c>
      <c r="D44" s="41">
        <f t="shared" si="9"/>
        <v>1.1076564321803343E-2</v>
      </c>
      <c r="E44" s="28" t="s">
        <v>47</v>
      </c>
      <c r="F44" s="42">
        <v>2</v>
      </c>
      <c r="G44" s="42">
        <v>11</v>
      </c>
      <c r="H44" s="43">
        <f t="shared" si="10"/>
        <v>1.9</v>
      </c>
      <c r="I44" s="42">
        <f t="shared" si="11"/>
        <v>6</v>
      </c>
      <c r="J44" s="42">
        <v>30</v>
      </c>
      <c r="K44" s="42">
        <v>15</v>
      </c>
      <c r="L44" s="42" t="str">
        <f t="shared" si="12"/>
        <v>REORDER</v>
      </c>
      <c r="M44" s="42">
        <f t="shared" si="13"/>
        <v>24</v>
      </c>
      <c r="N44" s="42">
        <f t="shared" si="14"/>
        <v>26</v>
      </c>
      <c r="O44" s="28">
        <f t="shared" si="15"/>
        <v>50</v>
      </c>
      <c r="P44" s="28">
        <f t="shared" si="7"/>
        <v>72</v>
      </c>
      <c r="Q44" s="29">
        <f t="shared" si="8"/>
        <v>61</v>
      </c>
    </row>
    <row r="45" spans="1:17" x14ac:dyDescent="0.2">
      <c r="A45" s="25">
        <v>4</v>
      </c>
      <c r="B45" s="25" t="s">
        <v>67</v>
      </c>
      <c r="C45" s="40">
        <v>57</v>
      </c>
      <c r="D45" s="41">
        <f t="shared" si="9"/>
        <v>1.1076564321803343E-2</v>
      </c>
      <c r="E45" s="28" t="s">
        <v>49</v>
      </c>
      <c r="F45" s="42">
        <v>2</v>
      </c>
      <c r="G45" s="42">
        <v>74</v>
      </c>
      <c r="H45" s="43">
        <f t="shared" si="10"/>
        <v>1.9</v>
      </c>
      <c r="I45" s="42">
        <f t="shared" si="11"/>
        <v>39</v>
      </c>
      <c r="J45" s="42">
        <v>30</v>
      </c>
      <c r="K45" s="42">
        <v>15</v>
      </c>
      <c r="L45" s="42" t="str">
        <f t="shared" si="12"/>
        <v>NO ORDER</v>
      </c>
      <c r="M45" s="42">
        <f t="shared" si="13"/>
        <v>0</v>
      </c>
      <c r="N45" s="42">
        <f t="shared" si="14"/>
        <v>2</v>
      </c>
      <c r="O45" s="28">
        <f t="shared" si="15"/>
        <v>4</v>
      </c>
      <c r="P45" s="28">
        <f t="shared" si="7"/>
        <v>72</v>
      </c>
      <c r="Q45" s="29">
        <f t="shared" si="8"/>
        <v>0</v>
      </c>
    </row>
    <row r="46" spans="1:17" x14ac:dyDescent="0.2">
      <c r="A46" s="25">
        <v>9</v>
      </c>
      <c r="B46" s="25" t="s">
        <v>67</v>
      </c>
      <c r="C46" s="40">
        <v>57</v>
      </c>
      <c r="D46" s="41">
        <f t="shared" si="9"/>
        <v>1.1076564321803343E-2</v>
      </c>
      <c r="E46" s="28" t="s">
        <v>54</v>
      </c>
      <c r="F46" s="42">
        <v>3</v>
      </c>
      <c r="G46" s="42">
        <v>34</v>
      </c>
      <c r="H46" s="43">
        <f t="shared" si="10"/>
        <v>1.9</v>
      </c>
      <c r="I46" s="42">
        <f t="shared" si="11"/>
        <v>18</v>
      </c>
      <c r="J46" s="42">
        <v>30</v>
      </c>
      <c r="K46" s="42">
        <v>15</v>
      </c>
      <c r="L46" s="42" t="str">
        <f t="shared" si="12"/>
        <v>NO ORDER</v>
      </c>
      <c r="M46" s="42">
        <f t="shared" si="13"/>
        <v>12</v>
      </c>
      <c r="N46" s="42">
        <f t="shared" si="14"/>
        <v>15</v>
      </c>
      <c r="O46" s="28">
        <f t="shared" si="15"/>
        <v>29</v>
      </c>
      <c r="P46" s="28">
        <f t="shared" si="7"/>
        <v>72</v>
      </c>
      <c r="Q46" s="29">
        <f t="shared" si="8"/>
        <v>38</v>
      </c>
    </row>
    <row r="47" spans="1:17" x14ac:dyDescent="0.2">
      <c r="A47" s="25">
        <v>3</v>
      </c>
      <c r="B47" s="25" t="s">
        <v>67</v>
      </c>
      <c r="C47" s="40">
        <v>55</v>
      </c>
      <c r="D47" s="41">
        <f t="shared" si="9"/>
        <v>1.0687912942090944E-2</v>
      </c>
      <c r="E47" s="28" t="s">
        <v>48</v>
      </c>
      <c r="F47" s="42">
        <v>3</v>
      </c>
      <c r="G47" s="42">
        <v>78</v>
      </c>
      <c r="H47" s="43">
        <f t="shared" si="10"/>
        <v>1.8333333333333333</v>
      </c>
      <c r="I47" s="42">
        <f t="shared" si="11"/>
        <v>43</v>
      </c>
      <c r="J47" s="42">
        <v>30</v>
      </c>
      <c r="K47" s="42">
        <v>15</v>
      </c>
      <c r="L47" s="42" t="str">
        <f t="shared" si="12"/>
        <v>NO ORDER</v>
      </c>
      <c r="M47" s="42">
        <f t="shared" si="13"/>
        <v>0</v>
      </c>
      <c r="N47" s="42">
        <f t="shared" si="14"/>
        <v>3</v>
      </c>
      <c r="O47" s="28">
        <f t="shared" si="15"/>
        <v>6</v>
      </c>
      <c r="P47" s="28">
        <f t="shared" si="7"/>
        <v>70</v>
      </c>
      <c r="Q47" s="29">
        <f t="shared" si="8"/>
        <v>0</v>
      </c>
    </row>
    <row r="48" spans="1:17" x14ac:dyDescent="0.2">
      <c r="A48" s="25">
        <v>6</v>
      </c>
      <c r="B48" s="25" t="s">
        <v>67</v>
      </c>
      <c r="C48" s="40">
        <v>54</v>
      </c>
      <c r="D48" s="41">
        <f t="shared" si="9"/>
        <v>1.0493587252234746E-2</v>
      </c>
      <c r="E48" s="28" t="s">
        <v>51</v>
      </c>
      <c r="F48" s="42">
        <v>2</v>
      </c>
      <c r="G48" s="42">
        <v>87</v>
      </c>
      <c r="H48" s="43">
        <f t="shared" si="10"/>
        <v>1.8</v>
      </c>
      <c r="I48" s="42">
        <f t="shared" si="11"/>
        <v>49</v>
      </c>
      <c r="J48" s="42">
        <v>30</v>
      </c>
      <c r="K48" s="42">
        <v>15</v>
      </c>
      <c r="L48" s="42" t="str">
        <f t="shared" si="12"/>
        <v>NO ORDER</v>
      </c>
      <c r="M48" s="42">
        <f t="shared" si="13"/>
        <v>0</v>
      </c>
      <c r="N48" s="42">
        <f t="shared" si="14"/>
        <v>2</v>
      </c>
      <c r="O48" s="28">
        <f t="shared" si="15"/>
        <v>4</v>
      </c>
      <c r="P48" s="28">
        <f t="shared" si="7"/>
        <v>69</v>
      </c>
      <c r="Q48" s="29">
        <f t="shared" si="8"/>
        <v>0</v>
      </c>
    </row>
    <row r="49" spans="1:17" x14ac:dyDescent="0.2">
      <c r="A49" s="25">
        <v>2</v>
      </c>
      <c r="B49" s="25" t="s">
        <v>67</v>
      </c>
      <c r="C49" s="40">
        <v>53</v>
      </c>
      <c r="D49" s="41">
        <f t="shared" si="9"/>
        <v>1.0299261562378547E-2</v>
      </c>
      <c r="E49" s="28" t="s">
        <v>47</v>
      </c>
      <c r="F49" s="42">
        <v>2</v>
      </c>
      <c r="G49" s="42">
        <v>64</v>
      </c>
      <c r="H49" s="43">
        <f t="shared" si="10"/>
        <v>1.7666666666666666</v>
      </c>
      <c r="I49" s="42">
        <f t="shared" si="11"/>
        <v>37</v>
      </c>
      <c r="J49" s="42">
        <v>30</v>
      </c>
      <c r="K49" s="42">
        <v>15</v>
      </c>
      <c r="L49" s="42" t="str">
        <f t="shared" si="12"/>
        <v>NO ORDER</v>
      </c>
      <c r="M49" s="42">
        <f t="shared" si="13"/>
        <v>0</v>
      </c>
      <c r="N49" s="42">
        <f t="shared" si="14"/>
        <v>2</v>
      </c>
      <c r="O49" s="28">
        <f t="shared" si="15"/>
        <v>4</v>
      </c>
      <c r="P49" s="28">
        <f t="shared" si="7"/>
        <v>67</v>
      </c>
      <c r="Q49" s="29">
        <f t="shared" si="8"/>
        <v>3</v>
      </c>
    </row>
    <row r="50" spans="1:17" x14ac:dyDescent="0.2">
      <c r="A50" s="25">
        <v>6</v>
      </c>
      <c r="B50" s="25" t="s">
        <v>67</v>
      </c>
      <c r="C50" s="40">
        <v>51</v>
      </c>
      <c r="D50" s="41">
        <f t="shared" si="9"/>
        <v>9.9106101826661481E-3</v>
      </c>
      <c r="E50" s="28" t="s">
        <v>51</v>
      </c>
      <c r="F50" s="42">
        <v>2</v>
      </c>
      <c r="G50" s="42">
        <v>24</v>
      </c>
      <c r="H50" s="43">
        <f t="shared" si="10"/>
        <v>1.7</v>
      </c>
      <c r="I50" s="42">
        <f t="shared" si="11"/>
        <v>15</v>
      </c>
      <c r="J50" s="42">
        <v>30</v>
      </c>
      <c r="K50" s="42">
        <v>15</v>
      </c>
      <c r="L50" s="42" t="str">
        <f t="shared" si="12"/>
        <v>REORDER</v>
      </c>
      <c r="M50" s="42">
        <f t="shared" si="13"/>
        <v>15</v>
      </c>
      <c r="N50" s="42">
        <f t="shared" si="14"/>
        <v>17</v>
      </c>
      <c r="O50" s="28">
        <f t="shared" si="15"/>
        <v>29</v>
      </c>
      <c r="P50" s="28">
        <f t="shared" si="7"/>
        <v>65</v>
      </c>
      <c r="Q50" s="29">
        <f t="shared" si="8"/>
        <v>41</v>
      </c>
    </row>
    <row r="51" spans="1:17" x14ac:dyDescent="0.2">
      <c r="A51" s="25">
        <v>8</v>
      </c>
      <c r="B51" s="25" t="s">
        <v>67</v>
      </c>
      <c r="C51" s="40">
        <v>51</v>
      </c>
      <c r="D51" s="41">
        <f t="shared" si="9"/>
        <v>9.9106101826661481E-3</v>
      </c>
      <c r="E51" s="28" t="s">
        <v>53</v>
      </c>
      <c r="F51" s="42">
        <v>3</v>
      </c>
      <c r="G51" s="42">
        <v>34</v>
      </c>
      <c r="H51" s="43">
        <f t="shared" si="10"/>
        <v>1.7</v>
      </c>
      <c r="I51" s="42">
        <f t="shared" si="11"/>
        <v>20</v>
      </c>
      <c r="J51" s="42">
        <v>30</v>
      </c>
      <c r="K51" s="42">
        <v>15</v>
      </c>
      <c r="L51" s="42" t="str">
        <f t="shared" si="12"/>
        <v>NO ORDER</v>
      </c>
      <c r="M51" s="42">
        <f t="shared" si="13"/>
        <v>10</v>
      </c>
      <c r="N51" s="42">
        <f t="shared" si="14"/>
        <v>13</v>
      </c>
      <c r="O51" s="28">
        <f t="shared" si="15"/>
        <v>23</v>
      </c>
      <c r="P51" s="28">
        <f t="shared" si="7"/>
        <v>65</v>
      </c>
      <c r="Q51" s="29">
        <f t="shared" si="8"/>
        <v>31</v>
      </c>
    </row>
    <row r="52" spans="1:17" x14ac:dyDescent="0.2">
      <c r="A52" s="25">
        <v>2</v>
      </c>
      <c r="B52" s="25" t="s">
        <v>67</v>
      </c>
      <c r="C52" s="40">
        <v>50</v>
      </c>
      <c r="D52" s="41">
        <f t="shared" si="9"/>
        <v>9.7162844928099495E-3</v>
      </c>
      <c r="E52" s="28" t="s">
        <v>47</v>
      </c>
      <c r="F52" s="42">
        <v>2</v>
      </c>
      <c r="G52" s="42">
        <v>92</v>
      </c>
      <c r="H52" s="43">
        <f t="shared" si="10"/>
        <v>1.6666666666666667</v>
      </c>
      <c r="I52" s="42">
        <f t="shared" si="11"/>
        <v>56</v>
      </c>
      <c r="J52" s="42">
        <v>30</v>
      </c>
      <c r="K52" s="42">
        <v>15</v>
      </c>
      <c r="L52" s="42" t="str">
        <f t="shared" si="12"/>
        <v>NO ORDER</v>
      </c>
      <c r="M52" s="42">
        <f t="shared" si="13"/>
        <v>0</v>
      </c>
      <c r="N52" s="42">
        <f t="shared" si="14"/>
        <v>2</v>
      </c>
      <c r="O52" s="28">
        <f t="shared" si="15"/>
        <v>4</v>
      </c>
      <c r="P52" s="28">
        <f t="shared" si="7"/>
        <v>64</v>
      </c>
      <c r="Q52" s="29">
        <f t="shared" si="8"/>
        <v>0</v>
      </c>
    </row>
    <row r="53" spans="1:17" x14ac:dyDescent="0.2">
      <c r="A53" s="25">
        <v>5</v>
      </c>
      <c r="B53" s="25" t="s">
        <v>67</v>
      </c>
      <c r="C53" s="40">
        <v>49</v>
      </c>
      <c r="D53" s="41">
        <f t="shared" si="9"/>
        <v>9.5219588029537509E-3</v>
      </c>
      <c r="E53" s="28" t="s">
        <v>50</v>
      </c>
      <c r="F53" s="42">
        <v>2</v>
      </c>
      <c r="G53" s="42">
        <v>356</v>
      </c>
      <c r="H53" s="43">
        <f t="shared" si="10"/>
        <v>1.6333333333333333</v>
      </c>
      <c r="I53" s="42">
        <f t="shared" si="11"/>
        <v>218</v>
      </c>
      <c r="J53" s="42">
        <v>30</v>
      </c>
      <c r="K53" s="42">
        <v>15</v>
      </c>
      <c r="L53" s="42" t="str">
        <f t="shared" si="12"/>
        <v>NO ORDER</v>
      </c>
      <c r="M53" s="42">
        <f t="shared" si="13"/>
        <v>0</v>
      </c>
      <c r="N53" s="42">
        <f t="shared" si="14"/>
        <v>2</v>
      </c>
      <c r="O53" s="28">
        <f t="shared" si="15"/>
        <v>4</v>
      </c>
      <c r="P53" s="28">
        <f t="shared" si="7"/>
        <v>62</v>
      </c>
      <c r="Q53" s="29">
        <f t="shared" si="8"/>
        <v>0</v>
      </c>
    </row>
    <row r="54" spans="1:17" x14ac:dyDescent="0.2">
      <c r="A54" s="25">
        <v>2</v>
      </c>
      <c r="B54" s="25" t="s">
        <v>67</v>
      </c>
      <c r="C54" s="40">
        <v>47</v>
      </c>
      <c r="D54" s="41">
        <f t="shared" si="9"/>
        <v>9.1333074232413519E-3</v>
      </c>
      <c r="E54" s="28" t="s">
        <v>47</v>
      </c>
      <c r="F54" s="42">
        <v>2</v>
      </c>
      <c r="G54" s="42">
        <v>13</v>
      </c>
      <c r="H54" s="43">
        <f t="shared" si="10"/>
        <v>1.5666666666666667</v>
      </c>
      <c r="I54" s="42">
        <f t="shared" si="11"/>
        <v>9</v>
      </c>
      <c r="J54" s="42">
        <v>30</v>
      </c>
      <c r="K54" s="42">
        <v>15</v>
      </c>
      <c r="L54" s="42" t="str">
        <f t="shared" si="12"/>
        <v>REORDER</v>
      </c>
      <c r="M54" s="42">
        <f t="shared" si="13"/>
        <v>21</v>
      </c>
      <c r="N54" s="42">
        <f t="shared" si="14"/>
        <v>23</v>
      </c>
      <c r="O54" s="28">
        <f t="shared" si="15"/>
        <v>37</v>
      </c>
      <c r="P54" s="28">
        <f t="shared" si="7"/>
        <v>60</v>
      </c>
      <c r="Q54" s="29">
        <f t="shared" si="8"/>
        <v>47</v>
      </c>
    </row>
    <row r="55" spans="1:17" x14ac:dyDescent="0.2">
      <c r="A55" s="25">
        <v>2</v>
      </c>
      <c r="B55" s="25" t="s">
        <v>67</v>
      </c>
      <c r="C55" s="40">
        <v>47</v>
      </c>
      <c r="D55" s="41">
        <f t="shared" si="9"/>
        <v>9.1333074232413519E-3</v>
      </c>
      <c r="E55" s="28" t="s">
        <v>47</v>
      </c>
      <c r="F55" s="42">
        <v>2</v>
      </c>
      <c r="G55" s="42">
        <v>23</v>
      </c>
      <c r="H55" s="43">
        <f t="shared" si="10"/>
        <v>1.5666666666666667</v>
      </c>
      <c r="I55" s="42">
        <f t="shared" si="11"/>
        <v>15</v>
      </c>
      <c r="J55" s="42">
        <v>30</v>
      </c>
      <c r="K55" s="42">
        <v>15</v>
      </c>
      <c r="L55" s="42" t="str">
        <f t="shared" si="12"/>
        <v>REORDER</v>
      </c>
      <c r="M55" s="42">
        <f t="shared" si="13"/>
        <v>15</v>
      </c>
      <c r="N55" s="42">
        <f t="shared" si="14"/>
        <v>17</v>
      </c>
      <c r="O55" s="28">
        <f t="shared" si="15"/>
        <v>27</v>
      </c>
      <c r="P55" s="28">
        <f t="shared" si="7"/>
        <v>60</v>
      </c>
      <c r="Q55" s="29">
        <f t="shared" si="8"/>
        <v>37</v>
      </c>
    </row>
    <row r="56" spans="1:17" x14ac:dyDescent="0.2">
      <c r="A56" s="25">
        <v>6</v>
      </c>
      <c r="B56" s="25" t="s">
        <v>67</v>
      </c>
      <c r="C56" s="40">
        <v>47</v>
      </c>
      <c r="D56" s="41">
        <f t="shared" si="9"/>
        <v>9.1333074232413519E-3</v>
      </c>
      <c r="E56" s="28" t="s">
        <v>51</v>
      </c>
      <c r="F56" s="42">
        <v>2</v>
      </c>
      <c r="G56" s="42">
        <v>43</v>
      </c>
      <c r="H56" s="43">
        <f t="shared" si="10"/>
        <v>1.5666666666666667</v>
      </c>
      <c r="I56" s="42">
        <f t="shared" si="11"/>
        <v>28</v>
      </c>
      <c r="J56" s="42">
        <v>30</v>
      </c>
      <c r="K56" s="42">
        <v>15</v>
      </c>
      <c r="L56" s="42" t="str">
        <f t="shared" si="12"/>
        <v>NO ORDER</v>
      </c>
      <c r="M56" s="42">
        <f t="shared" si="13"/>
        <v>2</v>
      </c>
      <c r="N56" s="42">
        <f t="shared" si="14"/>
        <v>4</v>
      </c>
      <c r="O56" s="28">
        <f t="shared" si="15"/>
        <v>7</v>
      </c>
      <c r="P56" s="28">
        <f t="shared" si="7"/>
        <v>60</v>
      </c>
      <c r="Q56" s="29">
        <f t="shared" si="8"/>
        <v>17</v>
      </c>
    </row>
    <row r="57" spans="1:17" x14ac:dyDescent="0.2">
      <c r="A57" s="25">
        <v>3</v>
      </c>
      <c r="B57" s="25" t="s">
        <v>67</v>
      </c>
      <c r="C57" s="40">
        <v>46</v>
      </c>
      <c r="D57" s="41">
        <f t="shared" si="9"/>
        <v>8.9389817333851533E-3</v>
      </c>
      <c r="E57" s="28" t="s">
        <v>48</v>
      </c>
      <c r="F57" s="42">
        <v>3</v>
      </c>
      <c r="G57" s="42">
        <v>946</v>
      </c>
      <c r="H57" s="43">
        <f t="shared" si="10"/>
        <v>1.5333333333333334</v>
      </c>
      <c r="I57" s="42">
        <f t="shared" si="11"/>
        <v>617</v>
      </c>
      <c r="J57" s="42">
        <v>30</v>
      </c>
      <c r="K57" s="42">
        <v>15</v>
      </c>
      <c r="L57" s="42" t="str">
        <f t="shared" si="12"/>
        <v>NO ORDER</v>
      </c>
      <c r="M57" s="42">
        <f t="shared" si="13"/>
        <v>0</v>
      </c>
      <c r="N57" s="42">
        <f t="shared" si="14"/>
        <v>3</v>
      </c>
      <c r="O57" s="28">
        <f t="shared" si="15"/>
        <v>5</v>
      </c>
      <c r="P57" s="28">
        <f t="shared" si="7"/>
        <v>59</v>
      </c>
      <c r="Q57" s="29">
        <f t="shared" si="8"/>
        <v>0</v>
      </c>
    </row>
    <row r="58" spans="1:17" x14ac:dyDescent="0.2">
      <c r="A58" s="25">
        <v>6</v>
      </c>
      <c r="B58" s="25" t="s">
        <v>67</v>
      </c>
      <c r="C58" s="40">
        <v>46</v>
      </c>
      <c r="D58" s="41">
        <f t="shared" si="9"/>
        <v>8.9389817333851533E-3</v>
      </c>
      <c r="E58" s="28" t="s">
        <v>51</v>
      </c>
      <c r="F58" s="42">
        <v>2</v>
      </c>
      <c r="G58" s="42">
        <v>49</v>
      </c>
      <c r="H58" s="43">
        <f t="shared" si="10"/>
        <v>1.5333333333333334</v>
      </c>
      <c r="I58" s="42">
        <f t="shared" si="11"/>
        <v>32</v>
      </c>
      <c r="J58" s="42">
        <v>30</v>
      </c>
      <c r="K58" s="42">
        <v>15</v>
      </c>
      <c r="L58" s="42" t="str">
        <f t="shared" si="12"/>
        <v>NO ORDER</v>
      </c>
      <c r="M58" s="42">
        <f t="shared" si="13"/>
        <v>0</v>
      </c>
      <c r="N58" s="42">
        <f t="shared" si="14"/>
        <v>2</v>
      </c>
      <c r="O58" s="28">
        <f t="shared" si="15"/>
        <v>4</v>
      </c>
      <c r="P58" s="28">
        <f t="shared" si="7"/>
        <v>59</v>
      </c>
      <c r="Q58" s="29">
        <f t="shared" si="8"/>
        <v>10</v>
      </c>
    </row>
    <row r="59" spans="1:17" x14ac:dyDescent="0.2">
      <c r="A59" s="25">
        <v>7</v>
      </c>
      <c r="B59" s="25" t="s">
        <v>67</v>
      </c>
      <c r="C59" s="40">
        <v>46</v>
      </c>
      <c r="D59" s="41">
        <f t="shared" si="9"/>
        <v>8.9389817333851533E-3</v>
      </c>
      <c r="E59" s="28" t="s">
        <v>52</v>
      </c>
      <c r="F59" s="42">
        <v>3</v>
      </c>
      <c r="G59" s="42">
        <v>84</v>
      </c>
      <c r="H59" s="43">
        <f t="shared" si="10"/>
        <v>1.5333333333333334</v>
      </c>
      <c r="I59" s="42">
        <f t="shared" si="11"/>
        <v>55</v>
      </c>
      <c r="J59" s="42">
        <v>30</v>
      </c>
      <c r="K59" s="42">
        <v>15</v>
      </c>
      <c r="L59" s="42" t="str">
        <f t="shared" si="12"/>
        <v>NO ORDER</v>
      </c>
      <c r="M59" s="42">
        <f t="shared" si="13"/>
        <v>0</v>
      </c>
      <c r="N59" s="42">
        <f t="shared" si="14"/>
        <v>3</v>
      </c>
      <c r="O59" s="28">
        <f t="shared" si="15"/>
        <v>5</v>
      </c>
      <c r="P59" s="28">
        <f t="shared" si="7"/>
        <v>59</v>
      </c>
      <c r="Q59" s="29">
        <f t="shared" si="8"/>
        <v>0</v>
      </c>
    </row>
    <row r="60" spans="1:17" x14ac:dyDescent="0.2">
      <c r="A60" s="25">
        <v>2</v>
      </c>
      <c r="B60" s="25" t="s">
        <v>67</v>
      </c>
      <c r="C60" s="40">
        <v>43</v>
      </c>
      <c r="D60" s="41">
        <f t="shared" si="9"/>
        <v>8.3560046638165558E-3</v>
      </c>
      <c r="E60" s="28" t="s">
        <v>47</v>
      </c>
      <c r="F60" s="42">
        <v>2</v>
      </c>
      <c r="G60" s="42">
        <v>86</v>
      </c>
      <c r="H60" s="43">
        <f t="shared" si="10"/>
        <v>1.4333333333333333</v>
      </c>
      <c r="I60" s="42">
        <f t="shared" si="11"/>
        <v>60</v>
      </c>
      <c r="J60" s="42">
        <v>30</v>
      </c>
      <c r="K60" s="42">
        <v>15</v>
      </c>
      <c r="L60" s="42" t="str">
        <f t="shared" si="12"/>
        <v>NO ORDER</v>
      </c>
      <c r="M60" s="42">
        <f t="shared" si="13"/>
        <v>0</v>
      </c>
      <c r="N60" s="42">
        <f t="shared" si="14"/>
        <v>2</v>
      </c>
      <c r="O60" s="28">
        <f t="shared" si="15"/>
        <v>3</v>
      </c>
      <c r="P60" s="28">
        <f t="shared" si="7"/>
        <v>55</v>
      </c>
      <c r="Q60" s="29">
        <f t="shared" si="8"/>
        <v>0</v>
      </c>
    </row>
    <row r="61" spans="1:17" x14ac:dyDescent="0.2">
      <c r="A61" s="25">
        <v>2</v>
      </c>
      <c r="B61" s="25" t="s">
        <v>67</v>
      </c>
      <c r="C61" s="40">
        <v>43</v>
      </c>
      <c r="D61" s="41">
        <f t="shared" si="9"/>
        <v>8.3560046638165558E-3</v>
      </c>
      <c r="E61" s="28" t="s">
        <v>47</v>
      </c>
      <c r="F61" s="42">
        <v>2</v>
      </c>
      <c r="G61" s="42">
        <v>90</v>
      </c>
      <c r="H61" s="43">
        <f t="shared" si="10"/>
        <v>1.4333333333333333</v>
      </c>
      <c r="I61" s="42">
        <f t="shared" si="11"/>
        <v>63</v>
      </c>
      <c r="J61" s="42">
        <v>30</v>
      </c>
      <c r="K61" s="42">
        <v>15</v>
      </c>
      <c r="L61" s="42" t="str">
        <f t="shared" si="12"/>
        <v>NO ORDER</v>
      </c>
      <c r="M61" s="42">
        <f t="shared" si="13"/>
        <v>0</v>
      </c>
      <c r="N61" s="42">
        <f t="shared" si="14"/>
        <v>2</v>
      </c>
      <c r="O61" s="28">
        <f t="shared" si="15"/>
        <v>3</v>
      </c>
      <c r="P61" s="28">
        <f t="shared" si="7"/>
        <v>55</v>
      </c>
      <c r="Q61" s="29">
        <f t="shared" si="8"/>
        <v>0</v>
      </c>
    </row>
    <row r="62" spans="1:17" x14ac:dyDescent="0.2">
      <c r="A62" s="25">
        <v>7</v>
      </c>
      <c r="B62" s="25" t="s">
        <v>67</v>
      </c>
      <c r="C62" s="40">
        <v>41</v>
      </c>
      <c r="D62" s="41">
        <f t="shared" si="9"/>
        <v>7.9673532841041585E-3</v>
      </c>
      <c r="E62" s="28" t="s">
        <v>52</v>
      </c>
      <c r="F62" s="42">
        <v>3</v>
      </c>
      <c r="G62" s="42">
        <v>30</v>
      </c>
      <c r="H62" s="43">
        <f t="shared" si="10"/>
        <v>1.3666666666666667</v>
      </c>
      <c r="I62" s="42">
        <f t="shared" si="11"/>
        <v>22</v>
      </c>
      <c r="J62" s="42">
        <v>30</v>
      </c>
      <c r="K62" s="42">
        <v>15</v>
      </c>
      <c r="L62" s="42" t="str">
        <f t="shared" si="12"/>
        <v>NO ORDER</v>
      </c>
      <c r="M62" s="42">
        <f t="shared" si="13"/>
        <v>8</v>
      </c>
      <c r="N62" s="42">
        <f t="shared" si="14"/>
        <v>11</v>
      </c>
      <c r="O62" s="28">
        <f t="shared" si="15"/>
        <v>16</v>
      </c>
      <c r="P62" s="28">
        <f t="shared" si="7"/>
        <v>52</v>
      </c>
      <c r="Q62" s="29">
        <f t="shared" si="8"/>
        <v>22</v>
      </c>
    </row>
    <row r="63" spans="1:17" x14ac:dyDescent="0.2">
      <c r="A63" s="25">
        <v>7</v>
      </c>
      <c r="B63" s="25" t="s">
        <v>67</v>
      </c>
      <c r="C63" s="40">
        <v>39</v>
      </c>
      <c r="D63" s="41">
        <f t="shared" si="9"/>
        <v>7.5787019043917605E-3</v>
      </c>
      <c r="E63" s="28" t="s">
        <v>52</v>
      </c>
      <c r="F63" s="42">
        <v>3</v>
      </c>
      <c r="G63" s="42">
        <v>26</v>
      </c>
      <c r="H63" s="43">
        <f t="shared" si="10"/>
        <v>1.3</v>
      </c>
      <c r="I63" s="42">
        <f t="shared" si="11"/>
        <v>20</v>
      </c>
      <c r="J63" s="42">
        <v>30</v>
      </c>
      <c r="K63" s="42">
        <v>15</v>
      </c>
      <c r="L63" s="42" t="str">
        <f t="shared" si="12"/>
        <v>NO ORDER</v>
      </c>
      <c r="M63" s="42">
        <f t="shared" si="13"/>
        <v>10</v>
      </c>
      <c r="N63" s="42">
        <f t="shared" si="14"/>
        <v>13</v>
      </c>
      <c r="O63" s="28">
        <f t="shared" si="15"/>
        <v>17</v>
      </c>
      <c r="P63" s="28">
        <f t="shared" si="7"/>
        <v>50</v>
      </c>
      <c r="Q63" s="29">
        <f t="shared" si="8"/>
        <v>24</v>
      </c>
    </row>
    <row r="64" spans="1:17" x14ac:dyDescent="0.2">
      <c r="A64" s="25">
        <v>1</v>
      </c>
      <c r="B64" s="25" t="s">
        <v>67</v>
      </c>
      <c r="C64" s="40">
        <v>37</v>
      </c>
      <c r="D64" s="41">
        <f t="shared" si="9"/>
        <v>7.1900505246793624E-3</v>
      </c>
      <c r="E64" s="28" t="s">
        <v>46</v>
      </c>
      <c r="F64" s="42">
        <v>3</v>
      </c>
      <c r="G64" s="42">
        <v>44</v>
      </c>
      <c r="H64" s="43">
        <f t="shared" si="10"/>
        <v>1.2333333333333334</v>
      </c>
      <c r="I64" s="42">
        <f t="shared" si="11"/>
        <v>36</v>
      </c>
      <c r="J64" s="42">
        <v>30</v>
      </c>
      <c r="K64" s="42">
        <v>15</v>
      </c>
      <c r="L64" s="42" t="str">
        <f t="shared" si="12"/>
        <v>NO ORDER</v>
      </c>
      <c r="M64" s="42">
        <f t="shared" si="13"/>
        <v>0</v>
      </c>
      <c r="N64" s="42">
        <f t="shared" si="14"/>
        <v>3</v>
      </c>
      <c r="O64" s="28">
        <f t="shared" si="15"/>
        <v>4</v>
      </c>
      <c r="P64" s="28">
        <f t="shared" si="7"/>
        <v>47</v>
      </c>
      <c r="Q64" s="29">
        <f t="shared" si="8"/>
        <v>3</v>
      </c>
    </row>
    <row r="65" spans="1:17" x14ac:dyDescent="0.2">
      <c r="A65" s="25">
        <v>1</v>
      </c>
      <c r="B65" s="25" t="s">
        <v>67</v>
      </c>
      <c r="C65" s="40">
        <v>37</v>
      </c>
      <c r="D65" s="41">
        <f t="shared" si="9"/>
        <v>7.1900505246793624E-3</v>
      </c>
      <c r="E65" s="28" t="s">
        <v>46</v>
      </c>
      <c r="F65" s="42">
        <v>3</v>
      </c>
      <c r="G65" s="42">
        <v>47</v>
      </c>
      <c r="H65" s="43">
        <f t="shared" si="10"/>
        <v>1.2333333333333334</v>
      </c>
      <c r="I65" s="42">
        <f t="shared" si="11"/>
        <v>39</v>
      </c>
      <c r="J65" s="42">
        <v>30</v>
      </c>
      <c r="K65" s="42">
        <v>15</v>
      </c>
      <c r="L65" s="42" t="str">
        <f t="shared" si="12"/>
        <v>NO ORDER</v>
      </c>
      <c r="M65" s="42">
        <f t="shared" si="13"/>
        <v>0</v>
      </c>
      <c r="N65" s="42">
        <f t="shared" si="14"/>
        <v>3</v>
      </c>
      <c r="O65" s="28">
        <f t="shared" si="15"/>
        <v>4</v>
      </c>
      <c r="P65" s="28">
        <f t="shared" si="7"/>
        <v>47</v>
      </c>
      <c r="Q65" s="29">
        <f t="shared" si="8"/>
        <v>0</v>
      </c>
    </row>
    <row r="66" spans="1:17" x14ac:dyDescent="0.2">
      <c r="A66" s="25">
        <v>1</v>
      </c>
      <c r="B66" s="25" t="s">
        <v>67</v>
      </c>
      <c r="C66" s="40">
        <v>37</v>
      </c>
      <c r="D66" s="41">
        <f t="shared" si="9"/>
        <v>7.1900505246793624E-3</v>
      </c>
      <c r="E66" s="28" t="s">
        <v>46</v>
      </c>
      <c r="F66" s="42">
        <v>3</v>
      </c>
      <c r="G66" s="42">
        <v>230</v>
      </c>
      <c r="H66" s="43">
        <f t="shared" si="10"/>
        <v>1.2333333333333334</v>
      </c>
      <c r="I66" s="42">
        <f t="shared" si="11"/>
        <v>187</v>
      </c>
      <c r="J66" s="42">
        <v>30</v>
      </c>
      <c r="K66" s="42">
        <v>15</v>
      </c>
      <c r="L66" s="42" t="str">
        <f t="shared" si="12"/>
        <v>NO ORDER</v>
      </c>
      <c r="M66" s="42">
        <f t="shared" si="13"/>
        <v>0</v>
      </c>
      <c r="N66" s="42">
        <f t="shared" si="14"/>
        <v>3</v>
      </c>
      <c r="O66" s="28">
        <f t="shared" si="15"/>
        <v>4</v>
      </c>
      <c r="P66" s="28">
        <f t="shared" si="7"/>
        <v>47</v>
      </c>
      <c r="Q66" s="29">
        <f t="shared" si="8"/>
        <v>0</v>
      </c>
    </row>
    <row r="67" spans="1:17" x14ac:dyDescent="0.2">
      <c r="A67" s="25">
        <v>8</v>
      </c>
      <c r="B67" s="25" t="s">
        <v>67</v>
      </c>
      <c r="C67" s="40">
        <v>37</v>
      </c>
      <c r="D67" s="41">
        <f t="shared" ref="D67:D98" si="16">C67/$C$1</f>
        <v>7.1900505246793624E-3</v>
      </c>
      <c r="E67" s="28" t="s">
        <v>53</v>
      </c>
      <c r="F67" s="42">
        <v>3</v>
      </c>
      <c r="G67" s="42">
        <v>32</v>
      </c>
      <c r="H67" s="43">
        <f t="shared" ref="H67:H98" si="17">C67/30</f>
        <v>1.2333333333333334</v>
      </c>
      <c r="I67" s="42">
        <f t="shared" ref="I67:I98" si="18">ROUNDUP(G67/H67,0)</f>
        <v>26</v>
      </c>
      <c r="J67" s="42">
        <v>30</v>
      </c>
      <c r="K67" s="42">
        <v>15</v>
      </c>
      <c r="L67" s="42" t="str">
        <f t="shared" ref="L67:L98" si="19">IF(I67&gt;K67,"NO ORDER","REORDER")</f>
        <v>NO ORDER</v>
      </c>
      <c r="M67" s="42">
        <f t="shared" ref="M67:M98" si="20">IF(J67-I67&lt;0,0,J67-I67)</f>
        <v>4</v>
      </c>
      <c r="N67" s="42">
        <f t="shared" ref="N67:N98" si="21">M67+F67</f>
        <v>7</v>
      </c>
      <c r="O67" s="28">
        <f t="shared" ref="O67:O98" si="22">ROUNDUP(N67*H67,0)</f>
        <v>9</v>
      </c>
      <c r="P67" s="28">
        <f t="shared" si="7"/>
        <v>47</v>
      </c>
      <c r="Q67" s="29">
        <f t="shared" si="8"/>
        <v>15</v>
      </c>
    </row>
    <row r="68" spans="1:17" x14ac:dyDescent="0.2">
      <c r="A68" s="25">
        <v>5</v>
      </c>
      <c r="B68" s="25" t="s">
        <v>67</v>
      </c>
      <c r="C68" s="40">
        <v>36</v>
      </c>
      <c r="D68" s="41">
        <f t="shared" si="16"/>
        <v>6.9957248348231638E-3</v>
      </c>
      <c r="E68" s="28" t="s">
        <v>50</v>
      </c>
      <c r="F68" s="42">
        <v>2</v>
      </c>
      <c r="G68" s="42">
        <v>56</v>
      </c>
      <c r="H68" s="43">
        <f t="shared" si="17"/>
        <v>1.2</v>
      </c>
      <c r="I68" s="42">
        <f t="shared" si="18"/>
        <v>47</v>
      </c>
      <c r="J68" s="42">
        <v>30</v>
      </c>
      <c r="K68" s="42">
        <v>15</v>
      </c>
      <c r="L68" s="42" t="str">
        <f t="shared" si="19"/>
        <v>NO ORDER</v>
      </c>
      <c r="M68" s="42">
        <f t="shared" si="20"/>
        <v>0</v>
      </c>
      <c r="N68" s="42">
        <f t="shared" si="21"/>
        <v>2</v>
      </c>
      <c r="O68" s="28">
        <f t="shared" si="22"/>
        <v>3</v>
      </c>
      <c r="P68" s="28">
        <f t="shared" ref="P68:P110" si="23">ROUNDUP(D68*$P$1,0)</f>
        <v>46</v>
      </c>
      <c r="Q68" s="29">
        <f t="shared" ref="Q68:Q110" si="24">IF(P68-G68&lt;0,0,P68-G68)</f>
        <v>0</v>
      </c>
    </row>
    <row r="69" spans="1:17" x14ac:dyDescent="0.2">
      <c r="A69" s="25">
        <v>8</v>
      </c>
      <c r="B69" s="25" t="s">
        <v>67</v>
      </c>
      <c r="C69" s="40">
        <v>35</v>
      </c>
      <c r="D69" s="41">
        <f t="shared" si="16"/>
        <v>6.8013991449669643E-3</v>
      </c>
      <c r="E69" s="28" t="s">
        <v>53</v>
      </c>
      <c r="F69" s="42">
        <v>3</v>
      </c>
      <c r="G69" s="42">
        <v>349</v>
      </c>
      <c r="H69" s="43">
        <f t="shared" si="17"/>
        <v>1.1666666666666667</v>
      </c>
      <c r="I69" s="42">
        <f t="shared" si="18"/>
        <v>300</v>
      </c>
      <c r="J69" s="42">
        <v>30</v>
      </c>
      <c r="K69" s="42">
        <v>15</v>
      </c>
      <c r="L69" s="42" t="str">
        <f t="shared" si="19"/>
        <v>NO ORDER</v>
      </c>
      <c r="M69" s="42">
        <f t="shared" si="20"/>
        <v>0</v>
      </c>
      <c r="N69" s="42">
        <f t="shared" si="21"/>
        <v>3</v>
      </c>
      <c r="O69" s="28">
        <f t="shared" si="22"/>
        <v>4</v>
      </c>
      <c r="P69" s="28">
        <f t="shared" si="23"/>
        <v>45</v>
      </c>
      <c r="Q69" s="29">
        <f t="shared" si="24"/>
        <v>0</v>
      </c>
    </row>
    <row r="70" spans="1:17" x14ac:dyDescent="0.2">
      <c r="A70" s="25">
        <v>6</v>
      </c>
      <c r="B70" s="25" t="s">
        <v>67</v>
      </c>
      <c r="C70" s="40">
        <v>32</v>
      </c>
      <c r="D70" s="41">
        <f t="shared" si="16"/>
        <v>6.2184220753983676E-3</v>
      </c>
      <c r="E70" s="28" t="s">
        <v>51</v>
      </c>
      <c r="F70" s="42">
        <v>2</v>
      </c>
      <c r="G70" s="42">
        <v>555</v>
      </c>
      <c r="H70" s="43">
        <f t="shared" si="17"/>
        <v>1.0666666666666667</v>
      </c>
      <c r="I70" s="42">
        <f t="shared" si="18"/>
        <v>521</v>
      </c>
      <c r="J70" s="42">
        <v>30</v>
      </c>
      <c r="K70" s="42">
        <v>15</v>
      </c>
      <c r="L70" s="42" t="str">
        <f t="shared" si="19"/>
        <v>NO ORDER</v>
      </c>
      <c r="M70" s="42">
        <f t="shared" si="20"/>
        <v>0</v>
      </c>
      <c r="N70" s="42">
        <f t="shared" si="21"/>
        <v>2</v>
      </c>
      <c r="O70" s="28">
        <f t="shared" si="22"/>
        <v>3</v>
      </c>
      <c r="P70" s="28">
        <f t="shared" si="23"/>
        <v>41</v>
      </c>
      <c r="Q70" s="29">
        <f t="shared" si="24"/>
        <v>0</v>
      </c>
    </row>
    <row r="71" spans="1:17" x14ac:dyDescent="0.2">
      <c r="A71" s="25">
        <v>5</v>
      </c>
      <c r="B71" s="25" t="s">
        <v>67</v>
      </c>
      <c r="C71" s="40">
        <v>30</v>
      </c>
      <c r="D71" s="41">
        <f t="shared" si="16"/>
        <v>5.8297706956859695E-3</v>
      </c>
      <c r="E71" s="28" t="s">
        <v>50</v>
      </c>
      <c r="F71" s="42">
        <v>2</v>
      </c>
      <c r="G71" s="42">
        <v>31</v>
      </c>
      <c r="H71" s="43">
        <f t="shared" si="17"/>
        <v>1</v>
      </c>
      <c r="I71" s="42">
        <f t="shared" si="18"/>
        <v>31</v>
      </c>
      <c r="J71" s="42">
        <v>30</v>
      </c>
      <c r="K71" s="42">
        <v>15</v>
      </c>
      <c r="L71" s="42" t="str">
        <f t="shared" si="19"/>
        <v>NO ORDER</v>
      </c>
      <c r="M71" s="42">
        <f t="shared" si="20"/>
        <v>0</v>
      </c>
      <c r="N71" s="42">
        <f t="shared" si="21"/>
        <v>2</v>
      </c>
      <c r="O71" s="28">
        <f t="shared" si="22"/>
        <v>2</v>
      </c>
      <c r="P71" s="28">
        <f t="shared" si="23"/>
        <v>38</v>
      </c>
      <c r="Q71" s="29">
        <f t="shared" si="24"/>
        <v>7</v>
      </c>
    </row>
    <row r="72" spans="1:17" x14ac:dyDescent="0.2">
      <c r="A72" s="25">
        <v>7</v>
      </c>
      <c r="B72" s="25" t="s">
        <v>67</v>
      </c>
      <c r="C72" s="40">
        <v>30</v>
      </c>
      <c r="D72" s="41">
        <f t="shared" si="16"/>
        <v>5.8297706956859695E-3</v>
      </c>
      <c r="E72" s="28" t="s">
        <v>52</v>
      </c>
      <c r="F72" s="42">
        <v>3</v>
      </c>
      <c r="G72" s="42">
        <v>84</v>
      </c>
      <c r="H72" s="43">
        <f t="shared" si="17"/>
        <v>1</v>
      </c>
      <c r="I72" s="42">
        <f t="shared" si="18"/>
        <v>84</v>
      </c>
      <c r="J72" s="42">
        <v>30</v>
      </c>
      <c r="K72" s="42">
        <v>15</v>
      </c>
      <c r="L72" s="42" t="str">
        <f t="shared" si="19"/>
        <v>NO ORDER</v>
      </c>
      <c r="M72" s="42">
        <f t="shared" si="20"/>
        <v>0</v>
      </c>
      <c r="N72" s="42">
        <f t="shared" si="21"/>
        <v>3</v>
      </c>
      <c r="O72" s="28">
        <f t="shared" si="22"/>
        <v>3</v>
      </c>
      <c r="P72" s="28">
        <f t="shared" si="23"/>
        <v>38</v>
      </c>
      <c r="Q72" s="29">
        <f t="shared" si="24"/>
        <v>0</v>
      </c>
    </row>
    <row r="73" spans="1:17" x14ac:dyDescent="0.2">
      <c r="A73" s="25">
        <v>7</v>
      </c>
      <c r="B73" s="25" t="s">
        <v>67</v>
      </c>
      <c r="C73" s="40">
        <v>30</v>
      </c>
      <c r="D73" s="41">
        <f t="shared" si="16"/>
        <v>5.8297706956859695E-3</v>
      </c>
      <c r="E73" s="28" t="s">
        <v>52</v>
      </c>
      <c r="F73" s="42">
        <v>3</v>
      </c>
      <c r="G73" s="42">
        <v>45</v>
      </c>
      <c r="H73" s="43">
        <f t="shared" si="17"/>
        <v>1</v>
      </c>
      <c r="I73" s="42">
        <f t="shared" si="18"/>
        <v>45</v>
      </c>
      <c r="J73" s="42">
        <v>30</v>
      </c>
      <c r="K73" s="42">
        <v>15</v>
      </c>
      <c r="L73" s="42" t="str">
        <f t="shared" si="19"/>
        <v>NO ORDER</v>
      </c>
      <c r="M73" s="42">
        <f t="shared" si="20"/>
        <v>0</v>
      </c>
      <c r="N73" s="42">
        <f t="shared" si="21"/>
        <v>3</v>
      </c>
      <c r="O73" s="28">
        <f t="shared" si="22"/>
        <v>3</v>
      </c>
      <c r="P73" s="28">
        <f t="shared" si="23"/>
        <v>38</v>
      </c>
      <c r="Q73" s="29">
        <f t="shared" si="24"/>
        <v>0</v>
      </c>
    </row>
    <row r="74" spans="1:17" x14ac:dyDescent="0.2">
      <c r="A74" s="25">
        <v>5</v>
      </c>
      <c r="B74" s="25" t="s">
        <v>67</v>
      </c>
      <c r="C74" s="40">
        <v>29</v>
      </c>
      <c r="D74" s="41">
        <f t="shared" si="16"/>
        <v>5.6354450058297709E-3</v>
      </c>
      <c r="E74" s="28" t="s">
        <v>50</v>
      </c>
      <c r="F74" s="42">
        <v>2</v>
      </c>
      <c r="G74" s="42">
        <v>32</v>
      </c>
      <c r="H74" s="43">
        <f t="shared" si="17"/>
        <v>0.96666666666666667</v>
      </c>
      <c r="I74" s="42">
        <f t="shared" si="18"/>
        <v>34</v>
      </c>
      <c r="J74" s="42">
        <v>30</v>
      </c>
      <c r="K74" s="42">
        <v>15</v>
      </c>
      <c r="L74" s="42" t="str">
        <f t="shared" si="19"/>
        <v>NO ORDER</v>
      </c>
      <c r="M74" s="42">
        <f t="shared" si="20"/>
        <v>0</v>
      </c>
      <c r="N74" s="42">
        <f t="shared" si="21"/>
        <v>2</v>
      </c>
      <c r="O74" s="28">
        <f t="shared" si="22"/>
        <v>2</v>
      </c>
      <c r="P74" s="28">
        <f t="shared" si="23"/>
        <v>37</v>
      </c>
      <c r="Q74" s="29">
        <f t="shared" si="24"/>
        <v>5</v>
      </c>
    </row>
    <row r="75" spans="1:17" x14ac:dyDescent="0.2">
      <c r="A75" s="25">
        <v>6</v>
      </c>
      <c r="B75" s="25" t="s">
        <v>67</v>
      </c>
      <c r="C75" s="40">
        <v>29</v>
      </c>
      <c r="D75" s="41">
        <f t="shared" si="16"/>
        <v>5.6354450058297709E-3</v>
      </c>
      <c r="E75" s="28" t="s">
        <v>51</v>
      </c>
      <c r="F75" s="42">
        <v>2</v>
      </c>
      <c r="G75" s="42">
        <v>73</v>
      </c>
      <c r="H75" s="43">
        <f t="shared" si="17"/>
        <v>0.96666666666666667</v>
      </c>
      <c r="I75" s="42">
        <f t="shared" si="18"/>
        <v>76</v>
      </c>
      <c r="J75" s="42">
        <v>30</v>
      </c>
      <c r="K75" s="42">
        <v>15</v>
      </c>
      <c r="L75" s="42" t="str">
        <f t="shared" si="19"/>
        <v>NO ORDER</v>
      </c>
      <c r="M75" s="42">
        <f t="shared" si="20"/>
        <v>0</v>
      </c>
      <c r="N75" s="42">
        <f t="shared" si="21"/>
        <v>2</v>
      </c>
      <c r="O75" s="28">
        <f t="shared" si="22"/>
        <v>2</v>
      </c>
      <c r="P75" s="28">
        <f t="shared" si="23"/>
        <v>37</v>
      </c>
      <c r="Q75" s="29">
        <f t="shared" si="24"/>
        <v>0</v>
      </c>
    </row>
    <row r="76" spans="1:17" x14ac:dyDescent="0.2">
      <c r="A76" s="25">
        <v>7</v>
      </c>
      <c r="B76" s="25" t="s">
        <v>67</v>
      </c>
      <c r="C76" s="40">
        <v>28</v>
      </c>
      <c r="D76" s="41">
        <f t="shared" si="16"/>
        <v>5.4411193159735714E-3</v>
      </c>
      <c r="E76" s="28" t="s">
        <v>52</v>
      </c>
      <c r="F76" s="42">
        <v>3</v>
      </c>
      <c r="G76" s="42">
        <v>69</v>
      </c>
      <c r="H76" s="43">
        <f t="shared" si="17"/>
        <v>0.93333333333333335</v>
      </c>
      <c r="I76" s="42">
        <f t="shared" si="18"/>
        <v>74</v>
      </c>
      <c r="J76" s="42">
        <v>30</v>
      </c>
      <c r="K76" s="42">
        <v>15</v>
      </c>
      <c r="L76" s="42" t="str">
        <f t="shared" si="19"/>
        <v>NO ORDER</v>
      </c>
      <c r="M76" s="42">
        <f t="shared" si="20"/>
        <v>0</v>
      </c>
      <c r="N76" s="42">
        <f t="shared" si="21"/>
        <v>3</v>
      </c>
      <c r="O76" s="28">
        <f t="shared" si="22"/>
        <v>3</v>
      </c>
      <c r="P76" s="28">
        <f t="shared" si="23"/>
        <v>36</v>
      </c>
      <c r="Q76" s="29">
        <f t="shared" si="24"/>
        <v>0</v>
      </c>
    </row>
    <row r="77" spans="1:17" x14ac:dyDescent="0.2">
      <c r="A77" s="25">
        <v>5</v>
      </c>
      <c r="B77" s="25" t="s">
        <v>67</v>
      </c>
      <c r="C77" s="40">
        <v>27</v>
      </c>
      <c r="D77" s="41">
        <f t="shared" si="16"/>
        <v>5.2467936261173728E-3</v>
      </c>
      <c r="E77" s="28" t="s">
        <v>50</v>
      </c>
      <c r="F77" s="42">
        <v>2</v>
      </c>
      <c r="G77" s="42">
        <v>78</v>
      </c>
      <c r="H77" s="43">
        <f t="shared" si="17"/>
        <v>0.9</v>
      </c>
      <c r="I77" s="42">
        <f t="shared" si="18"/>
        <v>87</v>
      </c>
      <c r="J77" s="42">
        <v>30</v>
      </c>
      <c r="K77" s="42">
        <v>15</v>
      </c>
      <c r="L77" s="42" t="str">
        <f t="shared" si="19"/>
        <v>NO ORDER</v>
      </c>
      <c r="M77" s="42">
        <f t="shared" si="20"/>
        <v>0</v>
      </c>
      <c r="N77" s="42">
        <f t="shared" si="21"/>
        <v>2</v>
      </c>
      <c r="O77" s="28">
        <f t="shared" si="22"/>
        <v>2</v>
      </c>
      <c r="P77" s="28">
        <f t="shared" si="23"/>
        <v>35</v>
      </c>
      <c r="Q77" s="29">
        <f t="shared" si="24"/>
        <v>0</v>
      </c>
    </row>
    <row r="78" spans="1:17" x14ac:dyDescent="0.2">
      <c r="A78" s="25">
        <v>5</v>
      </c>
      <c r="B78" s="25" t="s">
        <v>67</v>
      </c>
      <c r="C78" s="40">
        <v>26</v>
      </c>
      <c r="D78" s="41">
        <f t="shared" si="16"/>
        <v>5.0524679362611733E-3</v>
      </c>
      <c r="E78" s="28" t="s">
        <v>50</v>
      </c>
      <c r="F78" s="42">
        <v>2</v>
      </c>
      <c r="G78" s="42">
        <v>87</v>
      </c>
      <c r="H78" s="43">
        <f t="shared" si="17"/>
        <v>0.8666666666666667</v>
      </c>
      <c r="I78" s="42">
        <f t="shared" si="18"/>
        <v>101</v>
      </c>
      <c r="J78" s="42">
        <v>30</v>
      </c>
      <c r="K78" s="42">
        <v>15</v>
      </c>
      <c r="L78" s="42" t="str">
        <f t="shared" si="19"/>
        <v>NO ORDER</v>
      </c>
      <c r="M78" s="42">
        <f t="shared" si="20"/>
        <v>0</v>
      </c>
      <c r="N78" s="42">
        <f t="shared" si="21"/>
        <v>2</v>
      </c>
      <c r="O78" s="28">
        <f t="shared" si="22"/>
        <v>2</v>
      </c>
      <c r="P78" s="28">
        <f t="shared" si="23"/>
        <v>33</v>
      </c>
      <c r="Q78" s="29">
        <f t="shared" si="24"/>
        <v>0</v>
      </c>
    </row>
    <row r="79" spans="1:17" x14ac:dyDescent="0.2">
      <c r="A79" s="25">
        <v>7</v>
      </c>
      <c r="B79" s="25" t="s">
        <v>67</v>
      </c>
      <c r="C79" s="40">
        <v>26</v>
      </c>
      <c r="D79" s="41">
        <f t="shared" si="16"/>
        <v>5.0524679362611733E-3</v>
      </c>
      <c r="E79" s="28" t="s">
        <v>52</v>
      </c>
      <c r="F79" s="42">
        <v>3</v>
      </c>
      <c r="G79" s="42">
        <v>28</v>
      </c>
      <c r="H79" s="43">
        <f t="shared" si="17"/>
        <v>0.8666666666666667</v>
      </c>
      <c r="I79" s="42">
        <f t="shared" si="18"/>
        <v>33</v>
      </c>
      <c r="J79" s="42">
        <v>30</v>
      </c>
      <c r="K79" s="42">
        <v>15</v>
      </c>
      <c r="L79" s="42" t="str">
        <f t="shared" si="19"/>
        <v>NO ORDER</v>
      </c>
      <c r="M79" s="42">
        <f t="shared" si="20"/>
        <v>0</v>
      </c>
      <c r="N79" s="42">
        <f t="shared" si="21"/>
        <v>3</v>
      </c>
      <c r="O79" s="28">
        <f t="shared" si="22"/>
        <v>3</v>
      </c>
      <c r="P79" s="28">
        <f t="shared" si="23"/>
        <v>33</v>
      </c>
      <c r="Q79" s="29">
        <f t="shared" si="24"/>
        <v>5</v>
      </c>
    </row>
    <row r="80" spans="1:17" x14ac:dyDescent="0.2">
      <c r="A80" s="25">
        <v>7</v>
      </c>
      <c r="B80" s="25" t="s">
        <v>67</v>
      </c>
      <c r="C80" s="40">
        <v>26</v>
      </c>
      <c r="D80" s="41">
        <f t="shared" si="16"/>
        <v>5.0524679362611733E-3</v>
      </c>
      <c r="E80" s="28" t="s">
        <v>52</v>
      </c>
      <c r="F80" s="42">
        <v>3</v>
      </c>
      <c r="G80" s="42">
        <v>77</v>
      </c>
      <c r="H80" s="43">
        <f t="shared" si="17"/>
        <v>0.8666666666666667</v>
      </c>
      <c r="I80" s="42">
        <f t="shared" si="18"/>
        <v>89</v>
      </c>
      <c r="J80" s="42">
        <v>30</v>
      </c>
      <c r="K80" s="42">
        <v>15</v>
      </c>
      <c r="L80" s="42" t="str">
        <f t="shared" si="19"/>
        <v>NO ORDER</v>
      </c>
      <c r="M80" s="42">
        <f t="shared" si="20"/>
        <v>0</v>
      </c>
      <c r="N80" s="42">
        <f t="shared" si="21"/>
        <v>3</v>
      </c>
      <c r="O80" s="28">
        <f t="shared" si="22"/>
        <v>3</v>
      </c>
      <c r="P80" s="28">
        <f t="shared" si="23"/>
        <v>33</v>
      </c>
      <c r="Q80" s="29">
        <f t="shared" si="24"/>
        <v>0</v>
      </c>
    </row>
    <row r="81" spans="1:17" x14ac:dyDescent="0.2">
      <c r="A81" s="25">
        <v>5</v>
      </c>
      <c r="B81" s="25" t="s">
        <v>67</v>
      </c>
      <c r="C81" s="40">
        <v>25</v>
      </c>
      <c r="D81" s="41">
        <f t="shared" si="16"/>
        <v>4.8581422464049747E-3</v>
      </c>
      <c r="E81" s="28" t="s">
        <v>50</v>
      </c>
      <c r="F81" s="42">
        <v>2</v>
      </c>
      <c r="G81" s="42">
        <v>34</v>
      </c>
      <c r="H81" s="43">
        <f t="shared" si="17"/>
        <v>0.83333333333333337</v>
      </c>
      <c r="I81" s="42">
        <f t="shared" si="18"/>
        <v>41</v>
      </c>
      <c r="J81" s="42">
        <v>30</v>
      </c>
      <c r="K81" s="42">
        <v>15</v>
      </c>
      <c r="L81" s="42" t="str">
        <f t="shared" si="19"/>
        <v>NO ORDER</v>
      </c>
      <c r="M81" s="42">
        <f t="shared" si="20"/>
        <v>0</v>
      </c>
      <c r="N81" s="42">
        <f t="shared" si="21"/>
        <v>2</v>
      </c>
      <c r="O81" s="28">
        <f t="shared" si="22"/>
        <v>2</v>
      </c>
      <c r="P81" s="28">
        <f t="shared" si="23"/>
        <v>32</v>
      </c>
      <c r="Q81" s="29">
        <f t="shared" si="24"/>
        <v>0</v>
      </c>
    </row>
    <row r="82" spans="1:17" x14ac:dyDescent="0.2">
      <c r="A82" s="25">
        <v>5</v>
      </c>
      <c r="B82" s="25" t="s">
        <v>67</v>
      </c>
      <c r="C82" s="40">
        <v>25</v>
      </c>
      <c r="D82" s="41">
        <f t="shared" si="16"/>
        <v>4.8581422464049747E-3</v>
      </c>
      <c r="E82" s="28" t="s">
        <v>50</v>
      </c>
      <c r="F82" s="42">
        <v>2</v>
      </c>
      <c r="G82" s="42">
        <v>46</v>
      </c>
      <c r="H82" s="43">
        <f t="shared" si="17"/>
        <v>0.83333333333333337</v>
      </c>
      <c r="I82" s="42">
        <f t="shared" si="18"/>
        <v>56</v>
      </c>
      <c r="J82" s="42">
        <v>30</v>
      </c>
      <c r="K82" s="42">
        <v>15</v>
      </c>
      <c r="L82" s="42" t="str">
        <f t="shared" si="19"/>
        <v>NO ORDER</v>
      </c>
      <c r="M82" s="42">
        <f t="shared" si="20"/>
        <v>0</v>
      </c>
      <c r="N82" s="42">
        <f t="shared" si="21"/>
        <v>2</v>
      </c>
      <c r="O82" s="28">
        <f t="shared" si="22"/>
        <v>2</v>
      </c>
      <c r="P82" s="28">
        <f t="shared" si="23"/>
        <v>32</v>
      </c>
      <c r="Q82" s="29">
        <f t="shared" si="24"/>
        <v>0</v>
      </c>
    </row>
    <row r="83" spans="1:17" x14ac:dyDescent="0.2">
      <c r="A83" s="25">
        <v>5</v>
      </c>
      <c r="B83" s="25" t="s">
        <v>67</v>
      </c>
      <c r="C83" s="40">
        <v>23</v>
      </c>
      <c r="D83" s="41">
        <f t="shared" si="16"/>
        <v>4.4694908666925767E-3</v>
      </c>
      <c r="E83" s="28" t="s">
        <v>50</v>
      </c>
      <c r="F83" s="42">
        <v>2</v>
      </c>
      <c r="G83" s="42">
        <v>87</v>
      </c>
      <c r="H83" s="43">
        <f t="shared" si="17"/>
        <v>0.76666666666666672</v>
      </c>
      <c r="I83" s="42">
        <f t="shared" si="18"/>
        <v>114</v>
      </c>
      <c r="J83" s="42">
        <v>30</v>
      </c>
      <c r="K83" s="42">
        <v>15</v>
      </c>
      <c r="L83" s="42" t="str">
        <f t="shared" si="19"/>
        <v>NO ORDER</v>
      </c>
      <c r="M83" s="42">
        <f t="shared" si="20"/>
        <v>0</v>
      </c>
      <c r="N83" s="42">
        <f t="shared" si="21"/>
        <v>2</v>
      </c>
      <c r="O83" s="28">
        <f t="shared" si="22"/>
        <v>2</v>
      </c>
      <c r="P83" s="28">
        <f t="shared" si="23"/>
        <v>30</v>
      </c>
      <c r="Q83" s="29">
        <f t="shared" si="24"/>
        <v>0</v>
      </c>
    </row>
    <row r="84" spans="1:17" x14ac:dyDescent="0.2">
      <c r="A84" s="25">
        <v>8</v>
      </c>
      <c r="B84" s="25" t="s">
        <v>67</v>
      </c>
      <c r="C84" s="40">
        <v>22</v>
      </c>
      <c r="D84" s="41">
        <f t="shared" si="16"/>
        <v>4.275165176836378E-3</v>
      </c>
      <c r="E84" s="28" t="s">
        <v>53</v>
      </c>
      <c r="F84" s="42">
        <v>3</v>
      </c>
      <c r="G84" s="42">
        <v>86</v>
      </c>
      <c r="H84" s="43">
        <f t="shared" si="17"/>
        <v>0.73333333333333328</v>
      </c>
      <c r="I84" s="42">
        <f t="shared" si="18"/>
        <v>118</v>
      </c>
      <c r="J84" s="42">
        <v>30</v>
      </c>
      <c r="K84" s="42">
        <v>15</v>
      </c>
      <c r="L84" s="42" t="str">
        <f t="shared" si="19"/>
        <v>NO ORDER</v>
      </c>
      <c r="M84" s="42">
        <f t="shared" si="20"/>
        <v>0</v>
      </c>
      <c r="N84" s="42">
        <f t="shared" si="21"/>
        <v>3</v>
      </c>
      <c r="O84" s="28">
        <f t="shared" si="22"/>
        <v>3</v>
      </c>
      <c r="P84" s="28">
        <f t="shared" si="23"/>
        <v>28</v>
      </c>
      <c r="Q84" s="29">
        <f t="shared" si="24"/>
        <v>0</v>
      </c>
    </row>
    <row r="85" spans="1:17" x14ac:dyDescent="0.2">
      <c r="A85" s="25">
        <v>5</v>
      </c>
      <c r="B85" s="25" t="s">
        <v>67</v>
      </c>
      <c r="C85" s="40">
        <v>21</v>
      </c>
      <c r="D85" s="41">
        <f t="shared" si="16"/>
        <v>4.0808394869801786E-3</v>
      </c>
      <c r="E85" s="28" t="s">
        <v>50</v>
      </c>
      <c r="F85" s="42">
        <v>2</v>
      </c>
      <c r="G85" s="42">
        <v>23</v>
      </c>
      <c r="H85" s="43">
        <f t="shared" si="17"/>
        <v>0.7</v>
      </c>
      <c r="I85" s="42">
        <f t="shared" si="18"/>
        <v>33</v>
      </c>
      <c r="J85" s="42">
        <v>30</v>
      </c>
      <c r="K85" s="42">
        <v>15</v>
      </c>
      <c r="L85" s="42" t="str">
        <f t="shared" si="19"/>
        <v>NO ORDER</v>
      </c>
      <c r="M85" s="42">
        <f t="shared" si="20"/>
        <v>0</v>
      </c>
      <c r="N85" s="42">
        <f t="shared" si="21"/>
        <v>2</v>
      </c>
      <c r="O85" s="28">
        <f t="shared" si="22"/>
        <v>2</v>
      </c>
      <c r="P85" s="28">
        <f t="shared" si="23"/>
        <v>27</v>
      </c>
      <c r="Q85" s="29">
        <f t="shared" si="24"/>
        <v>4</v>
      </c>
    </row>
    <row r="86" spans="1:17" x14ac:dyDescent="0.2">
      <c r="A86" s="25">
        <v>9</v>
      </c>
      <c r="B86" s="25" t="s">
        <v>67</v>
      </c>
      <c r="C86" s="40">
        <v>21</v>
      </c>
      <c r="D86" s="41">
        <f t="shared" si="16"/>
        <v>4.0808394869801786E-3</v>
      </c>
      <c r="E86" s="28" t="s">
        <v>54</v>
      </c>
      <c r="F86" s="42">
        <v>3</v>
      </c>
      <c r="G86" s="42">
        <v>654</v>
      </c>
      <c r="H86" s="43">
        <f t="shared" si="17"/>
        <v>0.7</v>
      </c>
      <c r="I86" s="42">
        <f t="shared" si="18"/>
        <v>935</v>
      </c>
      <c r="J86" s="42">
        <v>30</v>
      </c>
      <c r="K86" s="42">
        <v>15</v>
      </c>
      <c r="L86" s="42" t="str">
        <f t="shared" si="19"/>
        <v>NO ORDER</v>
      </c>
      <c r="M86" s="42">
        <f t="shared" si="20"/>
        <v>0</v>
      </c>
      <c r="N86" s="42">
        <f t="shared" si="21"/>
        <v>3</v>
      </c>
      <c r="O86" s="28">
        <f t="shared" si="22"/>
        <v>3</v>
      </c>
      <c r="P86" s="28">
        <f t="shared" si="23"/>
        <v>27</v>
      </c>
      <c r="Q86" s="29">
        <f t="shared" si="24"/>
        <v>0</v>
      </c>
    </row>
    <row r="87" spans="1:17" x14ac:dyDescent="0.2">
      <c r="A87" s="25">
        <v>4</v>
      </c>
      <c r="B87" s="25" t="s">
        <v>67</v>
      </c>
      <c r="C87" s="40">
        <v>20</v>
      </c>
      <c r="D87" s="41">
        <f t="shared" si="16"/>
        <v>3.88651379712398E-3</v>
      </c>
      <c r="E87" s="28" t="s">
        <v>49</v>
      </c>
      <c r="F87" s="42">
        <v>2</v>
      </c>
      <c r="G87" s="42">
        <v>298</v>
      </c>
      <c r="H87" s="43">
        <f t="shared" si="17"/>
        <v>0.66666666666666663</v>
      </c>
      <c r="I87" s="42">
        <f t="shared" si="18"/>
        <v>447</v>
      </c>
      <c r="J87" s="42">
        <v>30</v>
      </c>
      <c r="K87" s="42">
        <v>15</v>
      </c>
      <c r="L87" s="42" t="str">
        <f t="shared" si="19"/>
        <v>NO ORDER</v>
      </c>
      <c r="M87" s="42">
        <f t="shared" si="20"/>
        <v>0</v>
      </c>
      <c r="N87" s="42">
        <f t="shared" si="21"/>
        <v>2</v>
      </c>
      <c r="O87" s="28">
        <f t="shared" si="22"/>
        <v>2</v>
      </c>
      <c r="P87" s="28">
        <f t="shared" si="23"/>
        <v>26</v>
      </c>
      <c r="Q87" s="29">
        <f t="shared" si="24"/>
        <v>0</v>
      </c>
    </row>
    <row r="88" spans="1:17" x14ac:dyDescent="0.2">
      <c r="A88" s="25">
        <v>7</v>
      </c>
      <c r="B88" s="25" t="s">
        <v>67</v>
      </c>
      <c r="C88" s="40">
        <v>20</v>
      </c>
      <c r="D88" s="41">
        <f t="shared" si="16"/>
        <v>3.88651379712398E-3</v>
      </c>
      <c r="E88" s="28" t="s">
        <v>52</v>
      </c>
      <c r="F88" s="42">
        <v>3</v>
      </c>
      <c r="G88" s="42">
        <v>37</v>
      </c>
      <c r="H88" s="43">
        <f t="shared" si="17"/>
        <v>0.66666666666666663</v>
      </c>
      <c r="I88" s="42">
        <f t="shared" si="18"/>
        <v>56</v>
      </c>
      <c r="J88" s="42">
        <v>30</v>
      </c>
      <c r="K88" s="42">
        <v>15</v>
      </c>
      <c r="L88" s="42" t="str">
        <f t="shared" si="19"/>
        <v>NO ORDER</v>
      </c>
      <c r="M88" s="42">
        <f t="shared" si="20"/>
        <v>0</v>
      </c>
      <c r="N88" s="42">
        <f t="shared" si="21"/>
        <v>3</v>
      </c>
      <c r="O88" s="28">
        <f t="shared" si="22"/>
        <v>2</v>
      </c>
      <c r="P88" s="28">
        <f t="shared" si="23"/>
        <v>26</v>
      </c>
      <c r="Q88" s="29">
        <f t="shared" si="24"/>
        <v>0</v>
      </c>
    </row>
    <row r="89" spans="1:17" x14ac:dyDescent="0.2">
      <c r="A89" s="25">
        <v>7</v>
      </c>
      <c r="B89" s="25" t="s">
        <v>67</v>
      </c>
      <c r="C89" s="40">
        <v>20</v>
      </c>
      <c r="D89" s="41">
        <f t="shared" si="16"/>
        <v>3.88651379712398E-3</v>
      </c>
      <c r="E89" s="28" t="s">
        <v>52</v>
      </c>
      <c r="F89" s="42">
        <v>3</v>
      </c>
      <c r="G89" s="42">
        <v>85</v>
      </c>
      <c r="H89" s="43">
        <f t="shared" si="17"/>
        <v>0.66666666666666663</v>
      </c>
      <c r="I89" s="42">
        <f t="shared" si="18"/>
        <v>128</v>
      </c>
      <c r="J89" s="42">
        <v>30</v>
      </c>
      <c r="K89" s="42">
        <v>15</v>
      </c>
      <c r="L89" s="42" t="str">
        <f t="shared" si="19"/>
        <v>NO ORDER</v>
      </c>
      <c r="M89" s="42">
        <f t="shared" si="20"/>
        <v>0</v>
      </c>
      <c r="N89" s="42">
        <f t="shared" si="21"/>
        <v>3</v>
      </c>
      <c r="O89" s="28">
        <f t="shared" si="22"/>
        <v>2</v>
      </c>
      <c r="P89" s="28">
        <f t="shared" si="23"/>
        <v>26</v>
      </c>
      <c r="Q89" s="29">
        <f t="shared" si="24"/>
        <v>0</v>
      </c>
    </row>
    <row r="90" spans="1:17" x14ac:dyDescent="0.2">
      <c r="A90" s="25">
        <v>5</v>
      </c>
      <c r="B90" s="25" t="s">
        <v>67</v>
      </c>
      <c r="C90" s="40">
        <v>18</v>
      </c>
      <c r="D90" s="41">
        <f t="shared" si="16"/>
        <v>3.4978624174115819E-3</v>
      </c>
      <c r="E90" s="28" t="s">
        <v>50</v>
      </c>
      <c r="F90" s="42">
        <v>2</v>
      </c>
      <c r="G90" s="42">
        <v>12</v>
      </c>
      <c r="H90" s="43">
        <f t="shared" si="17"/>
        <v>0.6</v>
      </c>
      <c r="I90" s="42">
        <f t="shared" si="18"/>
        <v>20</v>
      </c>
      <c r="J90" s="42">
        <v>30</v>
      </c>
      <c r="K90" s="42">
        <v>15</v>
      </c>
      <c r="L90" s="42" t="str">
        <f t="shared" si="19"/>
        <v>NO ORDER</v>
      </c>
      <c r="M90" s="42">
        <f t="shared" si="20"/>
        <v>10</v>
      </c>
      <c r="N90" s="42">
        <f t="shared" si="21"/>
        <v>12</v>
      </c>
      <c r="O90" s="28">
        <f t="shared" si="22"/>
        <v>8</v>
      </c>
      <c r="P90" s="28">
        <f t="shared" si="23"/>
        <v>23</v>
      </c>
      <c r="Q90" s="29">
        <f t="shared" si="24"/>
        <v>11</v>
      </c>
    </row>
    <row r="91" spans="1:17" x14ac:dyDescent="0.2">
      <c r="A91" s="25">
        <v>2</v>
      </c>
      <c r="B91" s="25" t="s">
        <v>67</v>
      </c>
      <c r="C91" s="40">
        <v>17</v>
      </c>
      <c r="D91" s="41">
        <f t="shared" si="16"/>
        <v>3.3035367275553828E-3</v>
      </c>
      <c r="E91" s="28" t="s">
        <v>47</v>
      </c>
      <c r="F91" s="42">
        <v>2</v>
      </c>
      <c r="G91" s="42">
        <v>220</v>
      </c>
      <c r="H91" s="43">
        <f t="shared" si="17"/>
        <v>0.56666666666666665</v>
      </c>
      <c r="I91" s="42">
        <f t="shared" si="18"/>
        <v>389</v>
      </c>
      <c r="J91" s="42">
        <v>30</v>
      </c>
      <c r="K91" s="42">
        <v>15</v>
      </c>
      <c r="L91" s="42" t="str">
        <f t="shared" si="19"/>
        <v>NO ORDER</v>
      </c>
      <c r="M91" s="42">
        <f t="shared" si="20"/>
        <v>0</v>
      </c>
      <c r="N91" s="42">
        <f t="shared" si="21"/>
        <v>2</v>
      </c>
      <c r="O91" s="28">
        <f t="shared" si="22"/>
        <v>2</v>
      </c>
      <c r="P91" s="28">
        <f t="shared" si="23"/>
        <v>22</v>
      </c>
      <c r="Q91" s="29">
        <f t="shared" si="24"/>
        <v>0</v>
      </c>
    </row>
    <row r="92" spans="1:17" x14ac:dyDescent="0.2">
      <c r="A92" s="25">
        <v>5</v>
      </c>
      <c r="B92" s="25" t="s">
        <v>67</v>
      </c>
      <c r="C92" s="40">
        <v>16</v>
      </c>
      <c r="D92" s="41">
        <f t="shared" si="16"/>
        <v>3.1092110376991838E-3</v>
      </c>
      <c r="E92" s="28" t="s">
        <v>50</v>
      </c>
      <c r="F92" s="42">
        <v>2</v>
      </c>
      <c r="G92" s="42">
        <v>45</v>
      </c>
      <c r="H92" s="43">
        <f t="shared" si="17"/>
        <v>0.53333333333333333</v>
      </c>
      <c r="I92" s="42">
        <f t="shared" si="18"/>
        <v>85</v>
      </c>
      <c r="J92" s="42">
        <v>30</v>
      </c>
      <c r="K92" s="42">
        <v>15</v>
      </c>
      <c r="L92" s="42" t="str">
        <f t="shared" si="19"/>
        <v>NO ORDER</v>
      </c>
      <c r="M92" s="42">
        <f t="shared" si="20"/>
        <v>0</v>
      </c>
      <c r="N92" s="42">
        <f t="shared" si="21"/>
        <v>2</v>
      </c>
      <c r="O92" s="28">
        <f t="shared" si="22"/>
        <v>2</v>
      </c>
      <c r="P92" s="28">
        <f t="shared" si="23"/>
        <v>21</v>
      </c>
      <c r="Q92" s="29">
        <f t="shared" si="24"/>
        <v>0</v>
      </c>
    </row>
    <row r="93" spans="1:17" x14ac:dyDescent="0.2">
      <c r="A93" s="25">
        <v>7</v>
      </c>
      <c r="B93" s="25" t="s">
        <v>67</v>
      </c>
      <c r="C93" s="40">
        <v>16</v>
      </c>
      <c r="D93" s="41">
        <f t="shared" si="16"/>
        <v>3.1092110376991838E-3</v>
      </c>
      <c r="E93" s="28" t="s">
        <v>52</v>
      </c>
      <c r="F93" s="42">
        <v>3</v>
      </c>
      <c r="G93" s="42">
        <v>847</v>
      </c>
      <c r="H93" s="43">
        <f t="shared" si="17"/>
        <v>0.53333333333333333</v>
      </c>
      <c r="I93" s="42">
        <f t="shared" si="18"/>
        <v>1589</v>
      </c>
      <c r="J93" s="42">
        <v>30</v>
      </c>
      <c r="K93" s="42">
        <v>15</v>
      </c>
      <c r="L93" s="42" t="str">
        <f t="shared" si="19"/>
        <v>NO ORDER</v>
      </c>
      <c r="M93" s="42">
        <f t="shared" si="20"/>
        <v>0</v>
      </c>
      <c r="N93" s="42">
        <f t="shared" si="21"/>
        <v>3</v>
      </c>
      <c r="O93" s="28">
        <f t="shared" si="22"/>
        <v>2</v>
      </c>
      <c r="P93" s="28">
        <f t="shared" si="23"/>
        <v>21</v>
      </c>
      <c r="Q93" s="29">
        <f t="shared" si="24"/>
        <v>0</v>
      </c>
    </row>
    <row r="94" spans="1:17" x14ac:dyDescent="0.2">
      <c r="A94" s="25">
        <v>1</v>
      </c>
      <c r="B94" s="25" t="s">
        <v>67</v>
      </c>
      <c r="C94" s="40">
        <v>15</v>
      </c>
      <c r="D94" s="41">
        <f t="shared" si="16"/>
        <v>2.9148853478429848E-3</v>
      </c>
      <c r="E94" s="28" t="s">
        <v>46</v>
      </c>
      <c r="F94" s="42">
        <v>3</v>
      </c>
      <c r="G94" s="42">
        <v>12</v>
      </c>
      <c r="H94" s="43">
        <f t="shared" si="17"/>
        <v>0.5</v>
      </c>
      <c r="I94" s="42">
        <f t="shared" si="18"/>
        <v>24</v>
      </c>
      <c r="J94" s="42">
        <v>30</v>
      </c>
      <c r="K94" s="42">
        <v>15</v>
      </c>
      <c r="L94" s="42" t="str">
        <f t="shared" si="19"/>
        <v>NO ORDER</v>
      </c>
      <c r="M94" s="42">
        <f t="shared" si="20"/>
        <v>6</v>
      </c>
      <c r="N94" s="42">
        <f t="shared" si="21"/>
        <v>9</v>
      </c>
      <c r="O94" s="28">
        <f t="shared" si="22"/>
        <v>5</v>
      </c>
      <c r="P94" s="28">
        <f t="shared" si="23"/>
        <v>19</v>
      </c>
      <c r="Q94" s="29">
        <f t="shared" si="24"/>
        <v>7</v>
      </c>
    </row>
    <row r="95" spans="1:17" x14ac:dyDescent="0.2">
      <c r="A95" s="25">
        <v>1</v>
      </c>
      <c r="B95" s="25" t="s">
        <v>67</v>
      </c>
      <c r="C95" s="40">
        <v>14</v>
      </c>
      <c r="D95" s="41">
        <f t="shared" si="16"/>
        <v>2.7205596579867857E-3</v>
      </c>
      <c r="E95" s="28" t="s">
        <v>46</v>
      </c>
      <c r="F95" s="42">
        <v>3</v>
      </c>
      <c r="G95" s="42">
        <v>11</v>
      </c>
      <c r="H95" s="43">
        <f t="shared" si="17"/>
        <v>0.46666666666666667</v>
      </c>
      <c r="I95" s="42">
        <f t="shared" si="18"/>
        <v>24</v>
      </c>
      <c r="J95" s="42">
        <v>30</v>
      </c>
      <c r="K95" s="42">
        <v>15</v>
      </c>
      <c r="L95" s="42" t="str">
        <f t="shared" si="19"/>
        <v>NO ORDER</v>
      </c>
      <c r="M95" s="42">
        <f t="shared" si="20"/>
        <v>6</v>
      </c>
      <c r="N95" s="42">
        <f t="shared" si="21"/>
        <v>9</v>
      </c>
      <c r="O95" s="28">
        <f t="shared" si="22"/>
        <v>5</v>
      </c>
      <c r="P95" s="28">
        <f t="shared" si="23"/>
        <v>18</v>
      </c>
      <c r="Q95" s="29">
        <f t="shared" si="24"/>
        <v>7</v>
      </c>
    </row>
    <row r="96" spans="1:17" x14ac:dyDescent="0.2">
      <c r="A96" s="25">
        <v>4</v>
      </c>
      <c r="B96" s="25" t="s">
        <v>67</v>
      </c>
      <c r="C96" s="40">
        <v>13</v>
      </c>
      <c r="D96" s="41">
        <f t="shared" si="16"/>
        <v>2.5262339681305867E-3</v>
      </c>
      <c r="E96" s="28" t="s">
        <v>49</v>
      </c>
      <c r="F96" s="42">
        <v>2</v>
      </c>
      <c r="G96" s="42">
        <v>26</v>
      </c>
      <c r="H96" s="43">
        <f t="shared" si="17"/>
        <v>0.43333333333333335</v>
      </c>
      <c r="I96" s="42">
        <f t="shared" si="18"/>
        <v>60</v>
      </c>
      <c r="J96" s="42">
        <v>30</v>
      </c>
      <c r="K96" s="42">
        <v>15</v>
      </c>
      <c r="L96" s="42" t="str">
        <f t="shared" si="19"/>
        <v>NO ORDER</v>
      </c>
      <c r="M96" s="42">
        <f t="shared" si="20"/>
        <v>0</v>
      </c>
      <c r="N96" s="42">
        <f t="shared" si="21"/>
        <v>2</v>
      </c>
      <c r="O96" s="28">
        <f t="shared" si="22"/>
        <v>1</v>
      </c>
      <c r="P96" s="28">
        <f t="shared" si="23"/>
        <v>17</v>
      </c>
      <c r="Q96" s="29">
        <f t="shared" si="24"/>
        <v>0</v>
      </c>
    </row>
    <row r="97" spans="1:17" x14ac:dyDescent="0.2">
      <c r="A97" s="25">
        <v>4</v>
      </c>
      <c r="B97" s="25" t="s">
        <v>67</v>
      </c>
      <c r="C97" s="40">
        <v>13</v>
      </c>
      <c r="D97" s="41">
        <f t="shared" si="16"/>
        <v>2.5262339681305867E-3</v>
      </c>
      <c r="E97" s="28" t="s">
        <v>49</v>
      </c>
      <c r="F97" s="42">
        <v>2</v>
      </c>
      <c r="G97" s="42">
        <v>84</v>
      </c>
      <c r="H97" s="43">
        <f t="shared" si="17"/>
        <v>0.43333333333333335</v>
      </c>
      <c r="I97" s="42">
        <f t="shared" si="18"/>
        <v>194</v>
      </c>
      <c r="J97" s="42">
        <v>30</v>
      </c>
      <c r="K97" s="42">
        <v>15</v>
      </c>
      <c r="L97" s="42" t="str">
        <f t="shared" si="19"/>
        <v>NO ORDER</v>
      </c>
      <c r="M97" s="42">
        <f t="shared" si="20"/>
        <v>0</v>
      </c>
      <c r="N97" s="42">
        <f t="shared" si="21"/>
        <v>2</v>
      </c>
      <c r="O97" s="28">
        <f t="shared" si="22"/>
        <v>1</v>
      </c>
      <c r="P97" s="28">
        <f t="shared" si="23"/>
        <v>17</v>
      </c>
      <c r="Q97" s="29">
        <f t="shared" si="24"/>
        <v>0</v>
      </c>
    </row>
    <row r="98" spans="1:17" x14ac:dyDescent="0.2">
      <c r="A98" s="25">
        <v>7</v>
      </c>
      <c r="B98" s="25" t="s">
        <v>67</v>
      </c>
      <c r="C98" s="40">
        <v>13</v>
      </c>
      <c r="D98" s="41">
        <f t="shared" si="16"/>
        <v>2.5262339681305867E-3</v>
      </c>
      <c r="E98" s="28" t="s">
        <v>52</v>
      </c>
      <c r="F98" s="42">
        <v>3</v>
      </c>
      <c r="G98" s="42">
        <v>21</v>
      </c>
      <c r="H98" s="43">
        <f t="shared" si="17"/>
        <v>0.43333333333333335</v>
      </c>
      <c r="I98" s="42">
        <f t="shared" si="18"/>
        <v>49</v>
      </c>
      <c r="J98" s="42">
        <v>30</v>
      </c>
      <c r="K98" s="42">
        <v>15</v>
      </c>
      <c r="L98" s="42" t="str">
        <f t="shared" si="19"/>
        <v>NO ORDER</v>
      </c>
      <c r="M98" s="42">
        <f t="shared" si="20"/>
        <v>0</v>
      </c>
      <c r="N98" s="42">
        <f t="shared" si="21"/>
        <v>3</v>
      </c>
      <c r="O98" s="28">
        <f t="shared" si="22"/>
        <v>2</v>
      </c>
      <c r="P98" s="28">
        <f t="shared" si="23"/>
        <v>17</v>
      </c>
      <c r="Q98" s="29">
        <f t="shared" si="24"/>
        <v>0</v>
      </c>
    </row>
    <row r="99" spans="1:17" x14ac:dyDescent="0.2">
      <c r="A99" s="25">
        <v>4</v>
      </c>
      <c r="B99" s="25" t="s">
        <v>67</v>
      </c>
      <c r="C99" s="40">
        <v>12</v>
      </c>
      <c r="D99" s="41">
        <f t="shared" ref="D99:D130" si="25">C99/$C$1</f>
        <v>2.3319082782743881E-3</v>
      </c>
      <c r="E99" s="28" t="s">
        <v>49</v>
      </c>
      <c r="F99" s="42">
        <v>2</v>
      </c>
      <c r="G99" s="42">
        <v>32</v>
      </c>
      <c r="H99" s="43">
        <f t="shared" ref="H99:H110" si="26">C99/30</f>
        <v>0.4</v>
      </c>
      <c r="I99" s="42">
        <f t="shared" ref="I99:I130" si="27">ROUNDUP(G99/H99,0)</f>
        <v>80</v>
      </c>
      <c r="J99" s="42">
        <v>30</v>
      </c>
      <c r="K99" s="42">
        <v>15</v>
      </c>
      <c r="L99" s="42" t="str">
        <f t="shared" ref="L99:L130" si="28">IF(I99&gt;K99,"NO ORDER","REORDER")</f>
        <v>NO ORDER</v>
      </c>
      <c r="M99" s="42">
        <f t="shared" ref="M99:M110" si="29">IF(J99-I99&lt;0,0,J99-I99)</f>
        <v>0</v>
      </c>
      <c r="N99" s="42">
        <f t="shared" ref="N99:N130" si="30">M99+F99</f>
        <v>2</v>
      </c>
      <c r="O99" s="28">
        <f t="shared" ref="O99:O130" si="31">ROUNDUP(N99*H99,0)</f>
        <v>1</v>
      </c>
      <c r="P99" s="28">
        <f t="shared" si="23"/>
        <v>16</v>
      </c>
      <c r="Q99" s="29">
        <f t="shared" si="24"/>
        <v>0</v>
      </c>
    </row>
    <row r="100" spans="1:17" x14ac:dyDescent="0.2">
      <c r="A100" s="25">
        <v>8</v>
      </c>
      <c r="B100" s="25" t="s">
        <v>67</v>
      </c>
      <c r="C100" s="40">
        <v>12</v>
      </c>
      <c r="D100" s="41">
        <f t="shared" si="25"/>
        <v>2.3319082782743881E-3</v>
      </c>
      <c r="E100" s="28" t="s">
        <v>53</v>
      </c>
      <c r="F100" s="42">
        <v>3</v>
      </c>
      <c r="G100" s="42">
        <v>22</v>
      </c>
      <c r="H100" s="43">
        <f t="shared" si="26"/>
        <v>0.4</v>
      </c>
      <c r="I100" s="42">
        <f t="shared" si="27"/>
        <v>55</v>
      </c>
      <c r="J100" s="42">
        <v>30</v>
      </c>
      <c r="K100" s="42">
        <v>15</v>
      </c>
      <c r="L100" s="42" t="str">
        <f t="shared" si="28"/>
        <v>NO ORDER</v>
      </c>
      <c r="M100" s="42">
        <f t="shared" si="29"/>
        <v>0</v>
      </c>
      <c r="N100" s="42">
        <f t="shared" si="30"/>
        <v>3</v>
      </c>
      <c r="O100" s="28">
        <f t="shared" si="31"/>
        <v>2</v>
      </c>
      <c r="P100" s="28">
        <f t="shared" si="23"/>
        <v>16</v>
      </c>
      <c r="Q100" s="29">
        <f t="shared" si="24"/>
        <v>0</v>
      </c>
    </row>
    <row r="101" spans="1:17" x14ac:dyDescent="0.2">
      <c r="A101" s="25">
        <v>4</v>
      </c>
      <c r="B101" s="25" t="s">
        <v>67</v>
      </c>
      <c r="C101" s="40">
        <v>11</v>
      </c>
      <c r="D101" s="41">
        <f t="shared" si="25"/>
        <v>2.137582588418189E-3</v>
      </c>
      <c r="E101" s="28" t="s">
        <v>49</v>
      </c>
      <c r="F101" s="42">
        <v>2</v>
      </c>
      <c r="G101" s="42">
        <v>74</v>
      </c>
      <c r="H101" s="43">
        <f t="shared" si="26"/>
        <v>0.36666666666666664</v>
      </c>
      <c r="I101" s="42">
        <f t="shared" si="27"/>
        <v>202</v>
      </c>
      <c r="J101" s="42">
        <v>30</v>
      </c>
      <c r="K101" s="42">
        <v>15</v>
      </c>
      <c r="L101" s="42" t="str">
        <f t="shared" si="28"/>
        <v>NO ORDER</v>
      </c>
      <c r="M101" s="42">
        <f t="shared" si="29"/>
        <v>0</v>
      </c>
      <c r="N101" s="42">
        <f t="shared" si="30"/>
        <v>2</v>
      </c>
      <c r="O101" s="28">
        <f t="shared" si="31"/>
        <v>1</v>
      </c>
      <c r="P101" s="28">
        <f t="shared" si="23"/>
        <v>14</v>
      </c>
      <c r="Q101" s="29">
        <f t="shared" si="24"/>
        <v>0</v>
      </c>
    </row>
    <row r="102" spans="1:17" x14ac:dyDescent="0.2">
      <c r="A102" s="25">
        <v>9</v>
      </c>
      <c r="B102" s="25" t="s">
        <v>67</v>
      </c>
      <c r="C102" s="40">
        <v>11</v>
      </c>
      <c r="D102" s="41">
        <f t="shared" si="25"/>
        <v>2.137582588418189E-3</v>
      </c>
      <c r="E102" s="28" t="s">
        <v>54</v>
      </c>
      <c r="F102" s="42">
        <v>3</v>
      </c>
      <c r="G102" s="42">
        <v>21</v>
      </c>
      <c r="H102" s="43">
        <f t="shared" si="26"/>
        <v>0.36666666666666664</v>
      </c>
      <c r="I102" s="42">
        <f t="shared" si="27"/>
        <v>58</v>
      </c>
      <c r="J102" s="42">
        <v>30</v>
      </c>
      <c r="K102" s="42">
        <v>15</v>
      </c>
      <c r="L102" s="42" t="str">
        <f t="shared" si="28"/>
        <v>NO ORDER</v>
      </c>
      <c r="M102" s="42">
        <f t="shared" si="29"/>
        <v>0</v>
      </c>
      <c r="N102" s="42">
        <f t="shared" si="30"/>
        <v>3</v>
      </c>
      <c r="O102" s="28">
        <f t="shared" si="31"/>
        <v>2</v>
      </c>
      <c r="P102" s="28">
        <f t="shared" si="23"/>
        <v>14</v>
      </c>
      <c r="Q102" s="29">
        <f t="shared" si="24"/>
        <v>0</v>
      </c>
    </row>
    <row r="103" spans="1:17" x14ac:dyDescent="0.2">
      <c r="A103" s="25">
        <v>9</v>
      </c>
      <c r="B103" s="25" t="s">
        <v>67</v>
      </c>
      <c r="C103" s="40">
        <v>11</v>
      </c>
      <c r="D103" s="41">
        <f t="shared" si="25"/>
        <v>2.137582588418189E-3</v>
      </c>
      <c r="E103" s="28" t="s">
        <v>54</v>
      </c>
      <c r="F103" s="42">
        <v>3</v>
      </c>
      <c r="G103" s="42">
        <v>35</v>
      </c>
      <c r="H103" s="43">
        <f t="shared" si="26"/>
        <v>0.36666666666666664</v>
      </c>
      <c r="I103" s="42">
        <f t="shared" si="27"/>
        <v>96</v>
      </c>
      <c r="J103" s="42">
        <v>30</v>
      </c>
      <c r="K103" s="42">
        <v>15</v>
      </c>
      <c r="L103" s="42" t="str">
        <f t="shared" si="28"/>
        <v>NO ORDER</v>
      </c>
      <c r="M103" s="42">
        <f t="shared" si="29"/>
        <v>0</v>
      </c>
      <c r="N103" s="42">
        <f t="shared" si="30"/>
        <v>3</v>
      </c>
      <c r="O103" s="28">
        <f t="shared" si="31"/>
        <v>2</v>
      </c>
      <c r="P103" s="28">
        <f t="shared" si="23"/>
        <v>14</v>
      </c>
      <c r="Q103" s="29">
        <f t="shared" si="24"/>
        <v>0</v>
      </c>
    </row>
    <row r="104" spans="1:17" x14ac:dyDescent="0.2">
      <c r="A104" s="25">
        <v>9</v>
      </c>
      <c r="B104" s="25" t="s">
        <v>67</v>
      </c>
      <c r="C104" s="40">
        <v>11</v>
      </c>
      <c r="D104" s="41">
        <f t="shared" si="25"/>
        <v>2.137582588418189E-3</v>
      </c>
      <c r="E104" s="28" t="s">
        <v>54</v>
      </c>
      <c r="F104" s="42">
        <v>3</v>
      </c>
      <c r="G104" s="42">
        <v>53</v>
      </c>
      <c r="H104" s="43">
        <f t="shared" si="26"/>
        <v>0.36666666666666664</v>
      </c>
      <c r="I104" s="42">
        <f t="shared" si="27"/>
        <v>145</v>
      </c>
      <c r="J104" s="42">
        <v>30</v>
      </c>
      <c r="K104" s="42">
        <v>15</v>
      </c>
      <c r="L104" s="42" t="str">
        <f t="shared" si="28"/>
        <v>NO ORDER</v>
      </c>
      <c r="M104" s="42">
        <f t="shared" si="29"/>
        <v>0</v>
      </c>
      <c r="N104" s="42">
        <f t="shared" si="30"/>
        <v>3</v>
      </c>
      <c r="O104" s="28">
        <f t="shared" si="31"/>
        <v>2</v>
      </c>
      <c r="P104" s="28">
        <f t="shared" si="23"/>
        <v>14</v>
      </c>
      <c r="Q104" s="29">
        <f t="shared" si="24"/>
        <v>0</v>
      </c>
    </row>
    <row r="105" spans="1:17" x14ac:dyDescent="0.2">
      <c r="A105" s="25">
        <v>3</v>
      </c>
      <c r="B105" s="25" t="s">
        <v>67</v>
      </c>
      <c r="C105" s="40">
        <v>10</v>
      </c>
      <c r="D105" s="41">
        <f t="shared" si="25"/>
        <v>1.94325689856199E-3</v>
      </c>
      <c r="E105" s="28" t="s">
        <v>48</v>
      </c>
      <c r="F105" s="42">
        <v>3</v>
      </c>
      <c r="G105" s="42">
        <v>36</v>
      </c>
      <c r="H105" s="43">
        <f t="shared" si="26"/>
        <v>0.33333333333333331</v>
      </c>
      <c r="I105" s="42">
        <f t="shared" si="27"/>
        <v>108</v>
      </c>
      <c r="J105" s="42">
        <v>30</v>
      </c>
      <c r="K105" s="42">
        <v>15</v>
      </c>
      <c r="L105" s="42" t="str">
        <f t="shared" si="28"/>
        <v>NO ORDER</v>
      </c>
      <c r="M105" s="42">
        <f t="shared" si="29"/>
        <v>0</v>
      </c>
      <c r="N105" s="42">
        <f t="shared" si="30"/>
        <v>3</v>
      </c>
      <c r="O105" s="28">
        <f t="shared" si="31"/>
        <v>1</v>
      </c>
      <c r="P105" s="28">
        <f t="shared" si="23"/>
        <v>13</v>
      </c>
      <c r="Q105" s="29">
        <f t="shared" si="24"/>
        <v>0</v>
      </c>
    </row>
    <row r="106" spans="1:17" x14ac:dyDescent="0.2">
      <c r="A106" s="25">
        <v>3</v>
      </c>
      <c r="B106" s="25" t="s">
        <v>67</v>
      </c>
      <c r="C106" s="40">
        <v>10</v>
      </c>
      <c r="D106" s="41">
        <f t="shared" si="25"/>
        <v>1.94325689856199E-3</v>
      </c>
      <c r="E106" s="28" t="s">
        <v>48</v>
      </c>
      <c r="F106" s="42">
        <v>3</v>
      </c>
      <c r="G106" s="42">
        <v>9</v>
      </c>
      <c r="H106" s="43">
        <f t="shared" si="26"/>
        <v>0.33333333333333331</v>
      </c>
      <c r="I106" s="42">
        <f t="shared" si="27"/>
        <v>27</v>
      </c>
      <c r="J106" s="42">
        <v>30</v>
      </c>
      <c r="K106" s="42">
        <v>15</v>
      </c>
      <c r="L106" s="42" t="str">
        <f t="shared" si="28"/>
        <v>NO ORDER</v>
      </c>
      <c r="M106" s="42">
        <f t="shared" si="29"/>
        <v>3</v>
      </c>
      <c r="N106" s="42">
        <f t="shared" si="30"/>
        <v>6</v>
      </c>
      <c r="O106" s="28">
        <f t="shared" si="31"/>
        <v>2</v>
      </c>
      <c r="P106" s="28">
        <f t="shared" si="23"/>
        <v>13</v>
      </c>
      <c r="Q106" s="29">
        <f t="shared" si="24"/>
        <v>4</v>
      </c>
    </row>
    <row r="107" spans="1:17" x14ac:dyDescent="0.2">
      <c r="A107" s="25">
        <v>4</v>
      </c>
      <c r="B107" s="25" t="s">
        <v>67</v>
      </c>
      <c r="C107" s="40">
        <v>10</v>
      </c>
      <c r="D107" s="41">
        <f t="shared" si="25"/>
        <v>1.94325689856199E-3</v>
      </c>
      <c r="E107" s="28" t="s">
        <v>49</v>
      </c>
      <c r="F107" s="42">
        <v>2</v>
      </c>
      <c r="G107" s="42">
        <v>56</v>
      </c>
      <c r="H107" s="43">
        <f t="shared" si="26"/>
        <v>0.33333333333333331</v>
      </c>
      <c r="I107" s="42">
        <f t="shared" si="27"/>
        <v>168</v>
      </c>
      <c r="J107" s="42">
        <v>30</v>
      </c>
      <c r="K107" s="42">
        <v>15</v>
      </c>
      <c r="L107" s="42" t="str">
        <f t="shared" si="28"/>
        <v>NO ORDER</v>
      </c>
      <c r="M107" s="42">
        <f t="shared" si="29"/>
        <v>0</v>
      </c>
      <c r="N107" s="42">
        <f t="shared" si="30"/>
        <v>2</v>
      </c>
      <c r="O107" s="28">
        <f t="shared" si="31"/>
        <v>1</v>
      </c>
      <c r="P107" s="28">
        <f t="shared" si="23"/>
        <v>13</v>
      </c>
      <c r="Q107" s="29">
        <f t="shared" si="24"/>
        <v>0</v>
      </c>
    </row>
    <row r="108" spans="1:17" x14ac:dyDescent="0.2">
      <c r="A108" s="25">
        <v>8</v>
      </c>
      <c r="B108" s="25" t="s">
        <v>67</v>
      </c>
      <c r="C108" s="40">
        <v>10</v>
      </c>
      <c r="D108" s="41">
        <f t="shared" si="25"/>
        <v>1.94325689856199E-3</v>
      </c>
      <c r="E108" s="28" t="s">
        <v>53</v>
      </c>
      <c r="F108" s="42">
        <v>3</v>
      </c>
      <c r="G108" s="42">
        <v>54</v>
      </c>
      <c r="H108" s="43">
        <f t="shared" si="26"/>
        <v>0.33333333333333331</v>
      </c>
      <c r="I108" s="42">
        <f t="shared" si="27"/>
        <v>162</v>
      </c>
      <c r="J108" s="42">
        <v>30</v>
      </c>
      <c r="K108" s="42">
        <v>15</v>
      </c>
      <c r="L108" s="42" t="str">
        <f t="shared" si="28"/>
        <v>NO ORDER</v>
      </c>
      <c r="M108" s="42">
        <f t="shared" si="29"/>
        <v>0</v>
      </c>
      <c r="N108" s="42">
        <f t="shared" si="30"/>
        <v>3</v>
      </c>
      <c r="O108" s="28">
        <f t="shared" si="31"/>
        <v>1</v>
      </c>
      <c r="P108" s="28">
        <f t="shared" si="23"/>
        <v>13</v>
      </c>
      <c r="Q108" s="29">
        <f t="shared" si="24"/>
        <v>0</v>
      </c>
    </row>
    <row r="109" spans="1:17" x14ac:dyDescent="0.2">
      <c r="A109" s="25">
        <v>8</v>
      </c>
      <c r="B109" s="25" t="s">
        <v>67</v>
      </c>
      <c r="C109" s="40">
        <v>10</v>
      </c>
      <c r="D109" s="41">
        <f t="shared" si="25"/>
        <v>1.94325689856199E-3</v>
      </c>
      <c r="E109" s="28" t="s">
        <v>53</v>
      </c>
      <c r="F109" s="42">
        <v>3</v>
      </c>
      <c r="G109" s="42">
        <v>45</v>
      </c>
      <c r="H109" s="43">
        <f t="shared" si="26"/>
        <v>0.33333333333333331</v>
      </c>
      <c r="I109" s="42">
        <f t="shared" si="27"/>
        <v>135</v>
      </c>
      <c r="J109" s="42">
        <v>30</v>
      </c>
      <c r="K109" s="42">
        <v>15</v>
      </c>
      <c r="L109" s="42" t="str">
        <f t="shared" si="28"/>
        <v>NO ORDER</v>
      </c>
      <c r="M109" s="42">
        <f t="shared" si="29"/>
        <v>0</v>
      </c>
      <c r="N109" s="42">
        <f t="shared" si="30"/>
        <v>3</v>
      </c>
      <c r="O109" s="28">
        <f t="shared" si="31"/>
        <v>1</v>
      </c>
      <c r="P109" s="28">
        <f t="shared" si="23"/>
        <v>13</v>
      </c>
      <c r="Q109" s="29">
        <f t="shared" si="24"/>
        <v>0</v>
      </c>
    </row>
    <row r="110" spans="1:17" x14ac:dyDescent="0.2">
      <c r="A110" s="25">
        <v>9</v>
      </c>
      <c r="B110" s="25" t="s">
        <v>67</v>
      </c>
      <c r="C110" s="40">
        <v>10</v>
      </c>
      <c r="D110" s="41">
        <f t="shared" si="25"/>
        <v>1.94325689856199E-3</v>
      </c>
      <c r="E110" s="28" t="s">
        <v>54</v>
      </c>
      <c r="F110" s="42">
        <v>3</v>
      </c>
      <c r="G110" s="42">
        <v>35</v>
      </c>
      <c r="H110" s="43">
        <f t="shared" si="26"/>
        <v>0.33333333333333331</v>
      </c>
      <c r="I110" s="42">
        <f t="shared" si="27"/>
        <v>105</v>
      </c>
      <c r="J110" s="42">
        <v>30</v>
      </c>
      <c r="K110" s="42">
        <v>15</v>
      </c>
      <c r="L110" s="42" t="str">
        <f t="shared" si="28"/>
        <v>NO ORDER</v>
      </c>
      <c r="M110" s="42">
        <f t="shared" si="29"/>
        <v>0</v>
      </c>
      <c r="N110" s="42">
        <f t="shared" si="30"/>
        <v>3</v>
      </c>
      <c r="O110" s="28">
        <f t="shared" si="31"/>
        <v>1</v>
      </c>
      <c r="P110" s="28">
        <f t="shared" si="23"/>
        <v>13</v>
      </c>
      <c r="Q110" s="29">
        <f t="shared" si="24"/>
        <v>0</v>
      </c>
    </row>
  </sheetData>
  <autoFilter ref="A2:P2" xr:uid="{AB6807FA-23C7-4589-9EAE-0EDAAC64BB13}">
    <sortState xmlns:xlrd2="http://schemas.microsoft.com/office/spreadsheetml/2017/richdata2" ref="A3:P110">
      <sortCondition descending="1" ref="C2"/>
    </sortState>
  </autoFilter>
  <phoneticPr fontId="6" type="noConversion"/>
  <conditionalFormatting sqref="L1:L1048576">
    <cfRule type="containsText" dxfId="0" priority="1" operator="containsText" text="REORDER">
      <formula>NOT(ISERROR(SEARCH("REORDER",L1)))</formula>
    </cfRule>
  </conditionalFormatting>
  <pageMargins left="0.7" right="0.7" top="0.75" bottom="0.75" header="0.3" footer="0.3"/>
  <pageSetup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974B-C7CE-4279-846C-B1F60112B72C}">
  <dimension ref="A1:I109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D2" sqref="D2:D109"/>
    </sheetView>
  </sheetViews>
  <sheetFormatPr defaultRowHeight="13.8" x14ac:dyDescent="0.3"/>
  <cols>
    <col min="1" max="1" width="13" style="22" customWidth="1"/>
    <col min="2" max="2" width="8.88671875" style="22"/>
    <col min="3" max="4" width="13.77734375" style="24" customWidth="1"/>
    <col min="5" max="5" width="18.109375" style="20" customWidth="1"/>
    <col min="6" max="6" width="12.44140625" style="22" customWidth="1"/>
    <col min="7" max="8" width="19.5546875" style="22" customWidth="1"/>
    <col min="9" max="9" width="14" style="22" customWidth="1"/>
    <col min="10" max="16384" width="8.88671875" style="20"/>
  </cols>
  <sheetData>
    <row r="1" spans="1:9" s="21" customFormat="1" ht="19.8" customHeight="1" x14ac:dyDescent="0.3">
      <c r="A1" s="21" t="s">
        <v>40</v>
      </c>
      <c r="B1" s="21" t="s">
        <v>41</v>
      </c>
      <c r="C1" s="23" t="s">
        <v>42</v>
      </c>
      <c r="D1" s="23"/>
      <c r="E1" s="21" t="s">
        <v>43</v>
      </c>
      <c r="F1" s="21" t="s">
        <v>44</v>
      </c>
      <c r="G1" s="21" t="s">
        <v>45</v>
      </c>
      <c r="H1" s="21" t="s">
        <v>55</v>
      </c>
      <c r="I1" s="21" t="s">
        <v>56</v>
      </c>
    </row>
    <row r="2" spans="1:9" x14ac:dyDescent="0.3">
      <c r="A2" s="22">
        <v>1</v>
      </c>
      <c r="B2" s="22">
        <v>1</v>
      </c>
      <c r="C2" s="24">
        <v>14700</v>
      </c>
      <c r="D2" s="24" t="str">
        <f>LEFT(C2,3)</f>
        <v>147</v>
      </c>
      <c r="E2" s="20" t="s">
        <v>46</v>
      </c>
      <c r="F2" s="22">
        <v>3</v>
      </c>
      <c r="G2" s="22">
        <v>11</v>
      </c>
      <c r="I2" s="22">
        <v>30</v>
      </c>
    </row>
    <row r="3" spans="1:9" x14ac:dyDescent="0.3">
      <c r="A3" s="22">
        <v>1</v>
      </c>
      <c r="B3" s="22">
        <v>2</v>
      </c>
      <c r="C3" s="24">
        <v>7980</v>
      </c>
      <c r="D3" s="24" t="str">
        <f t="shared" ref="D3:D66" si="0">LEFT(C3,3)</f>
        <v>798</v>
      </c>
      <c r="E3" s="20" t="s">
        <v>46</v>
      </c>
      <c r="F3" s="22">
        <v>3</v>
      </c>
      <c r="G3" s="22">
        <v>30</v>
      </c>
      <c r="I3" s="22">
        <v>30</v>
      </c>
    </row>
    <row r="4" spans="1:9" x14ac:dyDescent="0.3">
      <c r="A4" s="22">
        <v>1</v>
      </c>
      <c r="B4" s="22">
        <v>3</v>
      </c>
      <c r="C4" s="24">
        <v>7980</v>
      </c>
      <c r="D4" s="24" t="str">
        <f t="shared" si="0"/>
        <v>798</v>
      </c>
      <c r="E4" s="20" t="s">
        <v>46</v>
      </c>
      <c r="F4" s="22">
        <v>3</v>
      </c>
      <c r="G4" s="22">
        <v>20</v>
      </c>
      <c r="I4" s="22">
        <v>30</v>
      </c>
    </row>
    <row r="5" spans="1:9" x14ac:dyDescent="0.3">
      <c r="A5" s="22">
        <v>1</v>
      </c>
      <c r="B5" s="22">
        <v>4</v>
      </c>
      <c r="C5" s="24">
        <v>6300</v>
      </c>
      <c r="D5" s="24" t="str">
        <f t="shared" si="0"/>
        <v>630</v>
      </c>
      <c r="E5" s="20" t="s">
        <v>46</v>
      </c>
      <c r="F5" s="22">
        <v>3</v>
      </c>
      <c r="G5" s="22">
        <v>15</v>
      </c>
      <c r="I5" s="22">
        <v>30</v>
      </c>
    </row>
    <row r="6" spans="1:9" x14ac:dyDescent="0.3">
      <c r="A6" s="22">
        <v>1</v>
      </c>
      <c r="B6" s="22">
        <v>5</v>
      </c>
      <c r="C6" s="24">
        <v>3780</v>
      </c>
      <c r="D6" s="24" t="str">
        <f t="shared" si="0"/>
        <v>378</v>
      </c>
      <c r="E6" s="20" t="s">
        <v>46</v>
      </c>
      <c r="F6" s="22">
        <v>3</v>
      </c>
      <c r="G6" s="22">
        <v>44</v>
      </c>
      <c r="I6" s="22">
        <v>30</v>
      </c>
    </row>
    <row r="7" spans="1:9" x14ac:dyDescent="0.3">
      <c r="A7" s="22">
        <v>1</v>
      </c>
      <c r="B7" s="22">
        <v>6</v>
      </c>
      <c r="C7" s="24">
        <v>6720</v>
      </c>
      <c r="D7" s="24" t="str">
        <f t="shared" si="0"/>
        <v>672</v>
      </c>
      <c r="E7" s="20" t="s">
        <v>46</v>
      </c>
      <c r="F7" s="22">
        <v>3</v>
      </c>
      <c r="G7" s="22">
        <v>66</v>
      </c>
      <c r="I7" s="22">
        <v>30</v>
      </c>
    </row>
    <row r="8" spans="1:9" x14ac:dyDescent="0.3">
      <c r="A8" s="22">
        <v>1</v>
      </c>
      <c r="B8" s="22">
        <v>7</v>
      </c>
      <c r="C8" s="24">
        <v>9660</v>
      </c>
      <c r="D8" s="24" t="str">
        <f t="shared" si="0"/>
        <v>966</v>
      </c>
      <c r="E8" s="20" t="s">
        <v>46</v>
      </c>
      <c r="F8" s="22">
        <v>3</v>
      </c>
      <c r="G8" s="22">
        <v>70</v>
      </c>
      <c r="I8" s="22">
        <v>30</v>
      </c>
    </row>
    <row r="9" spans="1:9" x14ac:dyDescent="0.3">
      <c r="A9" s="22">
        <v>1</v>
      </c>
      <c r="B9" s="22">
        <v>8</v>
      </c>
      <c r="C9" s="24">
        <v>15540</v>
      </c>
      <c r="D9" s="24" t="str">
        <f t="shared" si="0"/>
        <v>155</v>
      </c>
      <c r="E9" s="20" t="s">
        <v>46</v>
      </c>
      <c r="F9" s="22">
        <v>3</v>
      </c>
      <c r="G9" s="22">
        <v>12</v>
      </c>
      <c r="I9" s="22">
        <v>30</v>
      </c>
    </row>
    <row r="10" spans="1:9" x14ac:dyDescent="0.3">
      <c r="A10" s="22">
        <v>1</v>
      </c>
      <c r="B10" s="22">
        <v>9</v>
      </c>
      <c r="C10" s="24">
        <v>8820</v>
      </c>
      <c r="D10" s="24" t="str">
        <f t="shared" si="0"/>
        <v>882</v>
      </c>
      <c r="E10" s="20" t="s">
        <v>46</v>
      </c>
      <c r="F10" s="22">
        <v>3</v>
      </c>
      <c r="G10" s="22">
        <v>88</v>
      </c>
      <c r="I10" s="22">
        <v>30</v>
      </c>
    </row>
    <row r="11" spans="1:9" x14ac:dyDescent="0.3">
      <c r="A11" s="22">
        <v>1</v>
      </c>
      <c r="B11" s="22">
        <v>10</v>
      </c>
      <c r="C11" s="24">
        <v>7980</v>
      </c>
      <c r="D11" s="24" t="str">
        <f t="shared" si="0"/>
        <v>798</v>
      </c>
      <c r="E11" s="20" t="s">
        <v>46</v>
      </c>
      <c r="F11" s="22">
        <v>3</v>
      </c>
      <c r="G11" s="22">
        <v>66</v>
      </c>
      <c r="I11" s="22">
        <v>30</v>
      </c>
    </row>
    <row r="12" spans="1:9" x14ac:dyDescent="0.3">
      <c r="A12" s="22">
        <v>1</v>
      </c>
      <c r="B12" s="22">
        <v>11</v>
      </c>
      <c r="C12" s="24">
        <v>3780</v>
      </c>
      <c r="D12" s="24" t="str">
        <f t="shared" si="0"/>
        <v>378</v>
      </c>
      <c r="E12" s="20" t="s">
        <v>46</v>
      </c>
      <c r="F12" s="22">
        <v>3</v>
      </c>
      <c r="G12" s="22">
        <v>47</v>
      </c>
      <c r="I12" s="22">
        <v>30</v>
      </c>
    </row>
    <row r="13" spans="1:9" x14ac:dyDescent="0.3">
      <c r="A13" s="22">
        <v>1</v>
      </c>
      <c r="B13" s="22">
        <v>12</v>
      </c>
      <c r="C13" s="24">
        <v>3780</v>
      </c>
      <c r="D13" s="24" t="str">
        <f t="shared" si="0"/>
        <v>378</v>
      </c>
      <c r="E13" s="20" t="s">
        <v>46</v>
      </c>
      <c r="F13" s="22">
        <v>3</v>
      </c>
      <c r="G13" s="22">
        <v>230</v>
      </c>
      <c r="I13" s="22">
        <v>30</v>
      </c>
    </row>
    <row r="14" spans="1:9" x14ac:dyDescent="0.3">
      <c r="A14" s="22">
        <v>2</v>
      </c>
      <c r="B14" s="22">
        <v>1</v>
      </c>
      <c r="C14" s="24">
        <v>5760</v>
      </c>
      <c r="D14" s="24" t="str">
        <f t="shared" si="0"/>
        <v>576</v>
      </c>
      <c r="E14" s="20" t="s">
        <v>47</v>
      </c>
      <c r="F14" s="22">
        <v>2</v>
      </c>
      <c r="G14" s="22">
        <v>11</v>
      </c>
      <c r="I14" s="22">
        <v>30</v>
      </c>
    </row>
    <row r="15" spans="1:9" x14ac:dyDescent="0.3">
      <c r="A15" s="22">
        <v>2</v>
      </c>
      <c r="B15" s="22">
        <v>2</v>
      </c>
      <c r="C15" s="24">
        <v>6480</v>
      </c>
      <c r="D15" s="24" t="str">
        <f t="shared" si="0"/>
        <v>648</v>
      </c>
      <c r="E15" s="20" t="s">
        <v>47</v>
      </c>
      <c r="F15" s="22">
        <v>2</v>
      </c>
      <c r="G15" s="22">
        <v>83</v>
      </c>
      <c r="I15" s="22">
        <v>30</v>
      </c>
    </row>
    <row r="16" spans="1:9" x14ac:dyDescent="0.3">
      <c r="A16" s="22">
        <v>2</v>
      </c>
      <c r="B16" s="22">
        <v>3</v>
      </c>
      <c r="C16" s="24">
        <v>4752</v>
      </c>
      <c r="D16" s="24" t="str">
        <f t="shared" si="0"/>
        <v>475</v>
      </c>
      <c r="E16" s="20" t="s">
        <v>47</v>
      </c>
      <c r="F16" s="22">
        <v>2</v>
      </c>
      <c r="G16" s="22">
        <v>13</v>
      </c>
      <c r="I16" s="22">
        <v>30</v>
      </c>
    </row>
    <row r="17" spans="1:9" x14ac:dyDescent="0.3">
      <c r="A17" s="22">
        <v>2</v>
      </c>
      <c r="B17" s="22">
        <v>4</v>
      </c>
      <c r="C17" s="24">
        <v>6624</v>
      </c>
      <c r="D17" s="24" t="str">
        <f t="shared" si="0"/>
        <v>662</v>
      </c>
      <c r="E17" s="20" t="s">
        <v>47</v>
      </c>
      <c r="F17" s="22">
        <v>2</v>
      </c>
      <c r="G17" s="22">
        <v>45</v>
      </c>
      <c r="I17" s="22">
        <v>30</v>
      </c>
    </row>
    <row r="18" spans="1:9" x14ac:dyDescent="0.3">
      <c r="A18" s="22">
        <v>2</v>
      </c>
      <c r="B18" s="22">
        <v>5</v>
      </c>
      <c r="C18" s="24">
        <v>4752</v>
      </c>
      <c r="D18" s="24" t="str">
        <f t="shared" si="0"/>
        <v>475</v>
      </c>
      <c r="E18" s="20" t="s">
        <v>47</v>
      </c>
      <c r="F18" s="22">
        <v>2</v>
      </c>
      <c r="G18" s="22">
        <v>23</v>
      </c>
      <c r="I18" s="22">
        <v>30</v>
      </c>
    </row>
    <row r="19" spans="1:9" x14ac:dyDescent="0.3">
      <c r="A19" s="22">
        <v>2</v>
      </c>
      <c r="B19" s="22">
        <v>6</v>
      </c>
      <c r="C19" s="24">
        <v>4320</v>
      </c>
      <c r="D19" s="24" t="str">
        <f t="shared" si="0"/>
        <v>432</v>
      </c>
      <c r="E19" s="20" t="s">
        <v>47</v>
      </c>
      <c r="F19" s="22">
        <v>2</v>
      </c>
      <c r="G19" s="22">
        <v>86</v>
      </c>
      <c r="I19" s="22">
        <v>30</v>
      </c>
    </row>
    <row r="20" spans="1:9" x14ac:dyDescent="0.3">
      <c r="A20" s="22">
        <v>2</v>
      </c>
      <c r="B20" s="22">
        <v>7</v>
      </c>
      <c r="C20" s="24">
        <v>6624</v>
      </c>
      <c r="D20" s="24" t="str">
        <f t="shared" si="0"/>
        <v>662</v>
      </c>
      <c r="E20" s="20" t="s">
        <v>47</v>
      </c>
      <c r="F20" s="22">
        <v>2</v>
      </c>
      <c r="G20" s="22">
        <v>32</v>
      </c>
      <c r="I20" s="22">
        <v>30</v>
      </c>
    </row>
    <row r="21" spans="1:9" x14ac:dyDescent="0.3">
      <c r="A21" s="22">
        <v>2</v>
      </c>
      <c r="B21" s="22">
        <v>8</v>
      </c>
      <c r="C21" s="24">
        <v>5328</v>
      </c>
      <c r="D21" s="24" t="str">
        <f t="shared" si="0"/>
        <v>532</v>
      </c>
      <c r="E21" s="20" t="s">
        <v>47</v>
      </c>
      <c r="F21" s="22">
        <v>2</v>
      </c>
      <c r="G21" s="22">
        <v>64</v>
      </c>
      <c r="I21" s="22">
        <v>30</v>
      </c>
    </row>
    <row r="22" spans="1:9" x14ac:dyDescent="0.3">
      <c r="A22" s="22">
        <v>2</v>
      </c>
      <c r="B22" s="22">
        <v>9</v>
      </c>
      <c r="C22" s="24">
        <v>4320</v>
      </c>
      <c r="D22" s="24" t="str">
        <f t="shared" si="0"/>
        <v>432</v>
      </c>
      <c r="E22" s="20" t="s">
        <v>47</v>
      </c>
      <c r="F22" s="22">
        <v>2</v>
      </c>
      <c r="G22" s="22">
        <v>90</v>
      </c>
      <c r="I22" s="22">
        <v>30</v>
      </c>
    </row>
    <row r="23" spans="1:9" x14ac:dyDescent="0.3">
      <c r="A23" s="22">
        <v>2</v>
      </c>
      <c r="B23" s="22">
        <v>10</v>
      </c>
      <c r="C23" s="24">
        <v>8496</v>
      </c>
      <c r="D23" s="24" t="str">
        <f t="shared" si="0"/>
        <v>849</v>
      </c>
      <c r="E23" s="20" t="s">
        <v>47</v>
      </c>
      <c r="F23" s="22">
        <v>2</v>
      </c>
      <c r="G23" s="22">
        <v>27</v>
      </c>
      <c r="I23" s="22">
        <v>30</v>
      </c>
    </row>
    <row r="24" spans="1:9" x14ac:dyDescent="0.3">
      <c r="A24" s="22">
        <v>2</v>
      </c>
      <c r="B24" s="22">
        <v>11</v>
      </c>
      <c r="C24" s="24">
        <v>5040</v>
      </c>
      <c r="D24" s="24" t="str">
        <f t="shared" si="0"/>
        <v>504</v>
      </c>
      <c r="E24" s="20" t="s">
        <v>47</v>
      </c>
      <c r="F24" s="22">
        <v>2</v>
      </c>
      <c r="G24" s="22">
        <v>92</v>
      </c>
      <c r="I24" s="22">
        <v>30</v>
      </c>
    </row>
    <row r="25" spans="1:9" x14ac:dyDescent="0.3">
      <c r="A25" s="22">
        <v>2</v>
      </c>
      <c r="B25" s="22">
        <v>12</v>
      </c>
      <c r="C25" s="24">
        <v>1728</v>
      </c>
      <c r="D25" s="24" t="str">
        <f t="shared" si="0"/>
        <v>172</v>
      </c>
      <c r="E25" s="20" t="s">
        <v>47</v>
      </c>
      <c r="F25" s="22">
        <v>2</v>
      </c>
      <c r="G25" s="22">
        <v>220</v>
      </c>
      <c r="I25" s="22">
        <v>30</v>
      </c>
    </row>
    <row r="26" spans="1:9" x14ac:dyDescent="0.3">
      <c r="A26" s="22">
        <v>3</v>
      </c>
      <c r="B26" s="22">
        <v>1</v>
      </c>
      <c r="C26" s="24">
        <v>7735</v>
      </c>
      <c r="D26" s="24" t="str">
        <f t="shared" si="0"/>
        <v>773</v>
      </c>
      <c r="E26" s="20" t="s">
        <v>48</v>
      </c>
      <c r="F26" s="22">
        <v>3</v>
      </c>
      <c r="G26" s="22">
        <v>34</v>
      </c>
      <c r="I26" s="22">
        <v>30</v>
      </c>
    </row>
    <row r="27" spans="1:9" x14ac:dyDescent="0.3">
      <c r="A27" s="22">
        <v>3</v>
      </c>
      <c r="B27" s="22">
        <v>2</v>
      </c>
      <c r="C27" s="24">
        <v>6851</v>
      </c>
      <c r="D27" s="24" t="str">
        <f t="shared" si="0"/>
        <v>685</v>
      </c>
      <c r="E27" s="20" t="s">
        <v>48</v>
      </c>
      <c r="F27" s="22">
        <v>3</v>
      </c>
      <c r="G27" s="22">
        <v>43</v>
      </c>
      <c r="I27" s="22">
        <v>30</v>
      </c>
    </row>
    <row r="28" spans="1:9" x14ac:dyDescent="0.3">
      <c r="A28" s="22">
        <v>3</v>
      </c>
      <c r="B28" s="22">
        <v>3</v>
      </c>
      <c r="C28" s="24">
        <v>10387</v>
      </c>
      <c r="D28" s="24" t="str">
        <f t="shared" si="0"/>
        <v>103</v>
      </c>
      <c r="E28" s="20" t="s">
        <v>48</v>
      </c>
      <c r="F28" s="22">
        <v>3</v>
      </c>
      <c r="G28" s="22">
        <v>36</v>
      </c>
      <c r="I28" s="22">
        <v>30</v>
      </c>
    </row>
    <row r="29" spans="1:9" x14ac:dyDescent="0.3">
      <c r="A29" s="22">
        <v>3</v>
      </c>
      <c r="B29" s="22">
        <v>4</v>
      </c>
      <c r="C29" s="24">
        <v>7514</v>
      </c>
      <c r="D29" s="24" t="str">
        <f t="shared" si="0"/>
        <v>751</v>
      </c>
      <c r="E29" s="20" t="s">
        <v>48</v>
      </c>
      <c r="F29" s="22">
        <v>3</v>
      </c>
      <c r="G29" s="22">
        <v>87</v>
      </c>
      <c r="I29" s="22">
        <v>30</v>
      </c>
    </row>
    <row r="30" spans="1:9" x14ac:dyDescent="0.3">
      <c r="A30" s="22">
        <v>3</v>
      </c>
      <c r="B30" s="22">
        <v>5</v>
      </c>
      <c r="C30" s="24">
        <v>6188</v>
      </c>
      <c r="D30" s="24" t="str">
        <f t="shared" si="0"/>
        <v>618</v>
      </c>
      <c r="E30" s="20" t="s">
        <v>48</v>
      </c>
      <c r="F30" s="22">
        <v>3</v>
      </c>
      <c r="G30" s="22">
        <v>54</v>
      </c>
      <c r="I30" s="22">
        <v>30</v>
      </c>
    </row>
    <row r="31" spans="1:9" x14ac:dyDescent="0.3">
      <c r="A31" s="22">
        <v>3</v>
      </c>
      <c r="B31" s="22">
        <v>6</v>
      </c>
      <c r="C31" s="24">
        <v>7072</v>
      </c>
      <c r="D31" s="24" t="str">
        <f t="shared" si="0"/>
        <v>707</v>
      </c>
      <c r="E31" s="20" t="s">
        <v>48</v>
      </c>
      <c r="F31" s="22">
        <v>3</v>
      </c>
      <c r="G31" s="22">
        <v>35</v>
      </c>
      <c r="I31" s="22">
        <v>30</v>
      </c>
    </row>
    <row r="32" spans="1:9" x14ac:dyDescent="0.3">
      <c r="A32" s="22">
        <v>3</v>
      </c>
      <c r="B32" s="22">
        <v>7</v>
      </c>
      <c r="C32" s="24">
        <v>8619</v>
      </c>
      <c r="D32" s="24" t="str">
        <f t="shared" si="0"/>
        <v>861</v>
      </c>
      <c r="E32" s="20" t="s">
        <v>48</v>
      </c>
      <c r="F32" s="22">
        <v>3</v>
      </c>
      <c r="G32" s="22">
        <v>32</v>
      </c>
      <c r="I32" s="22">
        <v>30</v>
      </c>
    </row>
    <row r="33" spans="1:9" x14ac:dyDescent="0.3">
      <c r="A33" s="22">
        <v>3</v>
      </c>
      <c r="B33" s="22">
        <v>8</v>
      </c>
      <c r="C33" s="24">
        <v>5525</v>
      </c>
      <c r="D33" s="24" t="str">
        <f t="shared" si="0"/>
        <v>552</v>
      </c>
      <c r="E33" s="20" t="s">
        <v>48</v>
      </c>
      <c r="F33" s="22">
        <v>3</v>
      </c>
      <c r="G33" s="22">
        <v>78</v>
      </c>
      <c r="I33" s="22">
        <v>30</v>
      </c>
    </row>
    <row r="34" spans="1:9" x14ac:dyDescent="0.3">
      <c r="A34" s="22">
        <v>3</v>
      </c>
      <c r="B34" s="22">
        <v>9</v>
      </c>
      <c r="C34" s="24">
        <v>8177</v>
      </c>
      <c r="D34" s="24" t="str">
        <f t="shared" si="0"/>
        <v>817</v>
      </c>
      <c r="E34" s="20" t="s">
        <v>48</v>
      </c>
      <c r="F34" s="22">
        <v>3</v>
      </c>
      <c r="G34" s="22">
        <v>12</v>
      </c>
      <c r="I34" s="22">
        <v>30</v>
      </c>
    </row>
    <row r="35" spans="1:9" x14ac:dyDescent="0.3">
      <c r="A35" s="22">
        <v>3</v>
      </c>
      <c r="B35" s="22">
        <v>10</v>
      </c>
      <c r="C35" s="24">
        <v>10608</v>
      </c>
      <c r="D35" s="24" t="str">
        <f t="shared" si="0"/>
        <v>106</v>
      </c>
      <c r="E35" s="20" t="s">
        <v>48</v>
      </c>
      <c r="F35" s="22">
        <v>3</v>
      </c>
      <c r="G35" s="22">
        <v>9</v>
      </c>
      <c r="I35" s="22">
        <v>30</v>
      </c>
    </row>
    <row r="36" spans="1:9" x14ac:dyDescent="0.3">
      <c r="A36" s="22">
        <v>3</v>
      </c>
      <c r="B36" s="22">
        <v>11</v>
      </c>
      <c r="C36" s="24">
        <v>8840</v>
      </c>
      <c r="D36" s="24" t="str">
        <f t="shared" si="0"/>
        <v>884</v>
      </c>
      <c r="E36" s="20" t="s">
        <v>48</v>
      </c>
      <c r="F36" s="22">
        <v>3</v>
      </c>
      <c r="G36" s="22">
        <v>54</v>
      </c>
      <c r="I36" s="22">
        <v>30</v>
      </c>
    </row>
    <row r="37" spans="1:9" x14ac:dyDescent="0.3">
      <c r="A37" s="22">
        <v>3</v>
      </c>
      <c r="B37" s="22">
        <v>12</v>
      </c>
      <c r="C37" s="24">
        <v>4641</v>
      </c>
      <c r="D37" s="24" t="str">
        <f t="shared" si="0"/>
        <v>464</v>
      </c>
      <c r="E37" s="20" t="s">
        <v>48</v>
      </c>
      <c r="F37" s="22">
        <v>3</v>
      </c>
      <c r="G37" s="22">
        <v>946</v>
      </c>
      <c r="I37" s="22">
        <v>30</v>
      </c>
    </row>
    <row r="38" spans="1:9" x14ac:dyDescent="0.3">
      <c r="A38" s="22">
        <v>4</v>
      </c>
      <c r="B38" s="22">
        <v>1</v>
      </c>
      <c r="C38" s="24">
        <v>12740</v>
      </c>
      <c r="D38" s="24" t="str">
        <f t="shared" si="0"/>
        <v>127</v>
      </c>
      <c r="E38" s="20" t="s">
        <v>49</v>
      </c>
      <c r="F38" s="22">
        <v>2</v>
      </c>
      <c r="G38" s="22">
        <v>32</v>
      </c>
      <c r="I38" s="22">
        <v>30</v>
      </c>
    </row>
    <row r="39" spans="1:9" x14ac:dyDescent="0.3">
      <c r="A39" s="22">
        <v>4</v>
      </c>
      <c r="B39" s="22">
        <v>2</v>
      </c>
      <c r="C39" s="24">
        <v>9620</v>
      </c>
      <c r="D39" s="24" t="str">
        <f t="shared" si="0"/>
        <v>962</v>
      </c>
      <c r="E39" s="20" t="s">
        <v>49</v>
      </c>
      <c r="F39" s="22">
        <v>2</v>
      </c>
      <c r="G39" s="22">
        <v>12</v>
      </c>
      <c r="I39" s="22">
        <v>30</v>
      </c>
    </row>
    <row r="40" spans="1:9" x14ac:dyDescent="0.3">
      <c r="A40" s="22">
        <v>4</v>
      </c>
      <c r="B40" s="22">
        <v>3</v>
      </c>
      <c r="C40" s="24">
        <v>11960</v>
      </c>
      <c r="D40" s="24" t="str">
        <f t="shared" si="0"/>
        <v>119</v>
      </c>
      <c r="E40" s="20" t="s">
        <v>49</v>
      </c>
      <c r="F40" s="22">
        <v>2</v>
      </c>
      <c r="G40" s="22">
        <v>74</v>
      </c>
      <c r="I40" s="22">
        <v>30</v>
      </c>
    </row>
    <row r="41" spans="1:9" x14ac:dyDescent="0.3">
      <c r="A41" s="22">
        <v>4</v>
      </c>
      <c r="B41" s="22">
        <v>4</v>
      </c>
      <c r="C41" s="24">
        <v>7020</v>
      </c>
      <c r="D41" s="24" t="str">
        <f t="shared" si="0"/>
        <v>702</v>
      </c>
      <c r="E41" s="20" t="s">
        <v>49</v>
      </c>
      <c r="F41" s="22">
        <v>2</v>
      </c>
      <c r="G41" s="22">
        <v>99</v>
      </c>
      <c r="I41" s="22">
        <v>30</v>
      </c>
    </row>
    <row r="42" spans="1:9" x14ac:dyDescent="0.3">
      <c r="A42" s="22">
        <v>4</v>
      </c>
      <c r="B42" s="22">
        <v>5</v>
      </c>
      <c r="C42" s="24">
        <v>13260</v>
      </c>
      <c r="D42" s="24" t="str">
        <f t="shared" si="0"/>
        <v>132</v>
      </c>
      <c r="E42" s="20" t="s">
        <v>49</v>
      </c>
      <c r="F42" s="22">
        <v>2</v>
      </c>
      <c r="G42" s="22">
        <v>26</v>
      </c>
      <c r="I42" s="22">
        <v>30</v>
      </c>
    </row>
    <row r="43" spans="1:9" x14ac:dyDescent="0.3">
      <c r="A43" s="22">
        <v>4</v>
      </c>
      <c r="B43" s="22">
        <v>6</v>
      </c>
      <c r="C43" s="24">
        <v>7540</v>
      </c>
      <c r="D43" s="24" t="str">
        <f t="shared" si="0"/>
        <v>754</v>
      </c>
      <c r="E43" s="20" t="s">
        <v>49</v>
      </c>
      <c r="F43" s="22">
        <v>2</v>
      </c>
      <c r="G43" s="22">
        <v>11</v>
      </c>
      <c r="I43" s="22">
        <v>30</v>
      </c>
    </row>
    <row r="44" spans="1:9" x14ac:dyDescent="0.3">
      <c r="A44" s="22">
        <v>4</v>
      </c>
      <c r="B44" s="22">
        <v>7</v>
      </c>
      <c r="C44" s="24">
        <v>10920</v>
      </c>
      <c r="D44" s="24" t="str">
        <f t="shared" si="0"/>
        <v>109</v>
      </c>
      <c r="E44" s="20" t="s">
        <v>49</v>
      </c>
      <c r="F44" s="22">
        <v>2</v>
      </c>
      <c r="G44" s="22">
        <v>56</v>
      </c>
      <c r="I44" s="22">
        <v>30</v>
      </c>
    </row>
    <row r="45" spans="1:9" x14ac:dyDescent="0.3">
      <c r="A45" s="22">
        <v>4</v>
      </c>
      <c r="B45" s="22">
        <v>8</v>
      </c>
      <c r="C45" s="24">
        <v>13000</v>
      </c>
      <c r="D45" s="24" t="str">
        <f t="shared" si="0"/>
        <v>130</v>
      </c>
      <c r="E45" s="20" t="s">
        <v>49</v>
      </c>
      <c r="F45" s="22">
        <v>2</v>
      </c>
      <c r="G45" s="22">
        <v>84</v>
      </c>
      <c r="I45" s="22">
        <v>30</v>
      </c>
    </row>
    <row r="46" spans="1:9" x14ac:dyDescent="0.3">
      <c r="A46" s="22">
        <v>4</v>
      </c>
      <c r="B46" s="22">
        <v>9</v>
      </c>
      <c r="C46" s="24">
        <v>5720</v>
      </c>
      <c r="D46" s="24" t="str">
        <f t="shared" si="0"/>
        <v>572</v>
      </c>
      <c r="E46" s="20" t="s">
        <v>49</v>
      </c>
      <c r="F46" s="22">
        <v>2</v>
      </c>
      <c r="G46" s="22">
        <v>74</v>
      </c>
      <c r="I46" s="22">
        <v>30</v>
      </c>
    </row>
    <row r="47" spans="1:9" x14ac:dyDescent="0.3">
      <c r="A47" s="22">
        <v>4</v>
      </c>
      <c r="B47" s="22">
        <v>10</v>
      </c>
      <c r="C47" s="24">
        <v>9100</v>
      </c>
      <c r="D47" s="24" t="str">
        <f t="shared" si="0"/>
        <v>910</v>
      </c>
      <c r="E47" s="20" t="s">
        <v>49</v>
      </c>
      <c r="F47" s="22">
        <v>2</v>
      </c>
      <c r="G47" s="22">
        <v>43</v>
      </c>
      <c r="I47" s="22">
        <v>30</v>
      </c>
    </row>
    <row r="48" spans="1:9" x14ac:dyDescent="0.3">
      <c r="A48" s="22">
        <v>4</v>
      </c>
      <c r="B48" s="22">
        <v>11</v>
      </c>
      <c r="C48" s="24">
        <v>9620</v>
      </c>
      <c r="D48" s="24" t="str">
        <f t="shared" si="0"/>
        <v>962</v>
      </c>
      <c r="E48" s="20" t="s">
        <v>49</v>
      </c>
      <c r="F48" s="22">
        <v>2</v>
      </c>
      <c r="G48" s="22">
        <v>53</v>
      </c>
      <c r="I48" s="22">
        <v>30</v>
      </c>
    </row>
    <row r="49" spans="1:9" x14ac:dyDescent="0.3">
      <c r="A49" s="22">
        <v>4</v>
      </c>
      <c r="B49" s="22">
        <v>12</v>
      </c>
      <c r="C49" s="24">
        <v>2080</v>
      </c>
      <c r="D49" s="24" t="str">
        <f t="shared" si="0"/>
        <v>208</v>
      </c>
      <c r="E49" s="20" t="s">
        <v>49</v>
      </c>
      <c r="F49" s="22">
        <v>2</v>
      </c>
      <c r="G49" s="22">
        <v>298</v>
      </c>
      <c r="I49" s="22">
        <v>30</v>
      </c>
    </row>
    <row r="50" spans="1:9" x14ac:dyDescent="0.3">
      <c r="A50" s="22">
        <v>5</v>
      </c>
      <c r="B50" s="22">
        <v>1</v>
      </c>
      <c r="C50" s="24">
        <v>1890</v>
      </c>
      <c r="D50" s="24" t="str">
        <f t="shared" si="0"/>
        <v>189</v>
      </c>
      <c r="E50" s="20" t="s">
        <v>50</v>
      </c>
      <c r="F50" s="22">
        <v>2</v>
      </c>
      <c r="G50" s="22">
        <v>12</v>
      </c>
      <c r="I50" s="22">
        <v>30</v>
      </c>
    </row>
    <row r="51" spans="1:9" x14ac:dyDescent="0.3">
      <c r="A51" s="22">
        <v>5</v>
      </c>
      <c r="B51" s="22">
        <v>2</v>
      </c>
      <c r="C51" s="24">
        <v>2660</v>
      </c>
      <c r="D51" s="24" t="str">
        <f t="shared" si="0"/>
        <v>266</v>
      </c>
      <c r="E51" s="20" t="s">
        <v>50</v>
      </c>
      <c r="F51" s="22">
        <v>2</v>
      </c>
      <c r="G51" s="22">
        <v>87</v>
      </c>
      <c r="I51" s="22">
        <v>30</v>
      </c>
    </row>
    <row r="52" spans="1:9" x14ac:dyDescent="0.3">
      <c r="A52" s="22">
        <v>5</v>
      </c>
      <c r="B52" s="22">
        <v>3</v>
      </c>
      <c r="C52" s="24">
        <v>1610</v>
      </c>
      <c r="D52" s="24" t="str">
        <f t="shared" si="0"/>
        <v>161</v>
      </c>
      <c r="E52" s="20" t="s">
        <v>50</v>
      </c>
      <c r="F52" s="22">
        <v>2</v>
      </c>
      <c r="G52" s="22">
        <v>45</v>
      </c>
      <c r="I52" s="22">
        <v>30</v>
      </c>
    </row>
    <row r="53" spans="1:9" x14ac:dyDescent="0.3">
      <c r="A53" s="22">
        <v>5</v>
      </c>
      <c r="B53" s="22">
        <v>4</v>
      </c>
      <c r="C53" s="24">
        <v>2520</v>
      </c>
      <c r="D53" s="24" t="str">
        <f t="shared" si="0"/>
        <v>252</v>
      </c>
      <c r="E53" s="20" t="s">
        <v>50</v>
      </c>
      <c r="F53" s="22">
        <v>2</v>
      </c>
      <c r="G53" s="22">
        <v>34</v>
      </c>
      <c r="I53" s="22">
        <v>30</v>
      </c>
    </row>
    <row r="54" spans="1:9" x14ac:dyDescent="0.3">
      <c r="A54" s="22">
        <v>5</v>
      </c>
      <c r="B54" s="22">
        <v>5</v>
      </c>
      <c r="C54" s="24">
        <v>2310</v>
      </c>
      <c r="D54" s="24" t="str">
        <f t="shared" si="0"/>
        <v>231</v>
      </c>
      <c r="E54" s="20" t="s">
        <v>50</v>
      </c>
      <c r="F54" s="22">
        <v>2</v>
      </c>
      <c r="G54" s="22">
        <v>87</v>
      </c>
      <c r="I54" s="22">
        <v>30</v>
      </c>
    </row>
    <row r="55" spans="1:9" x14ac:dyDescent="0.3">
      <c r="A55" s="22">
        <v>5</v>
      </c>
      <c r="B55" s="22">
        <v>6</v>
      </c>
      <c r="C55" s="24">
        <v>3640</v>
      </c>
      <c r="D55" s="24" t="str">
        <f t="shared" si="0"/>
        <v>364</v>
      </c>
      <c r="E55" s="20" t="s">
        <v>50</v>
      </c>
      <c r="F55" s="22">
        <v>2</v>
      </c>
      <c r="G55" s="22">
        <v>56</v>
      </c>
      <c r="I55" s="22">
        <v>30</v>
      </c>
    </row>
    <row r="56" spans="1:9" x14ac:dyDescent="0.3">
      <c r="A56" s="22">
        <v>5</v>
      </c>
      <c r="B56" s="22">
        <v>7</v>
      </c>
      <c r="C56" s="24">
        <v>3080</v>
      </c>
      <c r="D56" s="24" t="str">
        <f t="shared" si="0"/>
        <v>308</v>
      </c>
      <c r="E56" s="20" t="s">
        <v>50</v>
      </c>
      <c r="F56" s="22">
        <v>2</v>
      </c>
      <c r="G56" s="22">
        <v>31</v>
      </c>
      <c r="I56" s="22">
        <v>30</v>
      </c>
    </row>
    <row r="57" spans="1:9" x14ac:dyDescent="0.3">
      <c r="A57" s="22">
        <v>5</v>
      </c>
      <c r="B57" s="22">
        <v>8</v>
      </c>
      <c r="C57" s="24">
        <v>2590</v>
      </c>
      <c r="D57" s="24" t="str">
        <f t="shared" si="0"/>
        <v>259</v>
      </c>
      <c r="E57" s="20" t="s">
        <v>50</v>
      </c>
      <c r="F57" s="22">
        <v>2</v>
      </c>
      <c r="G57" s="22">
        <v>46</v>
      </c>
      <c r="I57" s="22">
        <v>30</v>
      </c>
    </row>
    <row r="58" spans="1:9" x14ac:dyDescent="0.3">
      <c r="A58" s="22">
        <v>5</v>
      </c>
      <c r="B58" s="22">
        <v>9</v>
      </c>
      <c r="C58" s="24">
        <v>2940</v>
      </c>
      <c r="D58" s="24" t="str">
        <f t="shared" si="0"/>
        <v>294</v>
      </c>
      <c r="E58" s="20" t="s">
        <v>50</v>
      </c>
      <c r="F58" s="22">
        <v>2</v>
      </c>
      <c r="G58" s="22">
        <v>32</v>
      </c>
      <c r="I58" s="22">
        <v>30</v>
      </c>
    </row>
    <row r="59" spans="1:9" x14ac:dyDescent="0.3">
      <c r="A59" s="22">
        <v>5</v>
      </c>
      <c r="B59" s="22">
        <v>10</v>
      </c>
      <c r="C59" s="24">
        <v>2170</v>
      </c>
      <c r="D59" s="24" t="str">
        <f t="shared" si="0"/>
        <v>217</v>
      </c>
      <c r="E59" s="20" t="s">
        <v>50</v>
      </c>
      <c r="F59" s="22">
        <v>2</v>
      </c>
      <c r="G59" s="22">
        <v>23</v>
      </c>
      <c r="I59" s="22">
        <v>30</v>
      </c>
    </row>
    <row r="60" spans="1:9" x14ac:dyDescent="0.3">
      <c r="A60" s="22">
        <v>5</v>
      </c>
      <c r="B60" s="22">
        <v>11</v>
      </c>
      <c r="C60" s="24">
        <v>2730</v>
      </c>
      <c r="D60" s="24" t="str">
        <f t="shared" si="0"/>
        <v>273</v>
      </c>
      <c r="E60" s="20" t="s">
        <v>50</v>
      </c>
      <c r="F60" s="22">
        <v>2</v>
      </c>
      <c r="G60" s="22">
        <v>78</v>
      </c>
      <c r="I60" s="22">
        <v>30</v>
      </c>
    </row>
    <row r="61" spans="1:9" x14ac:dyDescent="0.3">
      <c r="A61" s="22">
        <v>5</v>
      </c>
      <c r="B61" s="22">
        <v>12</v>
      </c>
      <c r="C61" s="24">
        <v>490</v>
      </c>
      <c r="D61" s="24" t="str">
        <f t="shared" si="0"/>
        <v>490</v>
      </c>
      <c r="E61" s="20" t="s">
        <v>50</v>
      </c>
      <c r="F61" s="22">
        <v>2</v>
      </c>
      <c r="G61" s="22">
        <v>356</v>
      </c>
      <c r="I61" s="22">
        <v>30</v>
      </c>
    </row>
    <row r="62" spans="1:9" x14ac:dyDescent="0.3">
      <c r="A62" s="22">
        <v>6</v>
      </c>
      <c r="B62" s="22">
        <v>1</v>
      </c>
      <c r="C62" s="24">
        <v>4760</v>
      </c>
      <c r="D62" s="24" t="str">
        <f t="shared" si="0"/>
        <v>476</v>
      </c>
      <c r="E62" s="20" t="s">
        <v>51</v>
      </c>
      <c r="F62" s="22">
        <v>2</v>
      </c>
      <c r="G62" s="22">
        <v>43</v>
      </c>
      <c r="I62" s="22">
        <v>30</v>
      </c>
    </row>
    <row r="63" spans="1:9" x14ac:dyDescent="0.3">
      <c r="A63" s="22">
        <v>6</v>
      </c>
      <c r="B63" s="22">
        <v>2</v>
      </c>
      <c r="C63" s="24">
        <v>4620</v>
      </c>
      <c r="D63" s="24" t="str">
        <f t="shared" si="0"/>
        <v>462</v>
      </c>
      <c r="E63" s="20" t="s">
        <v>51</v>
      </c>
      <c r="F63" s="22">
        <v>2</v>
      </c>
      <c r="G63" s="22">
        <v>49</v>
      </c>
      <c r="I63" s="22">
        <v>30</v>
      </c>
    </row>
    <row r="64" spans="1:9" x14ac:dyDescent="0.3">
      <c r="A64" s="22">
        <v>6</v>
      </c>
      <c r="B64" s="22">
        <v>3</v>
      </c>
      <c r="C64" s="24">
        <v>6300</v>
      </c>
      <c r="D64" s="24" t="str">
        <f t="shared" si="0"/>
        <v>630</v>
      </c>
      <c r="E64" s="20" t="s">
        <v>51</v>
      </c>
      <c r="F64" s="22">
        <v>2</v>
      </c>
      <c r="G64" s="22">
        <v>77</v>
      </c>
      <c r="I64" s="22">
        <v>30</v>
      </c>
    </row>
    <row r="65" spans="1:9" x14ac:dyDescent="0.3">
      <c r="A65" s="22">
        <v>6</v>
      </c>
      <c r="B65" s="22">
        <v>4</v>
      </c>
      <c r="C65" s="24">
        <v>5460</v>
      </c>
      <c r="D65" s="24" t="str">
        <f t="shared" si="0"/>
        <v>546</v>
      </c>
      <c r="E65" s="20" t="s">
        <v>51</v>
      </c>
      <c r="F65" s="22">
        <v>2</v>
      </c>
      <c r="G65" s="22">
        <v>87</v>
      </c>
      <c r="I65" s="22">
        <v>30</v>
      </c>
    </row>
    <row r="66" spans="1:9" x14ac:dyDescent="0.3">
      <c r="A66" s="22">
        <v>6</v>
      </c>
      <c r="B66" s="22">
        <v>5</v>
      </c>
      <c r="C66" s="24">
        <v>6440</v>
      </c>
      <c r="D66" s="24" t="str">
        <f t="shared" si="0"/>
        <v>644</v>
      </c>
      <c r="E66" s="20" t="s">
        <v>51</v>
      </c>
      <c r="F66" s="22">
        <v>2</v>
      </c>
      <c r="G66" s="22">
        <v>64</v>
      </c>
      <c r="I66" s="22">
        <v>30</v>
      </c>
    </row>
    <row r="67" spans="1:9" x14ac:dyDescent="0.3">
      <c r="A67" s="22">
        <v>6</v>
      </c>
      <c r="B67" s="22">
        <v>6</v>
      </c>
      <c r="C67" s="24">
        <v>2940</v>
      </c>
      <c r="D67" s="24" t="str">
        <f t="shared" ref="D67:D109" si="1">LEFT(C67,3)</f>
        <v>294</v>
      </c>
      <c r="E67" s="20" t="s">
        <v>51</v>
      </c>
      <c r="F67" s="22">
        <v>2</v>
      </c>
      <c r="G67" s="22">
        <v>73</v>
      </c>
      <c r="I67" s="22">
        <v>30</v>
      </c>
    </row>
    <row r="68" spans="1:9" x14ac:dyDescent="0.3">
      <c r="A68" s="22">
        <v>6</v>
      </c>
      <c r="B68" s="22">
        <v>7</v>
      </c>
      <c r="C68" s="24">
        <v>6440</v>
      </c>
      <c r="D68" s="24" t="str">
        <f t="shared" si="1"/>
        <v>644</v>
      </c>
      <c r="E68" s="20" t="s">
        <v>51</v>
      </c>
      <c r="F68" s="22">
        <v>2</v>
      </c>
      <c r="G68" s="22">
        <v>92</v>
      </c>
      <c r="I68" s="22">
        <v>30</v>
      </c>
    </row>
    <row r="69" spans="1:9" x14ac:dyDescent="0.3">
      <c r="A69" s="22">
        <v>6</v>
      </c>
      <c r="B69" s="22">
        <v>8</v>
      </c>
      <c r="C69" s="24">
        <v>8120</v>
      </c>
      <c r="D69" s="24" t="str">
        <f t="shared" si="1"/>
        <v>812</v>
      </c>
      <c r="E69" s="20" t="s">
        <v>51</v>
      </c>
      <c r="F69" s="22">
        <v>2</v>
      </c>
      <c r="G69" s="22">
        <v>83</v>
      </c>
      <c r="I69" s="22">
        <v>30</v>
      </c>
    </row>
    <row r="70" spans="1:9" x14ac:dyDescent="0.3">
      <c r="A70" s="22">
        <v>6</v>
      </c>
      <c r="B70" s="22">
        <v>9</v>
      </c>
      <c r="C70" s="24">
        <v>7980</v>
      </c>
      <c r="D70" s="24" t="str">
        <f t="shared" si="1"/>
        <v>798</v>
      </c>
      <c r="E70" s="20" t="s">
        <v>51</v>
      </c>
      <c r="F70" s="22">
        <v>2</v>
      </c>
      <c r="G70" s="22">
        <v>49</v>
      </c>
      <c r="I70" s="22">
        <v>30</v>
      </c>
    </row>
    <row r="71" spans="1:9" x14ac:dyDescent="0.3">
      <c r="A71" s="22">
        <v>6</v>
      </c>
      <c r="B71" s="22">
        <v>10</v>
      </c>
      <c r="C71" s="24">
        <v>5180</v>
      </c>
      <c r="D71" s="24" t="str">
        <f t="shared" si="1"/>
        <v>518</v>
      </c>
      <c r="E71" s="20" t="s">
        <v>51</v>
      </c>
      <c r="F71" s="22">
        <v>2</v>
      </c>
      <c r="G71" s="22">
        <v>24</v>
      </c>
      <c r="I71" s="22">
        <v>30</v>
      </c>
    </row>
    <row r="72" spans="1:9" x14ac:dyDescent="0.3">
      <c r="A72" s="22">
        <v>6</v>
      </c>
      <c r="B72" s="22">
        <v>11</v>
      </c>
      <c r="C72" s="24">
        <v>7980</v>
      </c>
      <c r="D72" s="24" t="str">
        <f t="shared" si="1"/>
        <v>798</v>
      </c>
      <c r="E72" s="20" t="s">
        <v>51</v>
      </c>
      <c r="F72" s="22">
        <v>2</v>
      </c>
      <c r="G72" s="22">
        <v>35</v>
      </c>
      <c r="I72" s="22">
        <v>30</v>
      </c>
    </row>
    <row r="73" spans="1:9" x14ac:dyDescent="0.3">
      <c r="A73" s="22">
        <v>6</v>
      </c>
      <c r="B73" s="22">
        <v>12</v>
      </c>
      <c r="C73" s="24">
        <v>3220</v>
      </c>
      <c r="D73" s="24" t="str">
        <f t="shared" si="1"/>
        <v>322</v>
      </c>
      <c r="E73" s="20" t="s">
        <v>51</v>
      </c>
      <c r="F73" s="22">
        <v>2</v>
      </c>
      <c r="G73" s="22">
        <v>555</v>
      </c>
      <c r="I73" s="22">
        <v>30</v>
      </c>
    </row>
    <row r="74" spans="1:9" x14ac:dyDescent="0.3">
      <c r="A74" s="22">
        <v>7</v>
      </c>
      <c r="B74" s="22">
        <v>1</v>
      </c>
      <c r="C74" s="24">
        <v>2618</v>
      </c>
      <c r="D74" s="24" t="str">
        <f t="shared" si="1"/>
        <v>261</v>
      </c>
      <c r="E74" s="20" t="s">
        <v>52</v>
      </c>
      <c r="F74" s="22">
        <v>3</v>
      </c>
      <c r="G74" s="22">
        <v>28</v>
      </c>
      <c r="I74" s="22">
        <v>30</v>
      </c>
    </row>
    <row r="75" spans="1:9" x14ac:dyDescent="0.3">
      <c r="A75" s="22">
        <v>7</v>
      </c>
      <c r="B75" s="22">
        <v>2</v>
      </c>
      <c r="C75" s="24">
        <v>2695</v>
      </c>
      <c r="D75" s="24" t="str">
        <f t="shared" si="1"/>
        <v>269</v>
      </c>
      <c r="E75" s="20" t="s">
        <v>52</v>
      </c>
      <c r="F75" s="22">
        <v>3</v>
      </c>
      <c r="G75" s="22">
        <v>77</v>
      </c>
      <c r="I75" s="22">
        <v>30</v>
      </c>
    </row>
    <row r="76" spans="1:9" x14ac:dyDescent="0.3">
      <c r="A76" s="22">
        <v>7</v>
      </c>
      <c r="B76" s="22">
        <v>3</v>
      </c>
      <c r="C76" s="24">
        <v>3080</v>
      </c>
      <c r="D76" s="24" t="str">
        <f t="shared" si="1"/>
        <v>308</v>
      </c>
      <c r="E76" s="20" t="s">
        <v>52</v>
      </c>
      <c r="F76" s="22">
        <v>3</v>
      </c>
      <c r="G76" s="22">
        <v>84</v>
      </c>
      <c r="I76" s="22">
        <v>30</v>
      </c>
    </row>
    <row r="77" spans="1:9" x14ac:dyDescent="0.3">
      <c r="A77" s="22">
        <v>7</v>
      </c>
      <c r="B77" s="22">
        <v>4</v>
      </c>
      <c r="C77" s="24">
        <v>4158</v>
      </c>
      <c r="D77" s="24" t="str">
        <f t="shared" si="1"/>
        <v>415</v>
      </c>
      <c r="E77" s="20" t="s">
        <v>52</v>
      </c>
      <c r="F77" s="22">
        <v>3</v>
      </c>
      <c r="G77" s="22">
        <v>30</v>
      </c>
      <c r="I77" s="22">
        <v>30</v>
      </c>
    </row>
    <row r="78" spans="1:9" x14ac:dyDescent="0.3">
      <c r="A78" s="22">
        <v>7</v>
      </c>
      <c r="B78" s="22">
        <v>5</v>
      </c>
      <c r="C78" s="24">
        <v>2849</v>
      </c>
      <c r="D78" s="24" t="str">
        <f t="shared" si="1"/>
        <v>284</v>
      </c>
      <c r="E78" s="20" t="s">
        <v>52</v>
      </c>
      <c r="F78" s="22">
        <v>3</v>
      </c>
      <c r="G78" s="22">
        <v>69</v>
      </c>
      <c r="I78" s="22">
        <v>30</v>
      </c>
    </row>
    <row r="79" spans="1:9" x14ac:dyDescent="0.3">
      <c r="A79" s="22">
        <v>7</v>
      </c>
      <c r="B79" s="22">
        <v>6</v>
      </c>
      <c r="C79" s="24">
        <v>2079</v>
      </c>
      <c r="D79" s="24" t="str">
        <f t="shared" si="1"/>
        <v>207</v>
      </c>
      <c r="E79" s="20" t="s">
        <v>52</v>
      </c>
      <c r="F79" s="22">
        <v>3</v>
      </c>
      <c r="G79" s="22">
        <v>37</v>
      </c>
      <c r="I79" s="22">
        <v>30</v>
      </c>
    </row>
    <row r="80" spans="1:9" x14ac:dyDescent="0.3">
      <c r="A80" s="22">
        <v>7</v>
      </c>
      <c r="B80" s="22">
        <v>7</v>
      </c>
      <c r="C80" s="24">
        <v>3927</v>
      </c>
      <c r="D80" s="24" t="str">
        <f t="shared" si="1"/>
        <v>392</v>
      </c>
      <c r="E80" s="20" t="s">
        <v>52</v>
      </c>
      <c r="F80" s="22">
        <v>3</v>
      </c>
      <c r="G80" s="22">
        <v>26</v>
      </c>
      <c r="I80" s="22">
        <v>30</v>
      </c>
    </row>
    <row r="81" spans="1:9" x14ac:dyDescent="0.3">
      <c r="A81" s="22">
        <v>7</v>
      </c>
      <c r="B81" s="22">
        <v>8</v>
      </c>
      <c r="C81" s="24">
        <v>3080</v>
      </c>
      <c r="D81" s="24" t="str">
        <f t="shared" si="1"/>
        <v>308</v>
      </c>
      <c r="E81" s="20" t="s">
        <v>52</v>
      </c>
      <c r="F81" s="22">
        <v>3</v>
      </c>
      <c r="G81" s="22">
        <v>45</v>
      </c>
      <c r="I81" s="22">
        <v>30</v>
      </c>
    </row>
    <row r="82" spans="1:9" x14ac:dyDescent="0.3">
      <c r="A82" s="22">
        <v>7</v>
      </c>
      <c r="B82" s="22">
        <v>9</v>
      </c>
      <c r="C82" s="24">
        <v>2079</v>
      </c>
      <c r="D82" s="24" t="str">
        <f t="shared" si="1"/>
        <v>207</v>
      </c>
      <c r="E82" s="20" t="s">
        <v>52</v>
      </c>
      <c r="F82" s="22">
        <v>3</v>
      </c>
      <c r="G82" s="22">
        <v>85</v>
      </c>
      <c r="I82" s="22">
        <v>30</v>
      </c>
    </row>
    <row r="83" spans="1:9" x14ac:dyDescent="0.3">
      <c r="A83" s="22">
        <v>7</v>
      </c>
      <c r="B83" s="22">
        <v>10</v>
      </c>
      <c r="C83" s="24">
        <v>1386</v>
      </c>
      <c r="D83" s="24" t="str">
        <f t="shared" si="1"/>
        <v>138</v>
      </c>
      <c r="E83" s="20" t="s">
        <v>52</v>
      </c>
      <c r="F83" s="22">
        <v>3</v>
      </c>
      <c r="G83" s="22">
        <v>21</v>
      </c>
      <c r="I83" s="22">
        <v>30</v>
      </c>
    </row>
    <row r="84" spans="1:9" x14ac:dyDescent="0.3">
      <c r="A84" s="22">
        <v>7</v>
      </c>
      <c r="B84" s="22">
        <v>11</v>
      </c>
      <c r="C84" s="24">
        <v>4697</v>
      </c>
      <c r="D84" s="24" t="str">
        <f t="shared" si="1"/>
        <v>469</v>
      </c>
      <c r="E84" s="20" t="s">
        <v>52</v>
      </c>
      <c r="F84" s="22">
        <v>3</v>
      </c>
      <c r="G84" s="22">
        <v>84</v>
      </c>
      <c r="I84" s="22">
        <v>30</v>
      </c>
    </row>
    <row r="85" spans="1:9" x14ac:dyDescent="0.3">
      <c r="A85" s="22">
        <v>7</v>
      </c>
      <c r="B85" s="22">
        <v>12</v>
      </c>
      <c r="C85" s="24">
        <v>1617</v>
      </c>
      <c r="D85" s="24" t="str">
        <f t="shared" si="1"/>
        <v>161</v>
      </c>
      <c r="E85" s="20" t="s">
        <v>52</v>
      </c>
      <c r="F85" s="22">
        <v>3</v>
      </c>
      <c r="G85" s="22">
        <v>847</v>
      </c>
      <c r="I85" s="22">
        <v>30</v>
      </c>
    </row>
    <row r="86" spans="1:9" x14ac:dyDescent="0.3">
      <c r="A86" s="22">
        <v>8</v>
      </c>
      <c r="B86" s="22">
        <v>1</v>
      </c>
      <c r="C86" s="24">
        <v>9450</v>
      </c>
      <c r="D86" s="24" t="str">
        <f t="shared" si="1"/>
        <v>945</v>
      </c>
      <c r="E86" s="20" t="s">
        <v>53</v>
      </c>
      <c r="F86" s="22">
        <v>3</v>
      </c>
      <c r="G86" s="22">
        <v>33</v>
      </c>
      <c r="I86" s="22">
        <v>30</v>
      </c>
    </row>
    <row r="87" spans="1:9" x14ac:dyDescent="0.3">
      <c r="A87" s="22">
        <v>8</v>
      </c>
      <c r="B87" s="22">
        <v>2</v>
      </c>
      <c r="C87" s="24">
        <v>12663</v>
      </c>
      <c r="D87" s="24" t="str">
        <f t="shared" si="1"/>
        <v>126</v>
      </c>
      <c r="E87" s="20" t="s">
        <v>53</v>
      </c>
      <c r="F87" s="22">
        <v>3</v>
      </c>
      <c r="G87" s="22">
        <v>22</v>
      </c>
      <c r="I87" s="22">
        <v>30</v>
      </c>
    </row>
    <row r="88" spans="1:9" x14ac:dyDescent="0.3">
      <c r="A88" s="22">
        <v>8</v>
      </c>
      <c r="B88" s="22">
        <v>3</v>
      </c>
      <c r="C88" s="24">
        <v>3780</v>
      </c>
      <c r="D88" s="24" t="str">
        <f t="shared" si="1"/>
        <v>378</v>
      </c>
      <c r="E88" s="20" t="s">
        <v>53</v>
      </c>
      <c r="F88" s="22">
        <v>3</v>
      </c>
      <c r="G88" s="22">
        <v>32</v>
      </c>
      <c r="I88" s="22">
        <v>30</v>
      </c>
    </row>
    <row r="89" spans="1:9" x14ac:dyDescent="0.3">
      <c r="A89" s="22">
        <v>8</v>
      </c>
      <c r="B89" s="22">
        <v>4</v>
      </c>
      <c r="C89" s="24">
        <v>6993</v>
      </c>
      <c r="D89" s="24" t="str">
        <f t="shared" si="1"/>
        <v>699</v>
      </c>
      <c r="E89" s="20" t="s">
        <v>53</v>
      </c>
      <c r="F89" s="22">
        <v>3</v>
      </c>
      <c r="G89" s="22">
        <v>96</v>
      </c>
      <c r="I89" s="22">
        <v>30</v>
      </c>
    </row>
    <row r="90" spans="1:9" x14ac:dyDescent="0.3">
      <c r="A90" s="22">
        <v>8</v>
      </c>
      <c r="B90" s="22">
        <v>5</v>
      </c>
      <c r="C90" s="24">
        <v>6993</v>
      </c>
      <c r="D90" s="24" t="str">
        <f t="shared" si="1"/>
        <v>699</v>
      </c>
      <c r="E90" s="20" t="s">
        <v>53</v>
      </c>
      <c r="F90" s="22">
        <v>3</v>
      </c>
      <c r="G90" s="22">
        <v>57</v>
      </c>
      <c r="I90" s="22">
        <v>30</v>
      </c>
    </row>
    <row r="91" spans="1:9" x14ac:dyDescent="0.3">
      <c r="A91" s="22">
        <v>8</v>
      </c>
      <c r="B91" s="22">
        <v>6</v>
      </c>
      <c r="C91" s="24">
        <v>8316</v>
      </c>
      <c r="D91" s="24" t="str">
        <f t="shared" si="1"/>
        <v>831</v>
      </c>
      <c r="E91" s="20" t="s">
        <v>53</v>
      </c>
      <c r="F91" s="22">
        <v>3</v>
      </c>
      <c r="G91" s="22">
        <v>56</v>
      </c>
      <c r="I91" s="22">
        <v>30</v>
      </c>
    </row>
    <row r="92" spans="1:9" x14ac:dyDescent="0.3">
      <c r="A92" s="22">
        <v>8</v>
      </c>
      <c r="B92" s="22">
        <v>7</v>
      </c>
      <c r="C92" s="24">
        <v>10206</v>
      </c>
      <c r="D92" s="24" t="str">
        <f t="shared" si="1"/>
        <v>102</v>
      </c>
      <c r="E92" s="20" t="s">
        <v>53</v>
      </c>
      <c r="F92" s="22">
        <v>3</v>
      </c>
      <c r="G92" s="22">
        <v>54</v>
      </c>
      <c r="I92" s="22">
        <v>30</v>
      </c>
    </row>
    <row r="93" spans="1:9" x14ac:dyDescent="0.3">
      <c r="A93" s="22">
        <v>8</v>
      </c>
      <c r="B93" s="22">
        <v>8</v>
      </c>
      <c r="C93" s="24">
        <v>5103</v>
      </c>
      <c r="D93" s="24" t="str">
        <f t="shared" si="1"/>
        <v>510</v>
      </c>
      <c r="E93" s="20" t="s">
        <v>53</v>
      </c>
      <c r="F93" s="22">
        <v>3</v>
      </c>
      <c r="G93" s="22">
        <v>34</v>
      </c>
      <c r="I93" s="22">
        <v>30</v>
      </c>
    </row>
    <row r="94" spans="1:9" x14ac:dyDescent="0.3">
      <c r="A94" s="22">
        <v>8</v>
      </c>
      <c r="B94" s="22">
        <v>9</v>
      </c>
      <c r="C94" s="24">
        <v>10773</v>
      </c>
      <c r="D94" s="24" t="str">
        <f t="shared" si="1"/>
        <v>107</v>
      </c>
      <c r="E94" s="20" t="s">
        <v>53</v>
      </c>
      <c r="F94" s="22">
        <v>3</v>
      </c>
      <c r="G94" s="22">
        <v>45</v>
      </c>
      <c r="I94" s="22">
        <v>30</v>
      </c>
    </row>
    <row r="95" spans="1:9" x14ac:dyDescent="0.3">
      <c r="A95" s="22">
        <v>8</v>
      </c>
      <c r="B95" s="22">
        <v>10</v>
      </c>
      <c r="C95" s="24">
        <v>2268</v>
      </c>
      <c r="D95" s="24" t="str">
        <f t="shared" si="1"/>
        <v>226</v>
      </c>
      <c r="E95" s="20" t="s">
        <v>53</v>
      </c>
      <c r="F95" s="22">
        <v>3</v>
      </c>
      <c r="G95" s="22">
        <v>86</v>
      </c>
      <c r="I95" s="22">
        <v>30</v>
      </c>
    </row>
    <row r="96" spans="1:9" x14ac:dyDescent="0.3">
      <c r="A96" s="22">
        <v>8</v>
      </c>
      <c r="B96" s="22">
        <v>11</v>
      </c>
      <c r="C96" s="24">
        <v>8505</v>
      </c>
      <c r="D96" s="24" t="str">
        <f t="shared" si="1"/>
        <v>850</v>
      </c>
      <c r="E96" s="20" t="s">
        <v>53</v>
      </c>
      <c r="F96" s="22">
        <v>3</v>
      </c>
      <c r="G96" s="22">
        <v>95</v>
      </c>
      <c r="I96" s="22">
        <v>30</v>
      </c>
    </row>
    <row r="97" spans="1:9" x14ac:dyDescent="0.3">
      <c r="A97" s="22">
        <v>8</v>
      </c>
      <c r="B97" s="22">
        <v>12</v>
      </c>
      <c r="C97" s="24">
        <v>3591</v>
      </c>
      <c r="D97" s="24" t="str">
        <f t="shared" si="1"/>
        <v>359</v>
      </c>
      <c r="E97" s="20" t="s">
        <v>53</v>
      </c>
      <c r="F97" s="22">
        <v>3</v>
      </c>
      <c r="G97" s="22">
        <v>349</v>
      </c>
      <c r="I97" s="22">
        <v>30</v>
      </c>
    </row>
    <row r="98" spans="1:9" x14ac:dyDescent="0.3">
      <c r="A98" s="22">
        <v>9</v>
      </c>
      <c r="B98" s="22">
        <v>1</v>
      </c>
      <c r="C98" s="24">
        <v>8806</v>
      </c>
      <c r="D98" s="24" t="str">
        <f t="shared" si="1"/>
        <v>880</v>
      </c>
      <c r="E98" s="20" t="s">
        <v>54</v>
      </c>
      <c r="F98" s="22">
        <v>3</v>
      </c>
      <c r="G98" s="22">
        <v>33</v>
      </c>
      <c r="I98" s="22">
        <v>30</v>
      </c>
    </row>
    <row r="99" spans="1:9" x14ac:dyDescent="0.3">
      <c r="A99" s="22">
        <v>9</v>
      </c>
      <c r="B99" s="22">
        <v>2</v>
      </c>
      <c r="C99" s="24">
        <v>11186</v>
      </c>
      <c r="D99" s="24" t="str">
        <f t="shared" si="1"/>
        <v>111</v>
      </c>
      <c r="E99" s="20" t="s">
        <v>54</v>
      </c>
      <c r="F99" s="22">
        <v>3</v>
      </c>
      <c r="G99" s="22">
        <v>21</v>
      </c>
      <c r="I99" s="22">
        <v>30</v>
      </c>
    </row>
    <row r="100" spans="1:9" x14ac:dyDescent="0.3">
      <c r="A100" s="22">
        <v>9</v>
      </c>
      <c r="B100" s="22">
        <v>3</v>
      </c>
      <c r="C100" s="24">
        <v>9520</v>
      </c>
      <c r="D100" s="24" t="str">
        <f t="shared" si="1"/>
        <v>952</v>
      </c>
      <c r="E100" s="20" t="s">
        <v>54</v>
      </c>
      <c r="F100" s="22">
        <v>3</v>
      </c>
      <c r="G100" s="22">
        <v>87</v>
      </c>
      <c r="I100" s="22">
        <v>30</v>
      </c>
    </row>
    <row r="101" spans="1:9" x14ac:dyDescent="0.3">
      <c r="A101" s="22">
        <v>9</v>
      </c>
      <c r="B101" s="22">
        <v>4</v>
      </c>
      <c r="C101" s="24">
        <v>8092</v>
      </c>
      <c r="D101" s="24" t="str">
        <f t="shared" si="1"/>
        <v>809</v>
      </c>
      <c r="E101" s="20" t="s">
        <v>54</v>
      </c>
      <c r="F101" s="22">
        <v>3</v>
      </c>
      <c r="G101" s="22">
        <v>53</v>
      </c>
      <c r="I101" s="22">
        <v>30</v>
      </c>
    </row>
    <row r="102" spans="1:9" x14ac:dyDescent="0.3">
      <c r="A102" s="22">
        <v>9</v>
      </c>
      <c r="B102" s="22">
        <v>5</v>
      </c>
      <c r="C102" s="24">
        <v>11186</v>
      </c>
      <c r="D102" s="24" t="str">
        <f t="shared" si="1"/>
        <v>111</v>
      </c>
      <c r="E102" s="20" t="s">
        <v>54</v>
      </c>
      <c r="F102" s="22">
        <v>3</v>
      </c>
      <c r="G102" s="22">
        <v>35</v>
      </c>
      <c r="I102" s="22">
        <v>30</v>
      </c>
    </row>
    <row r="103" spans="1:9" x14ac:dyDescent="0.3">
      <c r="A103" s="22">
        <v>9</v>
      </c>
      <c r="B103" s="22">
        <v>6</v>
      </c>
      <c r="C103" s="24">
        <v>5712</v>
      </c>
      <c r="D103" s="24" t="str">
        <f t="shared" si="1"/>
        <v>571</v>
      </c>
      <c r="E103" s="20" t="s">
        <v>54</v>
      </c>
      <c r="F103" s="22">
        <v>3</v>
      </c>
      <c r="G103" s="22">
        <v>34</v>
      </c>
      <c r="I103" s="22">
        <v>30</v>
      </c>
    </row>
    <row r="104" spans="1:9" x14ac:dyDescent="0.3">
      <c r="A104" s="22">
        <v>9</v>
      </c>
      <c r="B104" s="22">
        <v>7</v>
      </c>
      <c r="C104" s="24">
        <v>10710</v>
      </c>
      <c r="D104" s="24" t="str">
        <f t="shared" si="1"/>
        <v>107</v>
      </c>
      <c r="E104" s="20" t="s">
        <v>54</v>
      </c>
      <c r="F104" s="22">
        <v>3</v>
      </c>
      <c r="G104" s="22">
        <v>35</v>
      </c>
      <c r="I104" s="22">
        <v>30</v>
      </c>
    </row>
    <row r="105" spans="1:9" x14ac:dyDescent="0.3">
      <c r="A105" s="22">
        <v>9</v>
      </c>
      <c r="B105" s="22">
        <v>8</v>
      </c>
      <c r="C105" s="24">
        <v>11900</v>
      </c>
      <c r="D105" s="24" t="str">
        <f t="shared" si="1"/>
        <v>119</v>
      </c>
      <c r="E105" s="20" t="s">
        <v>54</v>
      </c>
      <c r="F105" s="22">
        <v>3</v>
      </c>
      <c r="G105" s="22">
        <v>53</v>
      </c>
      <c r="I105" s="22">
        <v>30</v>
      </c>
    </row>
    <row r="106" spans="1:9" x14ac:dyDescent="0.3">
      <c r="A106" s="22">
        <v>9</v>
      </c>
      <c r="B106" s="22">
        <v>9</v>
      </c>
      <c r="C106" s="24">
        <v>8092</v>
      </c>
      <c r="D106" s="24" t="str">
        <f t="shared" si="1"/>
        <v>809</v>
      </c>
      <c r="E106" s="20" t="s">
        <v>54</v>
      </c>
      <c r="F106" s="22">
        <v>3</v>
      </c>
      <c r="G106" s="22">
        <v>32</v>
      </c>
      <c r="I106" s="22">
        <v>30</v>
      </c>
    </row>
    <row r="107" spans="1:9" x14ac:dyDescent="0.3">
      <c r="A107" s="22">
        <v>9</v>
      </c>
      <c r="B107" s="22">
        <v>10</v>
      </c>
      <c r="C107" s="24">
        <v>5950</v>
      </c>
      <c r="D107" s="24" t="str">
        <f t="shared" si="1"/>
        <v>595</v>
      </c>
      <c r="E107" s="20" t="s">
        <v>54</v>
      </c>
      <c r="F107" s="22">
        <v>3</v>
      </c>
      <c r="G107" s="22">
        <v>28</v>
      </c>
      <c r="I107" s="22">
        <v>30</v>
      </c>
    </row>
    <row r="108" spans="1:9" x14ac:dyDescent="0.3">
      <c r="A108" s="22">
        <v>9</v>
      </c>
      <c r="B108" s="22">
        <v>11</v>
      </c>
      <c r="C108" s="24">
        <v>7854</v>
      </c>
      <c r="D108" s="24" t="str">
        <f t="shared" si="1"/>
        <v>785</v>
      </c>
      <c r="E108" s="20" t="s">
        <v>54</v>
      </c>
      <c r="F108" s="22">
        <v>3</v>
      </c>
      <c r="G108" s="22">
        <v>93</v>
      </c>
      <c r="I108" s="22">
        <v>30</v>
      </c>
    </row>
    <row r="109" spans="1:9" x14ac:dyDescent="0.3">
      <c r="A109" s="22">
        <v>9</v>
      </c>
      <c r="B109" s="22">
        <v>12</v>
      </c>
      <c r="C109" s="24">
        <v>2142</v>
      </c>
      <c r="D109" s="24" t="str">
        <f t="shared" si="1"/>
        <v>214</v>
      </c>
      <c r="E109" s="20" t="s">
        <v>54</v>
      </c>
      <c r="F109" s="22">
        <v>3</v>
      </c>
      <c r="G109" s="22">
        <v>654</v>
      </c>
      <c r="I109" s="2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5BBB-17A2-47F6-9F8A-7145DFB0A177}">
  <dimension ref="A1:I22"/>
  <sheetViews>
    <sheetView workbookViewId="0">
      <selection activeCell="F24" sqref="F2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s="1" t="s">
        <v>2</v>
      </c>
      <c r="B4" s="1">
        <v>0.67019123786523682</v>
      </c>
    </row>
    <row r="5" spans="1:9" x14ac:dyDescent="0.3">
      <c r="A5" s="1" t="s">
        <v>3</v>
      </c>
      <c r="B5" s="1">
        <v>0.44915629531133844</v>
      </c>
    </row>
    <row r="6" spans="1:9" x14ac:dyDescent="0.3">
      <c r="A6" s="1" t="s">
        <v>4</v>
      </c>
      <c r="B6" s="1">
        <v>0.35734901119656154</v>
      </c>
    </row>
    <row r="7" spans="1:9" x14ac:dyDescent="0.3">
      <c r="A7" s="1" t="s">
        <v>5</v>
      </c>
      <c r="B7" s="1">
        <v>8631.4315764617786</v>
      </c>
    </row>
    <row r="8" spans="1:9" ht="15" thickBot="1" x14ac:dyDescent="0.35">
      <c r="A8" s="2" t="s">
        <v>6</v>
      </c>
      <c r="B8" s="2">
        <v>8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s="1" t="s">
        <v>8</v>
      </c>
      <c r="B12" s="1">
        <v>1</v>
      </c>
      <c r="C12" s="1">
        <v>364490333.64515114</v>
      </c>
      <c r="D12" s="1">
        <v>364490333.64515114</v>
      </c>
      <c r="E12" s="1">
        <v>4.8923819023968287</v>
      </c>
      <c r="F12" s="1">
        <v>6.8965207091899711E-2</v>
      </c>
    </row>
    <row r="13" spans="1:9" x14ac:dyDescent="0.3">
      <c r="A13" s="1" t="s">
        <v>9</v>
      </c>
      <c r="B13" s="1">
        <v>6</v>
      </c>
      <c r="C13" s="1">
        <v>447009666.35484886</v>
      </c>
      <c r="D13" s="1">
        <v>74501611.059141472</v>
      </c>
      <c r="E13" s="1"/>
      <c r="F13" s="1"/>
    </row>
    <row r="14" spans="1:9" ht="15" thickBot="1" x14ac:dyDescent="0.35">
      <c r="A14" s="2" t="s">
        <v>10</v>
      </c>
      <c r="B14" s="2">
        <v>7</v>
      </c>
      <c r="C14" s="2">
        <v>811500000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s="1" t="s">
        <v>11</v>
      </c>
      <c r="B17" s="1">
        <v>234532.89678827566</v>
      </c>
      <c r="C17" s="1">
        <v>8388.4745031261573</v>
      </c>
      <c r="D17" s="1">
        <v>27.958944942953764</v>
      </c>
      <c r="E17" s="1">
        <v>1.3850369809380432E-7</v>
      </c>
      <c r="F17" s="1">
        <v>214007.03911354885</v>
      </c>
      <c r="G17" s="1">
        <v>255058.75446300246</v>
      </c>
      <c r="H17" s="1">
        <v>214007.03911354885</v>
      </c>
      <c r="I17" s="1">
        <v>255058.75446300246</v>
      </c>
    </row>
    <row r="18" spans="1:9" ht="15" thickBot="1" x14ac:dyDescent="0.35">
      <c r="A18" s="2">
        <v>10000</v>
      </c>
      <c r="B18" s="2">
        <v>-0.95353913314624261</v>
      </c>
      <c r="C18" s="2">
        <v>0.43110032042627211</v>
      </c>
      <c r="D18" s="2">
        <v>-2.2118729399305082</v>
      </c>
      <c r="E18" s="2">
        <v>6.8965207091899711E-2</v>
      </c>
      <c r="F18" s="2">
        <v>-2.0084036162296819</v>
      </c>
      <c r="G18" s="2">
        <v>0.10132534993719644</v>
      </c>
      <c r="H18" s="2">
        <v>-2.0084036162296819</v>
      </c>
      <c r="I18" s="2">
        <v>0.10132534993719644</v>
      </c>
    </row>
    <row r="20" spans="1:9" x14ac:dyDescent="0.3">
      <c r="B20">
        <f>(25000*B18)+B17</f>
        <v>210694.4184596196</v>
      </c>
    </row>
    <row r="22" spans="1:9" x14ac:dyDescent="0.3">
      <c r="B2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1A2D-C3B8-4689-923A-6896370AC58B}">
  <dimension ref="A1:E13"/>
  <sheetViews>
    <sheetView topLeftCell="A18" zoomScale="90" zoomScaleNormal="90" workbookViewId="0">
      <selection activeCell="A33" sqref="A33:XFD67"/>
    </sheetView>
  </sheetViews>
  <sheetFormatPr defaultRowHeight="14.4" x14ac:dyDescent="0.3"/>
  <cols>
    <col min="1" max="1" width="15.21875" customWidth="1"/>
    <col min="2" max="2" width="9" bestFit="1" customWidth="1"/>
    <col min="3" max="3" width="16.33203125" customWidth="1"/>
    <col min="4" max="4" width="30.44140625" customWidth="1"/>
    <col min="5" max="5" width="30.5546875" customWidth="1"/>
  </cols>
  <sheetData>
    <row r="1" spans="1:5" x14ac:dyDescent="0.3">
      <c r="A1" t="s">
        <v>24</v>
      </c>
      <c r="B1" t="s">
        <v>25</v>
      </c>
      <c r="C1" t="s">
        <v>33</v>
      </c>
      <c r="D1" t="s">
        <v>34</v>
      </c>
      <c r="E1" t="s">
        <v>35</v>
      </c>
    </row>
    <row r="2" spans="1:5" x14ac:dyDescent="0.3">
      <c r="A2" s="5">
        <v>45292</v>
      </c>
      <c r="B2">
        <v>198000</v>
      </c>
    </row>
    <row r="3" spans="1:5" x14ac:dyDescent="0.3">
      <c r="A3" s="5">
        <v>45293</v>
      </c>
      <c r="B3">
        <v>200000</v>
      </c>
    </row>
    <row r="4" spans="1:5" x14ac:dyDescent="0.3">
      <c r="A4" s="5">
        <v>45294</v>
      </c>
      <c r="B4">
        <v>205000</v>
      </c>
    </row>
    <row r="5" spans="1:5" x14ac:dyDescent="0.3">
      <c r="A5" s="5">
        <v>45295</v>
      </c>
      <c r="B5">
        <v>216000</v>
      </c>
    </row>
    <row r="6" spans="1:5" x14ac:dyDescent="0.3">
      <c r="A6" s="5">
        <v>45296</v>
      </c>
      <c r="B6">
        <v>220000</v>
      </c>
    </row>
    <row r="7" spans="1:5" x14ac:dyDescent="0.3">
      <c r="A7" s="5">
        <v>45297</v>
      </c>
      <c r="B7">
        <v>231000</v>
      </c>
    </row>
    <row r="8" spans="1:5" x14ac:dyDescent="0.3">
      <c r="A8" s="5">
        <v>45298</v>
      </c>
      <c r="B8">
        <v>222000</v>
      </c>
    </row>
    <row r="9" spans="1:5" x14ac:dyDescent="0.3">
      <c r="A9" s="5">
        <v>45299</v>
      </c>
      <c r="B9">
        <v>229000</v>
      </c>
    </row>
    <row r="10" spans="1:5" x14ac:dyDescent="0.3">
      <c r="A10" s="5">
        <v>45300</v>
      </c>
      <c r="B10">
        <v>215000</v>
      </c>
      <c r="C10">
        <v>215000</v>
      </c>
      <c r="D10" s="7">
        <v>215000</v>
      </c>
      <c r="E10" s="7">
        <v>215000</v>
      </c>
    </row>
    <row r="11" spans="1:5" x14ac:dyDescent="0.3">
      <c r="A11" s="5">
        <v>45301</v>
      </c>
      <c r="C11" s="6">
        <f>_xlfn.FORECAST.ETS(A11,$B$2:$B$10,$A$2:$A$10,1,1)</f>
        <v>230749.69157788737</v>
      </c>
      <c r="D11" s="7">
        <f>C11-_xlfn.FORECAST.ETS.CONFINT(A11,$B$2:$B$10,$A$2:$A$10,0.95,1,1)</f>
        <v>215562.89623501425</v>
      </c>
      <c r="E11" s="7">
        <f>C11+_xlfn.FORECAST.ETS.CONFINT(A11,$B$2:$B$10,$A$2:$A$10,0.95,1,1)</f>
        <v>245936.48692076048</v>
      </c>
    </row>
    <row r="12" spans="1:5" x14ac:dyDescent="0.3">
      <c r="A12" s="5">
        <v>45302</v>
      </c>
      <c r="C12" s="6">
        <f>_xlfn.FORECAST.ETS(A12,$B$2:$B$10,$A$2:$A$10,1,1)</f>
        <v>234169.87026888182</v>
      </c>
      <c r="D12" s="7">
        <f>C12-_xlfn.FORECAST.ETS.CONFINT(A12,$B$2:$B$10,$A$2:$A$10,0.95,1,1)</f>
        <v>218905.81121817432</v>
      </c>
      <c r="E12" s="7">
        <f>C12+_xlfn.FORECAST.ETS.CONFINT(A12,$B$2:$B$10,$A$2:$A$10,0.95,1,1)</f>
        <v>249433.92931958931</v>
      </c>
    </row>
    <row r="13" spans="1:5" x14ac:dyDescent="0.3">
      <c r="A13" s="5">
        <v>45303</v>
      </c>
      <c r="C13" s="6">
        <f>_xlfn.FORECAST.ETS(A13,$B$2:$B$10,$A$2:$A$10,1,1)</f>
        <v>237590.04895987627</v>
      </c>
      <c r="D13" s="7">
        <f>C13-_xlfn.FORECAST.ETS.CONFINT(A13,$B$2:$B$10,$A$2:$A$10,0.95,1,1)</f>
        <v>222247.58943451091</v>
      </c>
      <c r="E13" s="7">
        <f>C13+_xlfn.FORECAST.ETS.CONFINT(A13,$B$2:$B$10,$A$2:$A$10,0.95,1,1)</f>
        <v>252932.50848524162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n q P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j M 2 s t A z s N G H C d r 4 Z u Y h F B g B H Q y S R R K 0 c S 7 N K S k t S r V L z d N 1 d 7 L R h 3 F t 9 K F + s A M A A A D / / w M A U E s D B B Q A A g A I A A A A I Q B a i K E k W A E A A E w C A A A T A A A A R m 9 y b X V s Y X M v U 2 V j d G l v b j E u b W x Q W 2 u D M B h 9 F / o f Q s a g g g i F s Y e V P l h 1 n X S 1 4 q V j 1 D J S z V Z p T E Y S m U P 6 3 x e t u z C b l 4 + c k 3 P 5 I n A m C 0 Z B d J 6 T q a a J A + I 4 B 9 E B Y z k B M 0 C w H G l A n Y h V P M M K c e s M E / O J 8 e O e s e P 4 v i D Y t B m V m E o x h v Z d m g j M R W r l B U G p w z 4 o Y S g X a b B + c k M w 9 4 B j x Z Z Z E 1 F D 3 Q C 0 I s Q A k l d Y N / q c L v m l G y r t H N t s P Y n L G T y T 0 F g W N O 9 v c H f a O k i i X a + / g g F n J Z N q i Q e M c l U F K p s Y 7 V X N n u n x 8 d 8 o A 2 x 7 1 i I k y h B B X M z a X j v 9 x 9 g + I P q m f O P P d / x r G n N E x S v j p c 1 I V d K W F O M L L Y y m g f Y 6 8 e P w G a q V 1 T M g c S 1 P B m j g P B l A 0 b L F P C p v b 8 z W s w M d N 7 J D L 4 i 9 t T 8 Q L F Y b s L E e E 3 c o a 6 n E 9 + L o W 0 S r c o 9 5 x 1 l R M B R c g 5 U V L j z / 3 / u T P t I K e v E 7 p l 8 A A A D / / w M A U E s B A i 0 A F A A G A A g A A A A h A C r d q k D S A A A A N w E A A B M A A A A A A A A A A A A A A A A A A A A A A F t D b 2 5 0 Z W 5 0 X 1 R 5 c G V z X S 5 4 b W x Q S w E C L Q A U A A I A C A A A A C E A L n q P q a 0 A A A D 3 A A A A E g A A A A A A A A A A A A A A A A A L A w A A Q 2 9 u Z m l n L 1 B h Y 2 t h Z 2 U u e G 1 s U E s B A i 0 A F A A C A A g A A A A h A F q I o S R Y A Q A A T A I A A B M A A A A A A A A A A A A A A A A A 6 A M A A E Z v c m 1 1 b G F z L 1 N l Y 3 R p b 2 4 x L m 1 Q S w U G A A A A A A M A A w D C A A A A c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M A A A A A A A A 0 A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I 2 V D A z O j M x O j A 0 L j k 2 O T k x M z N a I i 8 + P E V u d H J 5 I F R 5 c G U 9 I k Z p b G x D b 2 x 1 b W 5 U e X B l c y I g V m F s d W U 9 I n N C Z 1 l E Q m d N R k F 3 V T 0 i L z 4 8 R W 5 0 c n k g V H l w Z T 0 i R m l s b E N v b H V t b k 5 h b W V z I i B W Y W x 1 Z T 0 i c 1 s m c X V v d D t D T 1 V O V F J Z J n F 1 b 3 Q 7 L C Z x d W 9 0 O 0 J V J n F 1 b 3 Q 7 L C Z x d W 9 0 O 1 N L V S Z x d W 9 0 O y w m c X V v d D t E R V N D U k l Q V E l P T i Z x d W 9 0 O y w m c X V v d D t H T V Y g V k F M V U U m c X V v d D s s J n F 1 b 3 Q 7 R 0 1 W I F V O S V R T J n F 1 b 3 Q 7 L C Z x d W 9 0 O 0 F T U C Z x d W 9 0 O y w m c X V v d D s l I E 1 B U k d J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c y M z E 5 Y z I t Y T E 1 O C 0 0 M j N i L T l j M D g t Z m M 1 O T I 0 O D A 2 M D c y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T 1 V O V F J Z L D B 9 J n F 1 b 3 Q 7 L C Z x d W 9 0 O 1 N l Y 3 R p b 2 4 x L 1 N o Z W V 0 M S 9 B d X R v U m V t b 3 Z l Z E N v b H V t b n M x L n t C V S w x f S Z x d W 9 0 O y w m c X V v d D t T Z W N 0 a W 9 u M S 9 T a G V l d D E v Q X V 0 b 1 J l b W 9 2 Z W R D b 2 x 1 b W 5 z M S 5 7 U 0 t V L D J 9 J n F 1 b 3 Q 7 L C Z x d W 9 0 O 1 N l Y 3 R p b 2 4 x L 1 N o Z W V 0 M S 9 B d X R v U m V t b 3 Z l Z E N v b H V t b n M x L n t E R V N D U k l Q V E l P T i w z f S Z x d W 9 0 O y w m c X V v d D t T Z W N 0 a W 9 u M S 9 T a G V l d D E v Q X V 0 b 1 J l b W 9 2 Z W R D b 2 x 1 b W 5 z M S 5 7 R 0 1 W I F Z B T F V F L D R 9 J n F 1 b 3 Q 7 L C Z x d W 9 0 O 1 N l Y 3 R p b 2 4 x L 1 N o Z W V 0 M S 9 B d X R v U m V t b 3 Z l Z E N v b H V t b n M x L n t H T V Y g V U 5 J V F M s N X 0 m c X V v d D s s J n F 1 b 3 Q 7 U 2 V j d G l v b j E v U 2 h l Z X Q x L 0 F 1 d G 9 S Z W 1 v d m V k Q 2 9 s d W 1 u c z E u e 0 F T U C w 2 f S Z x d W 9 0 O y w m c X V v d D t T Z W N 0 a W 9 u M S 9 T a G V l d D E v Q X V 0 b 1 J l b W 9 2 Z W R D b 2 x 1 b W 5 z M S 5 7 J S B N Q V J H S U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P V U 5 U U l k s M H 0 m c X V v d D s s J n F 1 b 3 Q 7 U 2 V j d G l v b j E v U 2 h l Z X Q x L 0 F 1 d G 9 S Z W 1 v d m V k Q 2 9 s d W 1 u c z E u e 0 J V L D F 9 J n F 1 b 3 Q 7 L C Z x d W 9 0 O 1 N l Y 3 R p b 2 4 x L 1 N o Z W V 0 M S 9 B d X R v U m V t b 3 Z l Z E N v b H V t b n M x L n t T S 1 U s M n 0 m c X V v d D s s J n F 1 b 3 Q 7 U 2 V j d G l v b j E v U 2 h l Z X Q x L 0 F 1 d G 9 S Z W 1 v d m V k Q 2 9 s d W 1 u c z E u e 0 R F U 0 N S S V B U S U 9 O L D N 9 J n F 1 b 3 Q 7 L C Z x d W 9 0 O 1 N l Y 3 R p b 2 4 x L 1 N o Z W V 0 M S 9 B d X R v U m V t b 3 Z l Z E N v b H V t b n M x L n t H T V Y g V k F M V U U s N H 0 m c X V v d D s s J n F 1 b 3 Q 7 U 2 V j d G l v b j E v U 2 h l Z X Q x L 0 F 1 d G 9 S Z W 1 v d m V k Q 2 9 s d W 1 u c z E u e 0 d N V i B V T k l U U y w 1 f S Z x d W 9 0 O y w m c X V v d D t T Z W N 0 a W 9 u M S 9 T a G V l d D E v Q X V 0 b 1 J l b W 9 2 Z W R D b 2 x 1 b W 5 z M S 5 7 Q V N Q L D Z 9 J n F 1 b 3 Q 7 L C Z x d W 9 0 O 1 N l Y 3 R p b 2 4 x L 1 N o Z W V 0 M S 9 B d X R v U m V t b 3 Z l Z E N v b H V t b n M x L n s l I E 1 B U k d J T i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7 m B r 8 i W 6 s Q o B 5 3 U L D z s I K A A A A A A I A A A A A A B B m A A A A A Q A A I A A A A E J r O d D G F j b e 2 X 2 O Q z i x H d 3 D l G N d 0 O C G l j T H u s G 5 + X j / A A A A A A 6 A A A A A A g A A I A A A A I r U 3 7 M F r y 4 E A / h / + p t 1 o B t p S / J F d r b 3 l W G t m B d A t 2 d 9 U A A A A D Q m u 4 7 I R O i t i 6 5 h v 8 b Z o g s i / C Q D J o H 3 E M K j h g d x p S y V 1 O k g V b M K O B t 9 9 H i w b 2 u p g b 5 H K 0 b T e d 9 H d 7 q F I o l + d 0 L c W V O D 1 K B / Q e s c 4 K g 3 J / d w Q A A A A O Q / p 7 l + i i n 1 S 0 f + D L Q f c o b i F v Z b W 5 V q o 4 4 p D H t r h x l 6 N J u f S T i o P E O x r s p w h m m e r e P 6 D 2 J U M 1 H A R M Q M F M v Y h 0 w = < / D a t a M a s h u p > 
</file>

<file path=customXml/itemProps1.xml><?xml version="1.0" encoding="utf-8"?>
<ds:datastoreItem xmlns:ds="http://schemas.openxmlformats.org/officeDocument/2006/customXml" ds:itemID="{74694F39-D672-4CC9-8480-3D8498AE4D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METHODS</vt:lpstr>
      <vt:lpstr>REPLENISHMENT (2)</vt:lpstr>
      <vt:lpstr>REPLENISHMENT</vt:lpstr>
      <vt:lpstr>REGRESSION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Jones</dc:creator>
  <cp:lastModifiedBy>Adila Ismail (STU69075)</cp:lastModifiedBy>
  <cp:lastPrinted>2025-04-01T11:14:35Z</cp:lastPrinted>
  <dcterms:created xsi:type="dcterms:W3CDTF">2022-12-09T00:37:56Z</dcterms:created>
  <dcterms:modified xsi:type="dcterms:W3CDTF">2025-04-01T11:31:21Z</dcterms:modified>
</cp:coreProperties>
</file>