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mwo\Downloads\"/>
    </mc:Choice>
  </mc:AlternateContent>
  <xr:revisionPtr revIDLastSave="0" documentId="8_{649335AB-2103-40B4-969C-7FDB2A1F02E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nner" sheetId="1" r:id="rId1"/>
    <sheet name="Detail" sheetId="5" r:id="rId2"/>
    <sheet name="Calculations" sheetId="2" state="hidden" r:id="rId3"/>
    <sheet name="Support" sheetId="3" state="hidden" r:id="rId4"/>
  </sheets>
  <definedNames>
    <definedName name="age_when_money_runs_out">Support!$B$9</definedName>
    <definedName name="annual_Income_Increase">Planner!$B$12</definedName>
    <definedName name="annual_Inflation">Planner!$B$11</definedName>
    <definedName name="current_age">Planner!$B$5</definedName>
    <definedName name="current_annual_expenses">Planner!$B$7</definedName>
    <definedName name="current_annual_Income">Planner!$B$6</definedName>
    <definedName name="current_retirement_savings">Planner!$B$8</definedName>
    <definedName name="positive_numbers">OFFSET(Calculations!$J$2,0,0,COUNTIF(Calculations!$J:$J,"&gt;=0"),1)</definedName>
    <definedName name="post_retirement_investment_return">Support!$B$6</definedName>
    <definedName name="pre_retirement_investment_return">Support!$B$5</definedName>
    <definedName name="retirement_age">Planner!$B$2</definedName>
    <definedName name="tax_rate">Planner!$B$13</definedName>
    <definedName name="years_before_money_runs_out">Support!$B$8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2" i="2"/>
  <c r="C3" i="2"/>
  <c r="G2" i="2"/>
  <c r="E4" i="2"/>
  <c r="E5" i="2"/>
  <c r="E6" i="2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3" i="2"/>
  <c r="E2" i="2"/>
  <c r="C2" i="2"/>
  <c r="B5" i="2"/>
  <c r="I5" i="2" s="1"/>
  <c r="B6" i="2"/>
  <c r="I6" i="2" s="1"/>
  <c r="B7" i="2"/>
  <c r="I7" i="2" s="1"/>
  <c r="B8" i="2"/>
  <c r="I8" i="2" s="1"/>
  <c r="B9" i="2"/>
  <c r="I9" i="2" s="1"/>
  <c r="B10" i="2"/>
  <c r="I10" i="2" s="1"/>
  <c r="B11" i="2"/>
  <c r="I11" i="2" s="1"/>
  <c r="B12" i="2"/>
  <c r="I12" i="2" s="1"/>
  <c r="B13" i="2"/>
  <c r="I13" i="2" s="1"/>
  <c r="B14" i="2"/>
  <c r="I14" i="2" s="1"/>
  <c r="B15" i="2"/>
  <c r="I15" i="2" s="1"/>
  <c r="B16" i="2"/>
  <c r="I16" i="2" s="1"/>
  <c r="B17" i="2"/>
  <c r="I17" i="2" s="1"/>
  <c r="B18" i="2"/>
  <c r="I18" i="2" s="1"/>
  <c r="B19" i="2"/>
  <c r="I19" i="2" s="1"/>
  <c r="B20" i="2"/>
  <c r="I20" i="2" s="1"/>
  <c r="B21" i="2"/>
  <c r="I21" i="2" s="1"/>
  <c r="B22" i="2"/>
  <c r="I22" i="2" s="1"/>
  <c r="B23" i="2"/>
  <c r="I23" i="2" s="1"/>
  <c r="B24" i="2"/>
  <c r="I24" i="2" s="1"/>
  <c r="B25" i="2"/>
  <c r="I25" i="2" s="1"/>
  <c r="B26" i="2"/>
  <c r="I26" i="2" s="1"/>
  <c r="B27" i="2"/>
  <c r="I27" i="2" s="1"/>
  <c r="B28" i="2"/>
  <c r="I28" i="2" s="1"/>
  <c r="B29" i="2"/>
  <c r="I29" i="2" s="1"/>
  <c r="B30" i="2"/>
  <c r="I30" i="2" s="1"/>
  <c r="B31" i="2"/>
  <c r="I31" i="2" s="1"/>
  <c r="B32" i="2"/>
  <c r="I32" i="2" s="1"/>
  <c r="B33" i="2"/>
  <c r="I33" i="2" s="1"/>
  <c r="B34" i="2"/>
  <c r="I34" i="2" s="1"/>
  <c r="B35" i="2"/>
  <c r="I35" i="2" s="1"/>
  <c r="B36" i="2"/>
  <c r="B37" i="2"/>
  <c r="B38" i="2"/>
  <c r="B39" i="2"/>
  <c r="B40" i="2"/>
  <c r="I40" i="2" s="1"/>
  <c r="B41" i="2"/>
  <c r="I41" i="2" s="1"/>
  <c r="B42" i="2"/>
  <c r="I42" i="2" s="1"/>
  <c r="B43" i="2"/>
  <c r="I43" i="2" s="1"/>
  <c r="B44" i="2"/>
  <c r="B45" i="2"/>
  <c r="I45" i="2" s="1"/>
  <c r="B46" i="2"/>
  <c r="B47" i="2"/>
  <c r="I47" i="2" s="1"/>
  <c r="B48" i="2"/>
  <c r="I48" i="2" s="1"/>
  <c r="B49" i="2"/>
  <c r="I49" i="2" s="1"/>
  <c r="B50" i="2"/>
  <c r="I50" i="2" s="1"/>
  <c r="B51" i="2"/>
  <c r="I51" i="2" s="1"/>
  <c r="B52" i="2"/>
  <c r="B53" i="2"/>
  <c r="C53" i="2" s="1"/>
  <c r="D53" i="2" s="1"/>
  <c r="B54" i="2"/>
  <c r="B55" i="2"/>
  <c r="C55" i="2" s="1"/>
  <c r="D55" i="2" s="1"/>
  <c r="B56" i="2"/>
  <c r="I56" i="2" s="1"/>
  <c r="B57" i="2"/>
  <c r="I57" i="2" s="1"/>
  <c r="B58" i="2"/>
  <c r="I58" i="2" s="1"/>
  <c r="B59" i="2"/>
  <c r="I59" i="2" s="1"/>
  <c r="B60" i="2"/>
  <c r="B61" i="2"/>
  <c r="I61" i="2" s="1"/>
  <c r="B62" i="2"/>
  <c r="B63" i="2"/>
  <c r="B64" i="2"/>
  <c r="I64" i="2" s="1"/>
  <c r="B65" i="2"/>
  <c r="I65" i="2" s="1"/>
  <c r="B66" i="2"/>
  <c r="I66" i="2" s="1"/>
  <c r="B67" i="2"/>
  <c r="I67" i="2" s="1"/>
  <c r="B68" i="2"/>
  <c r="B69" i="2"/>
  <c r="I69" i="2" s="1"/>
  <c r="B70" i="2"/>
  <c r="B71" i="2"/>
  <c r="B72" i="2"/>
  <c r="I72" i="2" s="1"/>
  <c r="B73" i="2"/>
  <c r="I73" i="2" s="1"/>
  <c r="B74" i="2"/>
  <c r="I74" i="2" s="1"/>
  <c r="B75" i="2"/>
  <c r="I75" i="2" s="1"/>
  <c r="B76" i="2"/>
  <c r="B77" i="2"/>
  <c r="B78" i="2"/>
  <c r="B79" i="2"/>
  <c r="I79" i="2" s="1"/>
  <c r="B80" i="2"/>
  <c r="I80" i="2" s="1"/>
  <c r="B81" i="2"/>
  <c r="I81" i="2" s="1"/>
  <c r="B82" i="2"/>
  <c r="I82" i="2" s="1"/>
  <c r="B83" i="2"/>
  <c r="I83" i="2" s="1"/>
  <c r="B84" i="2"/>
  <c r="B85" i="2"/>
  <c r="C85" i="2" s="1"/>
  <c r="D85" i="2" s="1"/>
  <c r="B86" i="2"/>
  <c r="B87" i="2"/>
  <c r="B88" i="2"/>
  <c r="I88" i="2" s="1"/>
  <c r="B89" i="2"/>
  <c r="I89" i="2" s="1"/>
  <c r="B90" i="2"/>
  <c r="I90" i="2" s="1"/>
  <c r="B91" i="2"/>
  <c r="I91" i="2" s="1"/>
  <c r="B92" i="2"/>
  <c r="B93" i="2"/>
  <c r="B94" i="2"/>
  <c r="B95" i="2"/>
  <c r="C95" i="2" s="1"/>
  <c r="D95" i="2" s="1"/>
  <c r="B96" i="2"/>
  <c r="I96" i="2" s="1"/>
  <c r="B97" i="2"/>
  <c r="I97" i="2" s="1"/>
  <c r="B98" i="2"/>
  <c r="I98" i="2" s="1"/>
  <c r="B99" i="2"/>
  <c r="I99" i="2" s="1"/>
  <c r="B100" i="2"/>
  <c r="B101" i="2"/>
  <c r="B4" i="2"/>
  <c r="I4" i="2" s="1"/>
  <c r="B3" i="2"/>
  <c r="I3" i="2" s="1"/>
  <c r="B2" i="2"/>
  <c r="I2" i="2" s="1"/>
  <c r="A5" i="2"/>
  <c r="A6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4" i="2"/>
  <c r="A3" i="2"/>
  <c r="B6" i="3"/>
  <c r="B5" i="3"/>
  <c r="I78" i="2" l="1"/>
  <c r="I46" i="2"/>
  <c r="C78" i="2"/>
  <c r="D78" i="2" s="1"/>
  <c r="C46" i="2"/>
  <c r="D46" i="2" s="1"/>
  <c r="I71" i="2"/>
  <c r="I39" i="2"/>
  <c r="C71" i="2"/>
  <c r="D71" i="2" s="1"/>
  <c r="C39" i="2"/>
  <c r="D39" i="2" s="1"/>
  <c r="I70" i="2"/>
  <c r="I38" i="2"/>
  <c r="C70" i="2"/>
  <c r="D70" i="2" s="1"/>
  <c r="C38" i="2"/>
  <c r="D38" i="2" s="1"/>
  <c r="I95" i="2"/>
  <c r="I63" i="2"/>
  <c r="C79" i="2"/>
  <c r="D79" i="2" s="1"/>
  <c r="C63" i="2"/>
  <c r="D63" i="2" s="1"/>
  <c r="I94" i="2"/>
  <c r="I62" i="2"/>
  <c r="C47" i="2"/>
  <c r="D47" i="2" s="1"/>
  <c r="C94" i="2"/>
  <c r="D94" i="2" s="1"/>
  <c r="C62" i="2"/>
  <c r="D62" i="2" s="1"/>
  <c r="I87" i="2"/>
  <c r="I55" i="2"/>
  <c r="C87" i="2"/>
  <c r="D87" i="2" s="1"/>
  <c r="I86" i="2"/>
  <c r="I54" i="2"/>
  <c r="C86" i="2"/>
  <c r="D86" i="2" s="1"/>
  <c r="C54" i="2"/>
  <c r="D54" i="2" s="1"/>
  <c r="C69" i="2"/>
  <c r="D69" i="2" s="1"/>
  <c r="I77" i="2"/>
  <c r="I53" i="2"/>
  <c r="I37" i="2"/>
  <c r="C97" i="2"/>
  <c r="D97" i="2" s="1"/>
  <c r="C89" i="2"/>
  <c r="D89" i="2" s="1"/>
  <c r="C81" i="2"/>
  <c r="D81" i="2" s="1"/>
  <c r="C73" i="2"/>
  <c r="D73" i="2" s="1"/>
  <c r="C65" i="2"/>
  <c r="D65" i="2" s="1"/>
  <c r="C57" i="2"/>
  <c r="D57" i="2" s="1"/>
  <c r="C49" i="2"/>
  <c r="D49" i="2" s="1"/>
  <c r="C41" i="2"/>
  <c r="D41" i="2" s="1"/>
  <c r="C33" i="2"/>
  <c r="D33" i="2" s="1"/>
  <c r="C77" i="2"/>
  <c r="D77" i="2" s="1"/>
  <c r="C37" i="2"/>
  <c r="D37" i="2" s="1"/>
  <c r="I93" i="2"/>
  <c r="C96" i="2"/>
  <c r="D96" i="2" s="1"/>
  <c r="C88" i="2"/>
  <c r="D88" i="2" s="1"/>
  <c r="C80" i="2"/>
  <c r="D80" i="2" s="1"/>
  <c r="C72" i="2"/>
  <c r="D72" i="2" s="1"/>
  <c r="C64" i="2"/>
  <c r="D64" i="2" s="1"/>
  <c r="C56" i="2"/>
  <c r="D56" i="2" s="1"/>
  <c r="C48" i="2"/>
  <c r="D48" i="2" s="1"/>
  <c r="C40" i="2"/>
  <c r="D40" i="2" s="1"/>
  <c r="C101" i="2"/>
  <c r="D101" i="2" s="1"/>
  <c r="C61" i="2"/>
  <c r="D61" i="2" s="1"/>
  <c r="I101" i="2"/>
  <c r="C100" i="2"/>
  <c r="D100" i="2" s="1"/>
  <c r="C92" i="2"/>
  <c r="D92" i="2" s="1"/>
  <c r="C84" i="2"/>
  <c r="D84" i="2" s="1"/>
  <c r="C76" i="2"/>
  <c r="D76" i="2" s="1"/>
  <c r="C68" i="2"/>
  <c r="D68" i="2" s="1"/>
  <c r="C60" i="2"/>
  <c r="D60" i="2" s="1"/>
  <c r="C52" i="2"/>
  <c r="D52" i="2" s="1"/>
  <c r="C44" i="2"/>
  <c r="D44" i="2" s="1"/>
  <c r="C36" i="2"/>
  <c r="D36" i="2" s="1"/>
  <c r="I100" i="2"/>
  <c r="I92" i="2"/>
  <c r="I84" i="2"/>
  <c r="I76" i="2"/>
  <c r="I68" i="2"/>
  <c r="I60" i="2"/>
  <c r="I52" i="2"/>
  <c r="I44" i="2"/>
  <c r="I36" i="2"/>
  <c r="C93" i="2"/>
  <c r="D93" i="2" s="1"/>
  <c r="C45" i="2"/>
  <c r="D45" i="2" s="1"/>
  <c r="I85" i="2"/>
  <c r="C99" i="2"/>
  <c r="D99" i="2" s="1"/>
  <c r="C91" i="2"/>
  <c r="D91" i="2" s="1"/>
  <c r="C83" i="2"/>
  <c r="D83" i="2" s="1"/>
  <c r="C75" i="2"/>
  <c r="D75" i="2" s="1"/>
  <c r="C67" i="2"/>
  <c r="D67" i="2" s="1"/>
  <c r="C59" i="2"/>
  <c r="D59" i="2" s="1"/>
  <c r="C51" i="2"/>
  <c r="D51" i="2" s="1"/>
  <c r="C43" i="2"/>
  <c r="D43" i="2" s="1"/>
  <c r="C35" i="2"/>
  <c r="D35" i="2" s="1"/>
  <c r="C98" i="2"/>
  <c r="D98" i="2" s="1"/>
  <c r="C90" i="2"/>
  <c r="D90" i="2" s="1"/>
  <c r="C82" i="2"/>
  <c r="D82" i="2" s="1"/>
  <c r="C74" i="2"/>
  <c r="D74" i="2" s="1"/>
  <c r="C66" i="2"/>
  <c r="D66" i="2" s="1"/>
  <c r="C58" i="2"/>
  <c r="D58" i="2" s="1"/>
  <c r="C50" i="2"/>
  <c r="D50" i="2" s="1"/>
  <c r="C42" i="2"/>
  <c r="D42" i="2" s="1"/>
  <c r="C34" i="2"/>
  <c r="D34" i="2" s="1"/>
  <c r="H2" i="2"/>
  <c r="D3" i="2"/>
  <c r="C4" i="2"/>
  <c r="D2" i="2"/>
  <c r="J2" i="2" l="1"/>
  <c r="C5" i="2"/>
  <c r="D4" i="2"/>
  <c r="K2" i="2" l="1"/>
  <c r="G3" i="2"/>
  <c r="H3" i="2" s="1"/>
  <c r="J3" i="2" s="1"/>
  <c r="G4" i="2" s="1"/>
  <c r="C6" i="2"/>
  <c r="D5" i="2"/>
  <c r="K3" i="2" l="1"/>
  <c r="C7" i="2"/>
  <c r="D6" i="2"/>
  <c r="H4" i="2"/>
  <c r="J4" i="2" s="1"/>
  <c r="C8" i="2" l="1"/>
  <c r="D7" i="2"/>
  <c r="K4" i="2"/>
  <c r="G5" i="2"/>
  <c r="C9" i="2" l="1"/>
  <c r="D8" i="2"/>
  <c r="H5" i="2"/>
  <c r="C10" i="2" l="1"/>
  <c r="D9" i="2"/>
  <c r="J5" i="2"/>
  <c r="C11" i="2" l="1"/>
  <c r="D10" i="2"/>
  <c r="G6" i="2"/>
  <c r="H6" i="2" s="1"/>
  <c r="J6" i="2" s="1"/>
  <c r="K6" i="2" s="1"/>
  <c r="K5" i="2"/>
  <c r="C12" i="2" l="1"/>
  <c r="D11" i="2"/>
  <c r="G7" i="2"/>
  <c r="C13" i="2" l="1"/>
  <c r="D12" i="2"/>
  <c r="H7" i="2"/>
  <c r="J7" i="2" s="1"/>
  <c r="C14" i="2" l="1"/>
  <c r="D13" i="2"/>
  <c r="K7" i="2"/>
  <c r="G8" i="2"/>
  <c r="C15" i="2" l="1"/>
  <c r="D14" i="2"/>
  <c r="H8" i="2"/>
  <c r="J8" i="2" s="1"/>
  <c r="C16" i="2" l="1"/>
  <c r="D15" i="2"/>
  <c r="K8" i="2"/>
  <c r="G9" i="2"/>
  <c r="C17" i="2" l="1"/>
  <c r="D16" i="2"/>
  <c r="H9" i="2"/>
  <c r="J9" i="2" s="1"/>
  <c r="K9" i="2" s="1"/>
  <c r="C18" i="2" l="1"/>
  <c r="D17" i="2"/>
  <c r="G10" i="2"/>
  <c r="C19" i="2" l="1"/>
  <c r="D18" i="2"/>
  <c r="H10" i="2"/>
  <c r="J10" i="2" s="1"/>
  <c r="K10" i="2" s="1"/>
  <c r="C20" i="2" l="1"/>
  <c r="D19" i="2"/>
  <c r="G11" i="2"/>
  <c r="C21" i="2" l="1"/>
  <c r="D20" i="2"/>
  <c r="H11" i="2"/>
  <c r="J11" i="2" s="1"/>
  <c r="K11" i="2" s="1"/>
  <c r="C22" i="2" l="1"/>
  <c r="D21" i="2"/>
  <c r="G12" i="2"/>
  <c r="C23" i="2" l="1"/>
  <c r="D22" i="2"/>
  <c r="H12" i="2"/>
  <c r="J12" i="2" s="1"/>
  <c r="K12" i="2" s="1"/>
  <c r="C24" i="2" l="1"/>
  <c r="D23" i="2"/>
  <c r="G13" i="2"/>
  <c r="C25" i="2" l="1"/>
  <c r="D24" i="2"/>
  <c r="H13" i="2"/>
  <c r="J13" i="2" s="1"/>
  <c r="K13" i="2" s="1"/>
  <c r="C26" i="2" l="1"/>
  <c r="D25" i="2"/>
  <c r="G14" i="2"/>
  <c r="C27" i="2" l="1"/>
  <c r="D26" i="2"/>
  <c r="H14" i="2"/>
  <c r="J14" i="2" s="1"/>
  <c r="K14" i="2" s="1"/>
  <c r="C28" i="2" l="1"/>
  <c r="D27" i="2"/>
  <c r="G15" i="2"/>
  <c r="C29" i="2" l="1"/>
  <c r="D28" i="2"/>
  <c r="H15" i="2"/>
  <c r="J15" i="2" s="1"/>
  <c r="K15" i="2" s="1"/>
  <c r="C30" i="2" l="1"/>
  <c r="D29" i="2"/>
  <c r="G16" i="2"/>
  <c r="C31" i="2" l="1"/>
  <c r="D30" i="2"/>
  <c r="H16" i="2"/>
  <c r="J16" i="2" s="1"/>
  <c r="K16" i="2" s="1"/>
  <c r="C32" i="2" l="1"/>
  <c r="D32" i="2" s="1"/>
  <c r="D31" i="2"/>
  <c r="G17" i="2"/>
  <c r="H17" i="2" l="1"/>
  <c r="J17" i="2" s="1"/>
  <c r="K17" i="2" s="1"/>
  <c r="G18" i="2" l="1"/>
  <c r="H18" i="2" l="1"/>
  <c r="J18" i="2" s="1"/>
  <c r="K18" i="2" s="1"/>
  <c r="G19" i="2" l="1"/>
  <c r="H19" i="2" l="1"/>
  <c r="J19" i="2" s="1"/>
  <c r="K19" i="2" s="1"/>
  <c r="G20" i="2" l="1"/>
  <c r="H20" i="2" l="1"/>
  <c r="J20" i="2" s="1"/>
  <c r="K20" i="2" s="1"/>
  <c r="G21" i="2" l="1"/>
  <c r="H21" i="2" l="1"/>
  <c r="J21" i="2" s="1"/>
  <c r="K21" i="2" s="1"/>
  <c r="G22" i="2" l="1"/>
  <c r="H22" i="2" l="1"/>
  <c r="J22" i="2" s="1"/>
  <c r="K22" i="2" s="1"/>
  <c r="G23" i="2" l="1"/>
  <c r="H23" i="2" l="1"/>
  <c r="J23" i="2" s="1"/>
  <c r="K23" i="2" s="1"/>
  <c r="G24" i="2" l="1"/>
  <c r="H24" i="2" l="1"/>
  <c r="J24" i="2" s="1"/>
  <c r="K24" i="2" s="1"/>
  <c r="G25" i="2" l="1"/>
  <c r="H25" i="2" l="1"/>
  <c r="J25" i="2" s="1"/>
  <c r="K25" i="2" s="1"/>
  <c r="G26" i="2" l="1"/>
  <c r="H26" i="2" l="1"/>
  <c r="J26" i="2" s="1"/>
  <c r="K26" i="2" s="1"/>
  <c r="G27" i="2" l="1"/>
  <c r="H27" i="2" l="1"/>
  <c r="J27" i="2" s="1"/>
  <c r="K27" i="2" s="1"/>
  <c r="G28" i="2" l="1"/>
  <c r="H28" i="2" l="1"/>
  <c r="J28" i="2" s="1"/>
  <c r="K28" i="2" s="1"/>
  <c r="G29" i="2" l="1"/>
  <c r="H29" i="2" l="1"/>
  <c r="J29" i="2" s="1"/>
  <c r="K29" i="2" s="1"/>
  <c r="G30" i="2" l="1"/>
  <c r="H30" i="2" l="1"/>
  <c r="J30" i="2" s="1"/>
  <c r="K30" i="2" s="1"/>
  <c r="G31" i="2" l="1"/>
  <c r="H31" i="2" l="1"/>
  <c r="J31" i="2" s="1"/>
  <c r="K31" i="2" s="1"/>
  <c r="G32" i="2" l="1"/>
  <c r="H32" i="2" l="1"/>
  <c r="J32" i="2" s="1"/>
  <c r="K32" i="2" s="1"/>
  <c r="G33" i="2" l="1"/>
  <c r="H33" i="2" l="1"/>
  <c r="J33" i="2" s="1"/>
  <c r="K33" i="2" s="1"/>
  <c r="G34" i="2" l="1"/>
  <c r="H34" i="2" l="1"/>
  <c r="J34" i="2" s="1"/>
  <c r="K34" i="2" s="1"/>
  <c r="G35" i="2" l="1"/>
  <c r="H35" i="2" l="1"/>
  <c r="J35" i="2" s="1"/>
  <c r="K35" i="2" s="1"/>
  <c r="G36" i="2" l="1"/>
  <c r="H36" i="2" l="1"/>
  <c r="J36" i="2" s="1"/>
  <c r="K36" i="2" s="1"/>
  <c r="G37" i="2" l="1"/>
  <c r="H37" i="2" l="1"/>
  <c r="J37" i="2" s="1"/>
  <c r="K37" i="2" s="1"/>
  <c r="G38" i="2" l="1"/>
  <c r="H38" i="2" l="1"/>
  <c r="J38" i="2" s="1"/>
  <c r="K38" i="2" s="1"/>
  <c r="G39" i="2" l="1"/>
  <c r="H39" i="2" l="1"/>
  <c r="J39" i="2" s="1"/>
  <c r="K39" i="2" s="1"/>
  <c r="G40" i="2" l="1"/>
  <c r="H40" i="2" l="1"/>
  <c r="J40" i="2" s="1"/>
  <c r="K40" i="2" s="1"/>
  <c r="G41" i="2" l="1"/>
  <c r="H41" i="2" l="1"/>
  <c r="J41" i="2" s="1"/>
  <c r="K41" i="2" s="1"/>
  <c r="G42" i="2" l="1"/>
  <c r="H42" i="2" l="1"/>
  <c r="J42" i="2" s="1"/>
  <c r="K42" i="2" s="1"/>
  <c r="G43" i="2" l="1"/>
  <c r="H43" i="2" l="1"/>
  <c r="J43" i="2" s="1"/>
  <c r="K43" i="2" s="1"/>
  <c r="G44" i="2" l="1"/>
  <c r="H44" i="2" l="1"/>
  <c r="J44" i="2" s="1"/>
  <c r="K44" i="2" s="1"/>
  <c r="G45" i="2" l="1"/>
  <c r="H45" i="2" l="1"/>
  <c r="J45" i="2" s="1"/>
  <c r="K45" i="2" s="1"/>
  <c r="G46" i="2" l="1"/>
  <c r="H46" i="2" l="1"/>
  <c r="J46" i="2" s="1"/>
  <c r="K46" i="2" s="1"/>
  <c r="G47" i="2" l="1"/>
  <c r="H47" i="2" l="1"/>
  <c r="J47" i="2" s="1"/>
  <c r="K47" i="2" s="1"/>
  <c r="G48" i="2" l="1"/>
  <c r="H48" i="2" l="1"/>
  <c r="J48" i="2" s="1"/>
  <c r="K48" i="2" s="1"/>
  <c r="G49" i="2" l="1"/>
  <c r="H49" i="2" l="1"/>
  <c r="J49" i="2" s="1"/>
  <c r="K49" i="2" s="1"/>
  <c r="G50" i="2" l="1"/>
  <c r="H50" i="2" l="1"/>
  <c r="J50" i="2" s="1"/>
  <c r="K50" i="2" s="1"/>
  <c r="G51" i="2" l="1"/>
  <c r="H51" i="2" l="1"/>
  <c r="J51" i="2" s="1"/>
  <c r="K51" i="2" s="1"/>
  <c r="G52" i="2" l="1"/>
  <c r="H52" i="2" l="1"/>
  <c r="J52" i="2" s="1"/>
  <c r="K52" i="2" s="1"/>
  <c r="G53" i="2" l="1"/>
  <c r="H53" i="2" l="1"/>
  <c r="J53" i="2" s="1"/>
  <c r="K53" i="2" s="1"/>
  <c r="G54" i="2" l="1"/>
  <c r="H54" i="2" l="1"/>
  <c r="J54" i="2" s="1"/>
  <c r="K54" i="2" s="1"/>
  <c r="G55" i="2" l="1"/>
  <c r="H55" i="2" l="1"/>
  <c r="J55" i="2" s="1"/>
  <c r="K55" i="2" s="1"/>
  <c r="G56" i="2" l="1"/>
  <c r="H56" i="2" l="1"/>
  <c r="J56" i="2" s="1"/>
  <c r="K56" i="2" s="1"/>
  <c r="G57" i="2" l="1"/>
  <c r="H57" i="2" l="1"/>
  <c r="J57" i="2" s="1"/>
  <c r="K57" i="2" s="1"/>
  <c r="G58" i="2" l="1"/>
  <c r="H58" i="2" l="1"/>
  <c r="J58" i="2" s="1"/>
  <c r="K58" i="2" s="1"/>
  <c r="G59" i="2" l="1"/>
  <c r="H59" i="2" l="1"/>
  <c r="J59" i="2" s="1"/>
  <c r="K59" i="2" s="1"/>
  <c r="G60" i="2" l="1"/>
  <c r="H60" i="2" l="1"/>
  <c r="J60" i="2" s="1"/>
  <c r="K60" i="2" s="1"/>
  <c r="G61" i="2" l="1"/>
  <c r="H61" i="2" l="1"/>
  <c r="J61" i="2" s="1"/>
  <c r="K61" i="2" s="1"/>
  <c r="G62" i="2" l="1"/>
  <c r="H62" i="2" l="1"/>
  <c r="J62" i="2" s="1"/>
  <c r="K62" i="2" s="1"/>
  <c r="G63" i="2" l="1"/>
  <c r="H63" i="2" l="1"/>
  <c r="J63" i="2" s="1"/>
  <c r="K63" i="2" s="1"/>
  <c r="G64" i="2" l="1"/>
  <c r="H64" i="2" l="1"/>
  <c r="J64" i="2" s="1"/>
  <c r="K64" i="2" s="1"/>
  <c r="G65" i="2" l="1"/>
  <c r="H65" i="2" l="1"/>
  <c r="J65" i="2" s="1"/>
  <c r="K65" i="2" s="1"/>
  <c r="G66" i="2" l="1"/>
  <c r="H66" i="2" l="1"/>
  <c r="J66" i="2" s="1"/>
  <c r="K66" i="2" s="1"/>
  <c r="G67" i="2" l="1"/>
  <c r="H67" i="2" l="1"/>
  <c r="J67" i="2" s="1"/>
  <c r="K67" i="2" s="1"/>
  <c r="G68" i="2" l="1"/>
  <c r="H68" i="2" l="1"/>
  <c r="J68" i="2" s="1"/>
  <c r="K68" i="2" s="1"/>
  <c r="G69" i="2" l="1"/>
  <c r="H69" i="2" l="1"/>
  <c r="J69" i="2" s="1"/>
  <c r="K69" i="2" s="1"/>
  <c r="G70" i="2" l="1"/>
  <c r="H70" i="2" l="1"/>
  <c r="J70" i="2" s="1"/>
  <c r="K70" i="2" s="1"/>
  <c r="G71" i="2" l="1"/>
  <c r="H71" i="2" l="1"/>
  <c r="J71" i="2" s="1"/>
  <c r="K71" i="2" s="1"/>
  <c r="G72" i="2" l="1"/>
  <c r="H72" i="2" l="1"/>
  <c r="J72" i="2" s="1"/>
  <c r="K72" i="2" s="1"/>
  <c r="G73" i="2" l="1"/>
  <c r="H73" i="2" l="1"/>
  <c r="J73" i="2" s="1"/>
  <c r="K73" i="2" s="1"/>
  <c r="G74" i="2" l="1"/>
  <c r="H74" i="2" l="1"/>
  <c r="J74" i="2" s="1"/>
  <c r="K74" i="2" s="1"/>
  <c r="G75" i="2" l="1"/>
  <c r="H75" i="2" l="1"/>
  <c r="J75" i="2" s="1"/>
  <c r="K75" i="2" s="1"/>
  <c r="G76" i="2" l="1"/>
  <c r="H76" i="2" l="1"/>
  <c r="J76" i="2" s="1"/>
  <c r="K76" i="2" s="1"/>
  <c r="G77" i="2" l="1"/>
  <c r="H77" i="2" l="1"/>
  <c r="J77" i="2" s="1"/>
  <c r="K77" i="2" s="1"/>
  <c r="G78" i="2" l="1"/>
  <c r="H78" i="2" l="1"/>
  <c r="J78" i="2" s="1"/>
  <c r="K78" i="2" s="1"/>
  <c r="G79" i="2" l="1"/>
  <c r="H79" i="2" l="1"/>
  <c r="J79" i="2" s="1"/>
  <c r="K79" i="2" s="1"/>
  <c r="G80" i="2" l="1"/>
  <c r="H80" i="2" l="1"/>
  <c r="J80" i="2" s="1"/>
  <c r="K80" i="2" s="1"/>
  <c r="G81" i="2" l="1"/>
  <c r="H81" i="2" l="1"/>
  <c r="J81" i="2" s="1"/>
  <c r="K81" i="2" s="1"/>
  <c r="G82" i="2" l="1"/>
  <c r="H82" i="2" l="1"/>
  <c r="J82" i="2" s="1"/>
  <c r="K82" i="2" s="1"/>
  <c r="G83" i="2" l="1"/>
  <c r="H83" i="2" l="1"/>
  <c r="J83" i="2" s="1"/>
  <c r="K83" i="2" s="1"/>
  <c r="G84" i="2" l="1"/>
  <c r="H84" i="2" l="1"/>
  <c r="J84" i="2" s="1"/>
  <c r="K84" i="2" s="1"/>
  <c r="G85" i="2" l="1"/>
  <c r="H85" i="2" l="1"/>
  <c r="J85" i="2" s="1"/>
  <c r="K85" i="2" s="1"/>
  <c r="G86" i="2" l="1"/>
  <c r="H86" i="2" l="1"/>
  <c r="J86" i="2" s="1"/>
  <c r="K86" i="2" s="1"/>
  <c r="G87" i="2" l="1"/>
  <c r="H87" i="2" l="1"/>
  <c r="J87" i="2" s="1"/>
  <c r="K87" i="2" s="1"/>
  <c r="G88" i="2" l="1"/>
  <c r="H88" i="2" l="1"/>
  <c r="J88" i="2" s="1"/>
  <c r="K88" i="2" s="1"/>
  <c r="G89" i="2" l="1"/>
  <c r="H89" i="2" l="1"/>
  <c r="J89" i="2" s="1"/>
  <c r="K89" i="2" s="1"/>
  <c r="G90" i="2" l="1"/>
  <c r="H90" i="2" l="1"/>
  <c r="J90" i="2" s="1"/>
  <c r="K90" i="2" s="1"/>
  <c r="G91" i="2" l="1"/>
  <c r="H91" i="2" l="1"/>
  <c r="J91" i="2" s="1"/>
  <c r="K91" i="2" s="1"/>
  <c r="G92" i="2" l="1"/>
  <c r="H92" i="2" l="1"/>
  <c r="J92" i="2" s="1"/>
  <c r="K92" i="2" s="1"/>
  <c r="G93" i="2" l="1"/>
  <c r="H93" i="2" l="1"/>
  <c r="J93" i="2" s="1"/>
  <c r="K93" i="2" s="1"/>
  <c r="G94" i="2" l="1"/>
  <c r="H94" i="2" l="1"/>
  <c r="J94" i="2" s="1"/>
  <c r="K94" i="2" s="1"/>
  <c r="G95" i="2" l="1"/>
  <c r="H95" i="2" l="1"/>
  <c r="J95" i="2" s="1"/>
  <c r="K95" i="2" s="1"/>
  <c r="G96" i="2" l="1"/>
  <c r="H96" i="2" l="1"/>
  <c r="J96" i="2" s="1"/>
  <c r="K96" i="2" s="1"/>
  <c r="G97" i="2" l="1"/>
  <c r="H97" i="2" l="1"/>
  <c r="J97" i="2" s="1"/>
  <c r="K97" i="2" s="1"/>
  <c r="G98" i="2" l="1"/>
  <c r="H98" i="2" l="1"/>
  <c r="J98" i="2" s="1"/>
  <c r="K98" i="2" s="1"/>
  <c r="G99" i="2" l="1"/>
  <c r="H99" i="2" l="1"/>
  <c r="J99" i="2" s="1"/>
  <c r="K99" i="2" s="1"/>
  <c r="G100" i="2" l="1"/>
  <c r="H100" i="2" l="1"/>
  <c r="J100" i="2" s="1"/>
  <c r="K100" i="2" s="1"/>
  <c r="G101" i="2" l="1"/>
  <c r="H101" i="2" l="1"/>
  <c r="J101" i="2" s="1"/>
  <c r="K101" i="2" l="1"/>
  <c r="B8" i="3"/>
  <c r="B9" i="3" l="1"/>
  <c r="D1" i="1" l="1" a="1"/>
  <c r="D1" i="1" s="1"/>
  <c r="A3" i="5"/>
  <c r="B3" i="5"/>
  <c r="J3" i="5"/>
  <c r="H4" i="5"/>
  <c r="F5" i="5"/>
  <c r="D6" i="5"/>
  <c r="B7" i="5"/>
  <c r="J7" i="5"/>
  <c r="H8" i="5"/>
  <c r="F9" i="5"/>
  <c r="D10" i="5"/>
  <c r="B11" i="5"/>
  <c r="J11" i="5"/>
  <c r="H12" i="5"/>
  <c r="F13" i="5"/>
  <c r="D14" i="5"/>
  <c r="B15" i="5"/>
  <c r="J15" i="5"/>
  <c r="H16" i="5"/>
  <c r="F17" i="5"/>
  <c r="D18" i="5"/>
  <c r="B19" i="5"/>
  <c r="J19" i="5"/>
  <c r="H20" i="5"/>
  <c r="F21" i="5"/>
  <c r="D22" i="5"/>
  <c r="B23" i="5"/>
  <c r="J23" i="5"/>
  <c r="H24" i="5"/>
  <c r="F25" i="5"/>
  <c r="D26" i="5"/>
  <c r="B27" i="5"/>
  <c r="J27" i="5"/>
  <c r="H28" i="5"/>
  <c r="F29" i="5"/>
  <c r="D30" i="5"/>
  <c r="B31" i="5"/>
  <c r="J31" i="5"/>
  <c r="H32" i="5"/>
  <c r="F33" i="5"/>
  <c r="D34" i="5"/>
  <c r="B35" i="5"/>
  <c r="J35" i="5"/>
  <c r="H36" i="5"/>
  <c r="F37" i="5"/>
  <c r="D38" i="5"/>
  <c r="B39" i="5"/>
  <c r="J39" i="5"/>
  <c r="H40" i="5"/>
  <c r="F41" i="5"/>
  <c r="D42" i="5"/>
  <c r="B43" i="5"/>
  <c r="J43" i="5"/>
  <c r="H44" i="5"/>
  <c r="F45" i="5"/>
  <c r="D46" i="5"/>
  <c r="B47" i="5"/>
  <c r="J47" i="5"/>
  <c r="H48" i="5"/>
  <c r="F49" i="5"/>
  <c r="D50" i="5"/>
  <c r="B51" i="5"/>
  <c r="J51" i="5"/>
  <c r="H52" i="5"/>
  <c r="F53" i="5"/>
  <c r="D54" i="5"/>
  <c r="B55" i="5"/>
  <c r="J55" i="5"/>
  <c r="H56" i="5"/>
  <c r="F57" i="5"/>
  <c r="D58" i="5"/>
  <c r="B59" i="5"/>
  <c r="J59" i="5"/>
  <c r="H60" i="5"/>
  <c r="F61" i="5"/>
  <c r="D62" i="5"/>
  <c r="B63" i="5"/>
  <c r="J63" i="5"/>
  <c r="H64" i="5"/>
  <c r="F65" i="5"/>
  <c r="D66" i="5"/>
  <c r="B67" i="5"/>
  <c r="J67" i="5"/>
  <c r="H68" i="5"/>
  <c r="F69" i="5"/>
  <c r="D70" i="5"/>
  <c r="C3" i="5"/>
  <c r="D3" i="5"/>
  <c r="B4" i="5"/>
  <c r="J4" i="5"/>
  <c r="H5" i="5"/>
  <c r="F6" i="5"/>
  <c r="D7" i="5"/>
  <c r="B8" i="5"/>
  <c r="J8" i="5"/>
  <c r="H9" i="5"/>
  <c r="F10" i="5"/>
  <c r="D11" i="5"/>
  <c r="B12" i="5"/>
  <c r="J12" i="5"/>
  <c r="H13" i="5"/>
  <c r="F14" i="5"/>
  <c r="D15" i="5"/>
  <c r="B16" i="5"/>
  <c r="J16" i="5"/>
  <c r="H17" i="5"/>
  <c r="F18" i="5"/>
  <c r="D19" i="5"/>
  <c r="B20" i="5"/>
  <c r="J20" i="5"/>
  <c r="H21" i="5"/>
  <c r="F22" i="5"/>
  <c r="D23" i="5"/>
  <c r="B24" i="5"/>
  <c r="J24" i="5"/>
  <c r="H25" i="5"/>
  <c r="F26" i="5"/>
  <c r="D27" i="5"/>
  <c r="B28" i="5"/>
  <c r="J28" i="5"/>
  <c r="H29" i="5"/>
  <c r="F30" i="5"/>
  <c r="D31" i="5"/>
  <c r="B32" i="5"/>
  <c r="J32" i="5"/>
  <c r="H33" i="5"/>
  <c r="F34" i="5"/>
  <c r="D35" i="5"/>
  <c r="B36" i="5"/>
  <c r="J36" i="5"/>
  <c r="H37" i="5"/>
  <c r="F38" i="5"/>
  <c r="D39" i="5"/>
  <c r="B40" i="5"/>
  <c r="J40" i="5"/>
  <c r="H41" i="5"/>
  <c r="F42" i="5"/>
  <c r="D43" i="5"/>
  <c r="B44" i="5"/>
  <c r="J44" i="5"/>
  <c r="H45" i="5"/>
  <c r="F46" i="5"/>
  <c r="D47" i="5"/>
  <c r="B48" i="5"/>
  <c r="J48" i="5"/>
  <c r="H49" i="5"/>
  <c r="F50" i="5"/>
  <c r="D51" i="5"/>
  <c r="B52" i="5"/>
  <c r="J52" i="5"/>
  <c r="H53" i="5"/>
  <c r="F54" i="5"/>
  <c r="D55" i="5"/>
  <c r="B56" i="5"/>
  <c r="J56" i="5"/>
  <c r="H57" i="5"/>
  <c r="F58" i="5"/>
  <c r="D59" i="5"/>
  <c r="B60" i="5"/>
  <c r="J60" i="5"/>
  <c r="H61" i="5"/>
  <c r="F62" i="5"/>
  <c r="D63" i="5"/>
  <c r="B64" i="5"/>
  <c r="J64" i="5"/>
  <c r="H65" i="5"/>
  <c r="F66" i="5"/>
  <c r="D67" i="5"/>
  <c r="B68" i="5"/>
  <c r="J68" i="5"/>
  <c r="H69" i="5"/>
  <c r="F70" i="5"/>
  <c r="E3" i="5"/>
  <c r="F3" i="5"/>
  <c r="D4" i="5"/>
  <c r="G3" i="5"/>
  <c r="H3" i="5"/>
  <c r="F4" i="5"/>
  <c r="D5" i="5"/>
  <c r="B6" i="5"/>
  <c r="J6" i="5"/>
  <c r="H7" i="5"/>
  <c r="F8" i="5"/>
  <c r="D9" i="5"/>
  <c r="B10" i="5"/>
  <c r="J10" i="5"/>
  <c r="H11" i="5"/>
  <c r="F12" i="5"/>
  <c r="D13" i="5"/>
  <c r="B14" i="5"/>
  <c r="J14" i="5"/>
  <c r="H15" i="5"/>
  <c r="F16" i="5"/>
  <c r="D17" i="5"/>
  <c r="B18" i="5"/>
  <c r="J18" i="5"/>
  <c r="H19" i="5"/>
  <c r="F20" i="5"/>
  <c r="D21" i="5"/>
  <c r="B22" i="5"/>
  <c r="J22" i="5"/>
  <c r="H23" i="5"/>
  <c r="F24" i="5"/>
  <c r="D25" i="5"/>
  <c r="B26" i="5"/>
  <c r="J26" i="5"/>
  <c r="H27" i="5"/>
  <c r="F28" i="5"/>
  <c r="D29" i="5"/>
  <c r="B30" i="5"/>
  <c r="J30" i="5"/>
  <c r="H31" i="5"/>
  <c r="F32" i="5"/>
  <c r="D33" i="5"/>
  <c r="B34" i="5"/>
  <c r="J34" i="5"/>
  <c r="H35" i="5"/>
  <c r="F36" i="5"/>
  <c r="D37" i="5"/>
  <c r="B38" i="5"/>
  <c r="J38" i="5"/>
  <c r="H39" i="5"/>
  <c r="F40" i="5"/>
  <c r="D41" i="5"/>
  <c r="B42" i="5"/>
  <c r="J42" i="5"/>
  <c r="H43" i="5"/>
  <c r="F44" i="5"/>
  <c r="D45" i="5"/>
  <c r="B46" i="5"/>
  <c r="J46" i="5"/>
  <c r="H47" i="5"/>
  <c r="F48" i="5"/>
  <c r="D49" i="5"/>
  <c r="B50" i="5"/>
  <c r="J50" i="5"/>
  <c r="H51" i="5"/>
  <c r="F52" i="5"/>
  <c r="D53" i="5"/>
  <c r="B54" i="5"/>
  <c r="J54" i="5"/>
  <c r="H55" i="5"/>
  <c r="F56" i="5"/>
  <c r="D57" i="5"/>
  <c r="B58" i="5"/>
  <c r="J58" i="5"/>
  <c r="H59" i="5"/>
  <c r="F60" i="5"/>
  <c r="D61" i="5"/>
  <c r="B62" i="5"/>
  <c r="J62" i="5"/>
  <c r="H63" i="5"/>
  <c r="F64" i="5"/>
  <c r="D65" i="5"/>
  <c r="B66" i="5"/>
  <c r="J66" i="5"/>
  <c r="H67" i="5"/>
  <c r="F68" i="5"/>
  <c r="D69" i="5"/>
  <c r="B70" i="5"/>
  <c r="J70" i="5"/>
  <c r="I3" i="5"/>
  <c r="C5" i="5"/>
  <c r="G6" i="5"/>
  <c r="I7" i="5"/>
  <c r="B9" i="5"/>
  <c r="E10" i="5"/>
  <c r="G11" i="5"/>
  <c r="A13" i="5"/>
  <c r="C14" i="5"/>
  <c r="F15" i="5"/>
  <c r="I16" i="5"/>
  <c r="A18" i="5"/>
  <c r="E19" i="5"/>
  <c r="G20" i="5"/>
  <c r="J21" i="5"/>
  <c r="C23" i="5"/>
  <c r="E24" i="5"/>
  <c r="I25" i="5"/>
  <c r="A27" i="5"/>
  <c r="D28" i="5"/>
  <c r="G29" i="5"/>
  <c r="I30" i="5"/>
  <c r="C32" i="5"/>
  <c r="E33" i="5"/>
  <c r="H34" i="5"/>
  <c r="A36" i="5"/>
  <c r="C37" i="5"/>
  <c r="G38" i="5"/>
  <c r="I39" i="5"/>
  <c r="B41" i="5"/>
  <c r="E42" i="5"/>
  <c r="G43" i="5"/>
  <c r="A45" i="5"/>
  <c r="C46" i="5"/>
  <c r="F47" i="5"/>
  <c r="I48" i="5"/>
  <c r="A50" i="5"/>
  <c r="E51" i="5"/>
  <c r="G52" i="5"/>
  <c r="J53" i="5"/>
  <c r="C55" i="5"/>
  <c r="E56" i="5"/>
  <c r="I57" i="5"/>
  <c r="A59" i="5"/>
  <c r="D60" i="5"/>
  <c r="G61" i="5"/>
  <c r="I62" i="5"/>
  <c r="C64" i="5"/>
  <c r="E65" i="5"/>
  <c r="H66" i="5"/>
  <c r="A68" i="5"/>
  <c r="C69" i="5"/>
  <c r="G70" i="5"/>
  <c r="F71" i="5"/>
  <c r="D72" i="5"/>
  <c r="B73" i="5"/>
  <c r="J73" i="5"/>
  <c r="H74" i="5"/>
  <c r="F75" i="5"/>
  <c r="D76" i="5"/>
  <c r="B77" i="5"/>
  <c r="J77" i="5"/>
  <c r="H78" i="5"/>
  <c r="F79" i="5"/>
  <c r="D80" i="5"/>
  <c r="A4" i="5"/>
  <c r="E5" i="5"/>
  <c r="H6" i="5"/>
  <c r="A8" i="5"/>
  <c r="C9" i="5"/>
  <c r="G10" i="5"/>
  <c r="I11" i="5"/>
  <c r="B13" i="5"/>
  <c r="E14" i="5"/>
  <c r="G15" i="5"/>
  <c r="A17" i="5"/>
  <c r="C18" i="5"/>
  <c r="F19" i="5"/>
  <c r="I20" i="5"/>
  <c r="A22" i="5"/>
  <c r="E23" i="5"/>
  <c r="G24" i="5"/>
  <c r="J25" i="5"/>
  <c r="C27" i="5"/>
  <c r="E28" i="5"/>
  <c r="I29" i="5"/>
  <c r="A31" i="5"/>
  <c r="D32" i="5"/>
  <c r="G33" i="5"/>
  <c r="I34" i="5"/>
  <c r="C36" i="5"/>
  <c r="E37" i="5"/>
  <c r="H38" i="5"/>
  <c r="A40" i="5"/>
  <c r="C41" i="5"/>
  <c r="G42" i="5"/>
  <c r="I43" i="5"/>
  <c r="B45" i="5"/>
  <c r="E46" i="5"/>
  <c r="G47" i="5"/>
  <c r="A49" i="5"/>
  <c r="C50" i="5"/>
  <c r="F51" i="5"/>
  <c r="I52" i="5"/>
  <c r="A54" i="5"/>
  <c r="E55" i="5"/>
  <c r="G56" i="5"/>
  <c r="J57" i="5"/>
  <c r="C59" i="5"/>
  <c r="E60" i="5"/>
  <c r="I61" i="5"/>
  <c r="A63" i="5"/>
  <c r="D64" i="5"/>
  <c r="G65" i="5"/>
  <c r="I66" i="5"/>
  <c r="C68" i="5"/>
  <c r="E69" i="5"/>
  <c r="H70" i="5"/>
  <c r="G71" i="5"/>
  <c r="E72" i="5"/>
  <c r="C73" i="5"/>
  <c r="A74" i="5"/>
  <c r="I74" i="5"/>
  <c r="G75" i="5"/>
  <c r="E76" i="5"/>
  <c r="C77" i="5"/>
  <c r="A78" i="5"/>
  <c r="I78" i="5"/>
  <c r="G79" i="5"/>
  <c r="E80" i="5"/>
  <c r="C81" i="5"/>
  <c r="A82" i="5"/>
  <c r="I82" i="5"/>
  <c r="G83" i="5"/>
  <c r="E84" i="5"/>
  <c r="C85" i="5"/>
  <c r="A86" i="5"/>
  <c r="I86" i="5"/>
  <c r="G87" i="5"/>
  <c r="E88" i="5"/>
  <c r="C89" i="5"/>
  <c r="A90" i="5"/>
  <c r="I90" i="5"/>
  <c r="G91" i="5"/>
  <c r="E92" i="5"/>
  <c r="C4" i="5"/>
  <c r="G5" i="5"/>
  <c r="I6" i="5"/>
  <c r="C8" i="5"/>
  <c r="E9" i="5"/>
  <c r="H10" i="5"/>
  <c r="A12" i="5"/>
  <c r="C13" i="5"/>
  <c r="G14" i="5"/>
  <c r="I15" i="5"/>
  <c r="B17" i="5"/>
  <c r="E18" i="5"/>
  <c r="G19" i="5"/>
  <c r="A21" i="5"/>
  <c r="C22" i="5"/>
  <c r="F23" i="5"/>
  <c r="I24" i="5"/>
  <c r="A26" i="5"/>
  <c r="E27" i="5"/>
  <c r="G28" i="5"/>
  <c r="J29" i="5"/>
  <c r="C31" i="5"/>
  <c r="E32" i="5"/>
  <c r="I33" i="5"/>
  <c r="A35" i="5"/>
  <c r="D36" i="5"/>
  <c r="G37" i="5"/>
  <c r="I38" i="5"/>
  <c r="C40" i="5"/>
  <c r="E41" i="5"/>
  <c r="H42" i="5"/>
  <c r="A44" i="5"/>
  <c r="C45" i="5"/>
  <c r="G46" i="5"/>
  <c r="I47" i="5"/>
  <c r="B49" i="5"/>
  <c r="E50" i="5"/>
  <c r="G51" i="5"/>
  <c r="A53" i="5"/>
  <c r="C54" i="5"/>
  <c r="F55" i="5"/>
  <c r="I56" i="5"/>
  <c r="A58" i="5"/>
  <c r="E59" i="5"/>
  <c r="G60" i="5"/>
  <c r="J61" i="5"/>
  <c r="C63" i="5"/>
  <c r="E64" i="5"/>
  <c r="I65" i="5"/>
  <c r="A67" i="5"/>
  <c r="D68" i="5"/>
  <c r="G69" i="5"/>
  <c r="I70" i="5"/>
  <c r="H71" i="5"/>
  <c r="F72" i="5"/>
  <c r="D73" i="5"/>
  <c r="B74" i="5"/>
  <c r="J74" i="5"/>
  <c r="H75" i="5"/>
  <c r="F76" i="5"/>
  <c r="D77" i="5"/>
  <c r="B78" i="5"/>
  <c r="J78" i="5"/>
  <c r="H79" i="5"/>
  <c r="F80" i="5"/>
  <c r="D81" i="5"/>
  <c r="B82" i="5"/>
  <c r="J82" i="5"/>
  <c r="H83" i="5"/>
  <c r="F84" i="5"/>
  <c r="D85" i="5"/>
  <c r="B86" i="5"/>
  <c r="J86" i="5"/>
  <c r="H87" i="5"/>
  <c r="F88" i="5"/>
  <c r="D89" i="5"/>
  <c r="B90" i="5"/>
  <c r="J90" i="5"/>
  <c r="H91" i="5"/>
  <c r="F92" i="5"/>
  <c r="D93" i="5"/>
  <c r="B94" i="5"/>
  <c r="E4" i="5"/>
  <c r="I5" i="5"/>
  <c r="A7" i="5"/>
  <c r="D8" i="5"/>
  <c r="G9" i="5"/>
  <c r="I10" i="5"/>
  <c r="C12" i="5"/>
  <c r="E13" i="5"/>
  <c r="H14" i="5"/>
  <c r="A16" i="5"/>
  <c r="C17" i="5"/>
  <c r="G18" i="5"/>
  <c r="I19" i="5"/>
  <c r="B21" i="5"/>
  <c r="E22" i="5"/>
  <c r="G23" i="5"/>
  <c r="A25" i="5"/>
  <c r="C26" i="5"/>
  <c r="F27" i="5"/>
  <c r="I28" i="5"/>
  <c r="A30" i="5"/>
  <c r="E31" i="5"/>
  <c r="G32" i="5"/>
  <c r="J33" i="5"/>
  <c r="C35" i="5"/>
  <c r="E36" i="5"/>
  <c r="I37" i="5"/>
  <c r="A39" i="5"/>
  <c r="D40" i="5"/>
  <c r="G41" i="5"/>
  <c r="I42" i="5"/>
  <c r="C44" i="5"/>
  <c r="E45" i="5"/>
  <c r="H46" i="5"/>
  <c r="A48" i="5"/>
  <c r="C49" i="5"/>
  <c r="G50" i="5"/>
  <c r="I51" i="5"/>
  <c r="B53" i="5"/>
  <c r="E54" i="5"/>
  <c r="G55" i="5"/>
  <c r="A57" i="5"/>
  <c r="C58" i="5"/>
  <c r="F59" i="5"/>
  <c r="I60" i="5"/>
  <c r="A62" i="5"/>
  <c r="E63" i="5"/>
  <c r="G64" i="5"/>
  <c r="J65" i="5"/>
  <c r="C67" i="5"/>
  <c r="E68" i="5"/>
  <c r="I69" i="5"/>
  <c r="A71" i="5"/>
  <c r="I71" i="5"/>
  <c r="G72" i="5"/>
  <c r="E73" i="5"/>
  <c r="C74" i="5"/>
  <c r="A75" i="5"/>
  <c r="I75" i="5"/>
  <c r="G76" i="5"/>
  <c r="E77" i="5"/>
  <c r="C78" i="5"/>
  <c r="A79" i="5"/>
  <c r="I79" i="5"/>
  <c r="G80" i="5"/>
  <c r="E81" i="5"/>
  <c r="C82" i="5"/>
  <c r="A83" i="5"/>
  <c r="I83" i="5"/>
  <c r="G84" i="5"/>
  <c r="E85" i="5"/>
  <c r="C86" i="5"/>
  <c r="A87" i="5"/>
  <c r="I87" i="5"/>
  <c r="G88" i="5"/>
  <c r="E89" i="5"/>
  <c r="C90" i="5"/>
  <c r="G4" i="5"/>
  <c r="J5" i="5"/>
  <c r="C7" i="5"/>
  <c r="E8" i="5"/>
  <c r="I9" i="5"/>
  <c r="A11" i="5"/>
  <c r="D12" i="5"/>
  <c r="G13" i="5"/>
  <c r="I14" i="5"/>
  <c r="C16" i="5"/>
  <c r="E17" i="5"/>
  <c r="H18" i="5"/>
  <c r="A20" i="5"/>
  <c r="C21" i="5"/>
  <c r="G22" i="5"/>
  <c r="I23" i="5"/>
  <c r="B25" i="5"/>
  <c r="E26" i="5"/>
  <c r="G27" i="5"/>
  <c r="A29" i="5"/>
  <c r="C30" i="5"/>
  <c r="F31" i="5"/>
  <c r="I32" i="5"/>
  <c r="A34" i="5"/>
  <c r="E35" i="5"/>
  <c r="G36" i="5"/>
  <c r="J37" i="5"/>
  <c r="C39" i="5"/>
  <c r="E40" i="5"/>
  <c r="I41" i="5"/>
  <c r="A43" i="5"/>
  <c r="D44" i="5"/>
  <c r="G45" i="5"/>
  <c r="I46" i="5"/>
  <c r="C48" i="5"/>
  <c r="E49" i="5"/>
  <c r="H50" i="5"/>
  <c r="A52" i="5"/>
  <c r="C53" i="5"/>
  <c r="G54" i="5"/>
  <c r="I55" i="5"/>
  <c r="B57" i="5"/>
  <c r="E58" i="5"/>
  <c r="G59" i="5"/>
  <c r="A61" i="5"/>
  <c r="C62" i="5"/>
  <c r="F63" i="5"/>
  <c r="I64" i="5"/>
  <c r="A66" i="5"/>
  <c r="E67" i="5"/>
  <c r="G68" i="5"/>
  <c r="J69" i="5"/>
  <c r="B71" i="5"/>
  <c r="J71" i="5"/>
  <c r="H72" i="5"/>
  <c r="F73" i="5"/>
  <c r="D74" i="5"/>
  <c r="B75" i="5"/>
  <c r="J75" i="5"/>
  <c r="H76" i="5"/>
  <c r="F77" i="5"/>
  <c r="D78" i="5"/>
  <c r="B79" i="5"/>
  <c r="J79" i="5"/>
  <c r="H80" i="5"/>
  <c r="F81" i="5"/>
  <c r="D82" i="5"/>
  <c r="B83" i="5"/>
  <c r="J83" i="5"/>
  <c r="H84" i="5"/>
  <c r="F85" i="5"/>
  <c r="D86" i="5"/>
  <c r="B87" i="5"/>
  <c r="J87" i="5"/>
  <c r="H88" i="5"/>
  <c r="F89" i="5"/>
  <c r="D90" i="5"/>
  <c r="B91" i="5"/>
  <c r="J91" i="5"/>
  <c r="H92" i="5"/>
  <c r="F93" i="5"/>
  <c r="D94" i="5"/>
  <c r="B95" i="5"/>
  <c r="J95" i="5"/>
  <c r="H96" i="5"/>
  <c r="I4" i="5"/>
  <c r="A6" i="5"/>
  <c r="E7" i="5"/>
  <c r="G8" i="5"/>
  <c r="J9" i="5"/>
  <c r="C11" i="5"/>
  <c r="E12" i="5"/>
  <c r="I13" i="5"/>
  <c r="A15" i="5"/>
  <c r="D16" i="5"/>
  <c r="G17" i="5"/>
  <c r="I18" i="5"/>
  <c r="C20" i="5"/>
  <c r="E21" i="5"/>
  <c r="H22" i="5"/>
  <c r="A24" i="5"/>
  <c r="C25" i="5"/>
  <c r="G26" i="5"/>
  <c r="I27" i="5"/>
  <c r="B29" i="5"/>
  <c r="E30" i="5"/>
  <c r="G31" i="5"/>
  <c r="A33" i="5"/>
  <c r="C34" i="5"/>
  <c r="F35" i="5"/>
  <c r="I36" i="5"/>
  <c r="A38" i="5"/>
  <c r="E39" i="5"/>
  <c r="G40" i="5"/>
  <c r="J41" i="5"/>
  <c r="C43" i="5"/>
  <c r="E44" i="5"/>
  <c r="I45" i="5"/>
  <c r="A47" i="5"/>
  <c r="D48" i="5"/>
  <c r="G49" i="5"/>
  <c r="I50" i="5"/>
  <c r="C52" i="5"/>
  <c r="E53" i="5"/>
  <c r="H54" i="5"/>
  <c r="A56" i="5"/>
  <c r="C57" i="5"/>
  <c r="G58" i="5"/>
  <c r="I59" i="5"/>
  <c r="B61" i="5"/>
  <c r="E62" i="5"/>
  <c r="G63" i="5"/>
  <c r="A65" i="5"/>
  <c r="C66" i="5"/>
  <c r="F67" i="5"/>
  <c r="I68" i="5"/>
  <c r="A70" i="5"/>
  <c r="C71" i="5"/>
  <c r="A72" i="5"/>
  <c r="I72" i="5"/>
  <c r="G73" i="5"/>
  <c r="E74" i="5"/>
  <c r="C75" i="5"/>
  <c r="A76" i="5"/>
  <c r="I76" i="5"/>
  <c r="G77" i="5"/>
  <c r="E78" i="5"/>
  <c r="C79" i="5"/>
  <c r="A80" i="5"/>
  <c r="I80" i="5"/>
  <c r="G81" i="5"/>
  <c r="E82" i="5"/>
  <c r="C83" i="5"/>
  <c r="A84" i="5"/>
  <c r="I84" i="5"/>
  <c r="G85" i="5"/>
  <c r="E86" i="5"/>
  <c r="C87" i="5"/>
  <c r="A5" i="5"/>
  <c r="C6" i="5"/>
  <c r="F7" i="5"/>
  <c r="I8" i="5"/>
  <c r="A10" i="5"/>
  <c r="E11" i="5"/>
  <c r="G12" i="5"/>
  <c r="J13" i="5"/>
  <c r="C15" i="5"/>
  <c r="E16" i="5"/>
  <c r="I17" i="5"/>
  <c r="A19" i="5"/>
  <c r="D20" i="5"/>
  <c r="G21" i="5"/>
  <c r="I22" i="5"/>
  <c r="C24" i="5"/>
  <c r="E25" i="5"/>
  <c r="H26" i="5"/>
  <c r="A28" i="5"/>
  <c r="C29" i="5"/>
  <c r="G30" i="5"/>
  <c r="I31" i="5"/>
  <c r="B33" i="5"/>
  <c r="E34" i="5"/>
  <c r="G35" i="5"/>
  <c r="A37" i="5"/>
  <c r="C38" i="5"/>
  <c r="F39" i="5"/>
  <c r="I40" i="5"/>
  <c r="A42" i="5"/>
  <c r="E43" i="5"/>
  <c r="G44" i="5"/>
  <c r="J45" i="5"/>
  <c r="C47" i="5"/>
  <c r="E48" i="5"/>
  <c r="I49" i="5"/>
  <c r="A51" i="5"/>
  <c r="D52" i="5"/>
  <c r="G53" i="5"/>
  <c r="I54" i="5"/>
  <c r="C56" i="5"/>
  <c r="E57" i="5"/>
  <c r="H58" i="5"/>
  <c r="A60" i="5"/>
  <c r="C61" i="5"/>
  <c r="G62" i="5"/>
  <c r="I63" i="5"/>
  <c r="B65" i="5"/>
  <c r="E66" i="5"/>
  <c r="G67" i="5"/>
  <c r="A69" i="5"/>
  <c r="C70" i="5"/>
  <c r="D71" i="5"/>
  <c r="B72" i="5"/>
  <c r="J72" i="5"/>
  <c r="H73" i="5"/>
  <c r="F74" i="5"/>
  <c r="D75" i="5"/>
  <c r="B76" i="5"/>
  <c r="J76" i="5"/>
  <c r="H77" i="5"/>
  <c r="F78" i="5"/>
  <c r="D79" i="5"/>
  <c r="B80" i="5"/>
  <c r="J80" i="5"/>
  <c r="H81" i="5"/>
  <c r="F82" i="5"/>
  <c r="D83" i="5"/>
  <c r="B84" i="5"/>
  <c r="J84" i="5"/>
  <c r="H85" i="5"/>
  <c r="F86" i="5"/>
  <c r="D87" i="5"/>
  <c r="B88" i="5"/>
  <c r="J88" i="5"/>
  <c r="H89" i="5"/>
  <c r="F90" i="5"/>
  <c r="D91" i="5"/>
  <c r="B5" i="5"/>
  <c r="E6" i="5"/>
  <c r="G7" i="5"/>
  <c r="A9" i="5"/>
  <c r="C10" i="5"/>
  <c r="F11" i="5"/>
  <c r="I12" i="5"/>
  <c r="A14" i="5"/>
  <c r="E15" i="5"/>
  <c r="G16" i="5"/>
  <c r="J17" i="5"/>
  <c r="C19" i="5"/>
  <c r="E20" i="5"/>
  <c r="I21" i="5"/>
  <c r="A23" i="5"/>
  <c r="D24" i="5"/>
  <c r="G25" i="5"/>
  <c r="I26" i="5"/>
  <c r="C28" i="5"/>
  <c r="E29" i="5"/>
  <c r="H30" i="5"/>
  <c r="A32" i="5"/>
  <c r="C33" i="5"/>
  <c r="G34" i="5"/>
  <c r="I35" i="5"/>
  <c r="B37" i="5"/>
  <c r="E38" i="5"/>
  <c r="G39" i="5"/>
  <c r="A41" i="5"/>
  <c r="C42" i="5"/>
  <c r="F43" i="5"/>
  <c r="I44" i="5"/>
  <c r="A46" i="5"/>
  <c r="E47" i="5"/>
  <c r="G48" i="5"/>
  <c r="J49" i="5"/>
  <c r="C51" i="5"/>
  <c r="E52" i="5"/>
  <c r="I53" i="5"/>
  <c r="A55" i="5"/>
  <c r="D56" i="5"/>
  <c r="G57" i="5"/>
  <c r="I58" i="5"/>
  <c r="C60" i="5"/>
  <c r="E61" i="5"/>
  <c r="H62" i="5"/>
  <c r="A64" i="5"/>
  <c r="C65" i="5"/>
  <c r="G66" i="5"/>
  <c r="I67" i="5"/>
  <c r="B69" i="5"/>
  <c r="E70" i="5"/>
  <c r="E71" i="5"/>
  <c r="C72" i="5"/>
  <c r="A73" i="5"/>
  <c r="I73" i="5"/>
  <c r="G74" i="5"/>
  <c r="E75" i="5"/>
  <c r="C76" i="5"/>
  <c r="A77" i="5"/>
  <c r="I77" i="5"/>
  <c r="G78" i="5"/>
  <c r="E79" i="5"/>
  <c r="C80" i="5"/>
  <c r="A81" i="5"/>
  <c r="I81" i="5"/>
  <c r="G82" i="5"/>
  <c r="E83" i="5"/>
  <c r="C84" i="5"/>
  <c r="A85" i="5"/>
  <c r="I85" i="5"/>
  <c r="G86" i="5"/>
  <c r="E87" i="5"/>
  <c r="C88" i="5"/>
  <c r="A89" i="5"/>
  <c r="I89" i="5"/>
  <c r="G90" i="5"/>
  <c r="E91" i="5"/>
  <c r="C92" i="5"/>
  <c r="A93" i="5"/>
  <c r="I93" i="5"/>
  <c r="G94" i="5"/>
  <c r="E95" i="5"/>
  <c r="B81" i="5"/>
  <c r="F87" i="5"/>
  <c r="H90" i="5"/>
  <c r="G92" i="5"/>
  <c r="J93" i="5"/>
  <c r="A95" i="5"/>
  <c r="B96" i="5"/>
  <c r="A97" i="5"/>
  <c r="I97" i="5"/>
  <c r="G98" i="5"/>
  <c r="E99" i="5"/>
  <c r="C100" i="5"/>
  <c r="A101" i="5"/>
  <c r="I101" i="5"/>
  <c r="H2" i="5"/>
  <c r="G95" i="5"/>
  <c r="J81" i="5"/>
  <c r="A88" i="5"/>
  <c r="A91" i="5"/>
  <c r="I92" i="5"/>
  <c r="A94" i="5"/>
  <c r="C95" i="5"/>
  <c r="C96" i="5"/>
  <c r="B97" i="5"/>
  <c r="J97" i="5"/>
  <c r="H98" i="5"/>
  <c r="F99" i="5"/>
  <c r="D100" i="5"/>
  <c r="B101" i="5"/>
  <c r="J101" i="5"/>
  <c r="I2" i="5"/>
  <c r="I91" i="5"/>
  <c r="H82" i="5"/>
  <c r="D88" i="5"/>
  <c r="C91" i="5"/>
  <c r="J92" i="5"/>
  <c r="C94" i="5"/>
  <c r="D95" i="5"/>
  <c r="D96" i="5"/>
  <c r="C97" i="5"/>
  <c r="A98" i="5"/>
  <c r="I98" i="5"/>
  <c r="G99" i="5"/>
  <c r="E100" i="5"/>
  <c r="C101" i="5"/>
  <c r="B2" i="5"/>
  <c r="J2" i="5"/>
  <c r="F94" i="5"/>
  <c r="F83" i="5"/>
  <c r="I88" i="5"/>
  <c r="F91" i="5"/>
  <c r="B93" i="5"/>
  <c r="E94" i="5"/>
  <c r="F95" i="5"/>
  <c r="E96" i="5"/>
  <c r="D97" i="5"/>
  <c r="B98" i="5"/>
  <c r="J98" i="5"/>
  <c r="H99" i="5"/>
  <c r="F100" i="5"/>
  <c r="D101" i="5"/>
  <c r="C2" i="5"/>
  <c r="A2" i="5"/>
  <c r="B89" i="5"/>
  <c r="D84" i="5"/>
  <c r="B85" i="5"/>
  <c r="G89" i="5"/>
  <c r="A92" i="5"/>
  <c r="E93" i="5"/>
  <c r="H94" i="5"/>
  <c r="H95" i="5"/>
  <c r="G96" i="5"/>
  <c r="F97" i="5"/>
  <c r="D98" i="5"/>
  <c r="B99" i="5"/>
  <c r="J99" i="5"/>
  <c r="H100" i="5"/>
  <c r="F101" i="5"/>
  <c r="E2" i="5"/>
  <c r="E97" i="5"/>
  <c r="A99" i="5"/>
  <c r="I99" i="5"/>
  <c r="E101" i="5"/>
  <c r="J85" i="5"/>
  <c r="J89" i="5"/>
  <c r="B92" i="5"/>
  <c r="G93" i="5"/>
  <c r="I94" i="5"/>
  <c r="I95" i="5"/>
  <c r="I96" i="5"/>
  <c r="G97" i="5"/>
  <c r="E98" i="5"/>
  <c r="C99" i="5"/>
  <c r="A100" i="5"/>
  <c r="I100" i="5"/>
  <c r="G101" i="5"/>
  <c r="F2" i="5"/>
  <c r="F96" i="5"/>
  <c r="H86" i="5"/>
  <c r="E90" i="5"/>
  <c r="D92" i="5"/>
  <c r="H93" i="5"/>
  <c r="J94" i="5"/>
  <c r="A96" i="5"/>
  <c r="J96" i="5"/>
  <c r="H97" i="5"/>
  <c r="F98" i="5"/>
  <c r="D99" i="5"/>
  <c r="B100" i="5"/>
  <c r="J100" i="5"/>
  <c r="H101" i="5"/>
  <c r="G2" i="5"/>
  <c r="C93" i="5"/>
  <c r="C98" i="5"/>
  <c r="G100" i="5"/>
  <c r="D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<sst xmlns="http://schemas.openxmlformats.org/spreadsheetml/2006/main" count="42" uniqueCount="30">
  <si>
    <t>Age</t>
  </si>
  <si>
    <t>Annual Income Increase</t>
  </si>
  <si>
    <t>Plan Year</t>
  </si>
  <si>
    <t>Working Income</t>
  </si>
  <si>
    <t>Earned Interest</t>
  </si>
  <si>
    <t>End Savings Balance</t>
  </si>
  <si>
    <t>Yearly Savings</t>
  </si>
  <si>
    <t>Yearly Expenditures</t>
  </si>
  <si>
    <t>Overall Net Gain/Loss</t>
  </si>
  <si>
    <t>Income Tax</t>
  </si>
  <si>
    <t>Retirement Savings Withdrawl</t>
  </si>
  <si>
    <t>Current Age</t>
  </si>
  <si>
    <t>Current Annual Income</t>
  </si>
  <si>
    <t>Current Annual Expenses</t>
  </si>
  <si>
    <t>Current Retirement Savings</t>
  </si>
  <si>
    <t>Economic Assumptions</t>
  </si>
  <si>
    <t>Annual Inflation</t>
  </si>
  <si>
    <t>Desired Retirement Age</t>
  </si>
  <si>
    <t>Current Information</t>
  </si>
  <si>
    <t>Risk Tolerance (Pre-Retirement)</t>
  </si>
  <si>
    <t>Risk Tolerance (Post-Retirement)</t>
  </si>
  <si>
    <t>Conservative (Est. 4% Annual Return)</t>
  </si>
  <si>
    <t>Tax Rate</t>
  </si>
  <si>
    <t>Beginning Savings Balance</t>
  </si>
  <si>
    <t>Moderate  (Est. 6% Annual Return)</t>
  </si>
  <si>
    <t>Aggressive  (Est. 8% Annual Return)</t>
  </si>
  <si>
    <t>Pre-Retirement Investment Return</t>
  </si>
  <si>
    <t>Post-Retirement Investment Return</t>
  </si>
  <si>
    <t>Years Before Money Runs Out</t>
  </si>
  <si>
    <t>Age When Money Runs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</si>
</sst>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3" applyNumberFormat="0" applyAlignment="0" applyProtection="0"/>
    <xf numFmtId="0" fontId="6" fillId="0" borderId="4" applyNumberFormat="0" applyFill="0" applyAlignment="0" applyProtection="0"/>
  </cellStyleXfs>
  <cellXfs count="15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1" applyFont="1"/>
    <xf numFmtId="1" fontId="5" fillId="2" borderId="3" xfId="4" applyNumberFormat="1"/>
    <xf numFmtId="164" fontId="5" fillId="2" borderId="3" xfId="4" applyNumberFormat="1"/>
    <xf numFmtId="0" fontId="6" fillId="0" borderId="4" xfId="5"/>
    <xf numFmtId="0" fontId="4" fillId="0" borderId="2" xfId="3"/>
    <xf numFmtId="9" fontId="5" fillId="2" borderId="3" xfId="4" applyNumberFormat="1"/>
    <xf numFmtId="9" fontId="0" fillId="0" borderId="0" xfId="0" applyNumberFormat="1"/>
    <xf numFmtId="164" fontId="1" fillId="0" borderId="0" xfId="0" applyNumberFormat="1" applyFont="1"/>
    <xf numFmtId="0" fontId="3" fillId="3" borderId="1" xfId="2" applyFill="1" applyAlignment="1">
      <alignment horizontal="center"/>
    </xf>
    <xf numFmtId="0" fontId="5" fillId="2" borderId="3" xfId="4" applyAlignment="1">
      <alignment horizontal="center"/>
    </xf>
    <xf numFmtId="0" fontId="3" fillId="0" borderId="1" xfId="2" applyAlignment="1">
      <alignment horizontal="center"/>
    </xf>
    <xf numFmtId="0" fontId="3" fillId="0" borderId="0" xfId="2" applyBorder="1" applyAlignment="1">
      <alignment horizontal="center"/>
    </xf>
  </cellXfs>
  <cellStyles count="6">
    <cellStyle name="Heading 1" xfId="2" builtinId="16"/>
    <cellStyle name="Heading 3" xfId="3" builtinId="18"/>
    <cellStyle name="Input" xfId="4" builtinId="20"/>
    <cellStyle name="Linked Cell" xfId="5" builtinId="24"/>
    <cellStyle name="Normal" xfId="0" builtinId="0"/>
    <cellStyle name="Percent" xfId="1" builtinId="5"/>
  </cellStyles>
  <dxfs count="1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Projected Retirement Savings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38100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Calculations!$B$2:$B$101</c:f>
              <c:numCache>
                <c:formatCode>General</c:formatCode>
                <c:ptCount val="100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  <c:pt idx="71">
                  <c:v>101</c:v>
                </c:pt>
                <c:pt idx="72">
                  <c:v>102</c:v>
                </c:pt>
                <c:pt idx="73">
                  <c:v>103</c:v>
                </c:pt>
                <c:pt idx="74">
                  <c:v>104</c:v>
                </c:pt>
                <c:pt idx="75">
                  <c:v>105</c:v>
                </c:pt>
                <c:pt idx="76">
                  <c:v>106</c:v>
                </c:pt>
                <c:pt idx="77">
                  <c:v>107</c:v>
                </c:pt>
                <c:pt idx="78">
                  <c:v>108</c:v>
                </c:pt>
                <c:pt idx="79">
                  <c:v>109</c:v>
                </c:pt>
                <c:pt idx="80">
                  <c:v>110</c:v>
                </c:pt>
                <c:pt idx="81">
                  <c:v>111</c:v>
                </c:pt>
                <c:pt idx="82">
                  <c:v>112</c:v>
                </c:pt>
                <c:pt idx="83">
                  <c:v>113</c:v>
                </c:pt>
                <c:pt idx="84">
                  <c:v>114</c:v>
                </c:pt>
                <c:pt idx="85">
                  <c:v>115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120</c:v>
                </c:pt>
                <c:pt idx="91">
                  <c:v>121</c:v>
                </c:pt>
                <c:pt idx="92">
                  <c:v>122</c:v>
                </c:pt>
                <c:pt idx="93">
                  <c:v>123</c:v>
                </c:pt>
                <c:pt idx="94">
                  <c:v>124</c:v>
                </c:pt>
                <c:pt idx="95">
                  <c:v>125</c:v>
                </c:pt>
                <c:pt idx="96">
                  <c:v>126</c:v>
                </c:pt>
                <c:pt idx="97">
                  <c:v>127</c:v>
                </c:pt>
                <c:pt idx="98">
                  <c:v>128</c:v>
                </c:pt>
                <c:pt idx="99">
                  <c:v>129</c:v>
                </c:pt>
              </c:numCache>
            </c:numRef>
          </c:cat>
          <c:val>
            <c:numRef>
              <c:f>[0]!positive_numbers</c:f>
              <c:numCache>
                <c:formatCode>"$"#,##0.00</c:formatCode>
                <c:ptCount val="100"/>
                <c:pt idx="0">
                  <c:v>24120</c:v>
                </c:pt>
                <c:pt idx="1">
                  <c:v>35949.599999999999</c:v>
                </c:pt>
                <c:pt idx="2">
                  <c:v>49686.317999999999</c:v>
                </c:pt>
                <c:pt idx="3">
                  <c:v>65547.062189999997</c:v>
                </c:pt>
                <c:pt idx="4">
                  <c:v>83769.880896449991</c:v>
                </c:pt>
                <c:pt idx="5">
                  <c:v>104615.86313625974</c:v>
                </c:pt>
                <c:pt idx="6">
                  <c:v>128371.20238120004</c:v>
                </c:pt>
                <c:pt idx="7">
                  <c:v>155349.43717229259</c:v>
                </c:pt>
                <c:pt idx="8">
                  <c:v>185893.8833449473</c:v>
                </c:pt>
                <c:pt idx="9">
                  <c:v>220380.2738379915</c:v>
                </c:pt>
                <c:pt idx="10">
                  <c:v>259219.62337071737</c:v>
                </c:pt>
                <c:pt idx="11">
                  <c:v>302861.33668962517</c:v>
                </c:pt>
                <c:pt idx="12">
                  <c:v>351796.58061926736</c:v>
                </c:pt>
                <c:pt idx="13">
                  <c:v>406561.9418088104</c:v>
                </c:pt>
                <c:pt idx="14">
                  <c:v>467743.39385767607</c:v>
                </c:pt>
                <c:pt idx="15">
                  <c:v>535980.59944076871</c:v>
                </c:pt>
                <c:pt idx="16">
                  <c:v>611971.57514807105</c:v>
                </c:pt>
                <c:pt idx="17">
                  <c:v>696477.74901748239</c:v>
                </c:pt>
                <c:pt idx="18">
                  <c:v>790329.44318737509</c:v>
                </c:pt>
                <c:pt idx="19">
                  <c:v>894431.81674126594</c:v>
                </c:pt>
                <c:pt idx="20">
                  <c:v>1009771.3066772242</c:v>
                </c:pt>
                <c:pt idx="21">
                  <c:v>1137422.6080264517</c:v>
                </c:pt>
                <c:pt idx="22">
                  <c:v>1278556.2374875289</c:v>
                </c:pt>
                <c:pt idx="23">
                  <c:v>1434446.7285553103</c:v>
                </c:pt>
                <c:pt idx="24">
                  <c:v>1606481.5100281334</c:v>
                </c:pt>
                <c:pt idx="25">
                  <c:v>1796170.5239974486</c:v>
                </c:pt>
                <c:pt idx="26">
                  <c:v>2005156.6439855825</c:v>
                </c:pt>
                <c:pt idx="27">
                  <c:v>2235226.9588276064</c:v>
                </c:pt>
                <c:pt idx="28">
                  <c:v>2488324.993221873</c:v>
                </c:pt>
                <c:pt idx="29">
                  <c:v>2766563.9416327616</c:v>
                </c:pt>
                <c:pt idx="30">
                  <c:v>3072240.9984531798</c:v>
                </c:pt>
                <c:pt idx="31">
                  <c:v>3230869.3337984174</c:v>
                </c:pt>
                <c:pt idx="32">
                  <c:v>3399137.652912688</c:v>
                </c:pt>
                <c:pt idx="33">
                  <c:v>3577710.3945904649</c:v>
                </c:pt>
                <c:pt idx="34">
                  <c:v>3767301.4161330303</c:v>
                </c:pt>
                <c:pt idx="35">
                  <c:v>3968677.8160481374</c:v>
                </c:pt>
                <c:pt idx="36">
                  <c:v>4103290.5016673463</c:v>
                </c:pt>
                <c:pt idx="37">
                  <c:v>4242357.1690066792</c:v>
                </c:pt>
                <c:pt idx="38">
                  <c:v>4386018.2596897474</c:v>
                </c:pt>
                <c:pt idx="39">
                  <c:v>4534418.2039327938</c:v>
                </c:pt>
                <c:pt idx="40">
                  <c:v>4687705.5045335805</c:v>
                </c:pt>
                <c:pt idx="41">
                  <c:v>4846032.8204631833</c:v>
                </c:pt>
                <c:pt idx="42">
                  <c:v>5009557.0498465775</c:v>
                </c:pt>
                <c:pt idx="43">
                  <c:v>5178439.4120984208</c:v>
                </c:pt>
                <c:pt idx="44">
                  <c:v>5352845.5289595118</c:v>
                </c:pt>
                <c:pt idx="45">
                  <c:v>5532945.5041570002</c:v>
                </c:pt>
                <c:pt idx="46">
                  <c:v>5718914.001387435</c:v>
                </c:pt>
                <c:pt idx="47">
                  <c:v>5910930.3202960314</c:v>
                </c:pt>
                <c:pt idx="48">
                  <c:v>6109178.4700980308</c:v>
                </c:pt>
                <c:pt idx="49">
                  <c:v>6313847.2404585984</c:v>
                </c:pt>
                <c:pt idx="50">
                  <c:v>6525130.2692162143</c:v>
                </c:pt>
                <c:pt idx="51">
                  <c:v>6743226.1065008407</c:v>
                </c:pt>
                <c:pt idx="52">
                  <c:v>6968338.2747621527</c:v>
                </c:pt>
                <c:pt idx="53">
                  <c:v>7200675.3241846375</c:v>
                </c:pt>
                <c:pt idx="54">
                  <c:v>7440450.8829252571</c:v>
                </c:pt>
                <c:pt idx="55">
                  <c:v>7687883.7015654482</c:v>
                </c:pt>
                <c:pt idx="56">
                  <c:v>7943197.691122314</c:v>
                </c:pt>
                <c:pt idx="57">
                  <c:v>8206621.9539137948</c:v>
                </c:pt>
                <c:pt idx="58">
                  <c:v>8478390.8065191098</c:v>
                </c:pt>
                <c:pt idx="59">
                  <c:v>8758743.79401871</c:v>
                </c:pt>
                <c:pt idx="60">
                  <c:v>9047925.6946370825</c:v>
                </c:pt>
                <c:pt idx="61">
                  <c:v>9346186.5138467625</c:v>
                </c:pt>
                <c:pt idx="62">
                  <c:v>9653781.466922624</c:v>
                </c:pt>
                <c:pt idx="63">
                  <c:v>9970970.9488616139</c:v>
                </c:pt>
                <c:pt idx="64">
                  <c:v>10298020.490504269</c:v>
                </c:pt>
                <c:pt idx="65">
                  <c:v>10635200.699610367</c:v>
                </c:pt>
                <c:pt idx="66">
                  <c:v>10982787.185551485</c:v>
                </c:pt>
                <c:pt idx="67">
                  <c:v>11341060.466187827</c:v>
                </c:pt>
                <c:pt idx="68">
                  <c:v>11710305.855394965</c:v>
                </c:pt>
                <c:pt idx="69">
                  <c:v>12090813.329597786</c:v>
                </c:pt>
                <c:pt idx="70">
                  <c:v>12482877.371553546</c:v>
                </c:pt>
                <c:pt idx="71">
                  <c:v>12886796.789502949</c:v>
                </c:pt>
                <c:pt idx="72">
                  <c:v>13302874.50967728</c:v>
                </c:pt>
                <c:pt idx="73">
                  <c:v>13731417.340010218</c:v>
                </c:pt>
                <c:pt idx="74">
                  <c:v>14172735.702754462</c:v>
                </c:pt>
                <c:pt idx="75">
                  <c:v>14627143.333545389</c:v>
                </c:pt>
                <c:pt idx="76">
                  <c:v>15094956.944285668</c:v>
                </c:pt>
                <c:pt idx="77">
                  <c:v>15576495.84704583</c:v>
                </c:pt>
                <c:pt idx="78">
                  <c:v>16072081.535985205</c:v>
                </c:pt>
                <c:pt idx="79">
                  <c:v>16582037.224095026</c:v>
                </c:pt>
                <c:pt idx="80">
                  <c:v>17106687.331349712</c:v>
                </c:pt>
                <c:pt idx="81">
                  <c:v>17646356.920622993</c:v>
                </c:pt>
                <c:pt idx="82">
                  <c:v>18201371.0774814</c:v>
                </c:pt>
                <c:pt idx="83">
                  <c:v>18772054.229708049</c:v>
                </c:pt>
                <c:pt idx="84">
                  <c:v>19358729.402133521</c:v>
                </c:pt>
                <c:pt idx="85">
                  <c:v>19961717.402057022</c:v>
                </c:pt>
                <c:pt idx="86">
                  <c:v>20581335.930228777</c:v>
                </c:pt>
                <c:pt idx="87">
                  <c:v>21217898.612032529</c:v>
                </c:pt>
                <c:pt idx="88">
                  <c:v>21871713.943154156</c:v>
                </c:pt>
                <c:pt idx="89">
                  <c:v>22543084.143647071</c:v>
                </c:pt>
                <c:pt idx="90">
                  <c:v>23232303.913906187</c:v>
                </c:pt>
                <c:pt idx="91">
                  <c:v>23939659.085638262</c:v>
                </c:pt>
                <c:pt idx="92">
                  <c:v>24665425.16046568</c:v>
                </c:pt>
                <c:pt idx="93">
                  <c:v>25409865.728321865</c:v>
                </c:pt>
                <c:pt idx="94">
                  <c:v>26173230.757287405</c:v>
                </c:pt>
                <c:pt idx="95">
                  <c:v>26955754.745975196</c:v>
                </c:pt>
                <c:pt idx="96">
                  <c:v>27757654.728998024</c:v>
                </c:pt>
                <c:pt idx="97">
                  <c:v>28579128.125441473</c:v>
                </c:pt>
                <c:pt idx="98">
                  <c:v>29420350.419616152</c:v>
                </c:pt>
                <c:pt idx="99">
                  <c:v>30281472.662673999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C3-43CF-8960-244FEB17F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04080"/>
        <c:axId val="119072892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Calculations!$B$1</c15:sqref>
                        </c15:formulaRef>
                      </c:ext>
                    </c:extLst>
                    <c:strCache>
                      <c:ptCount val="1"/>
                      <c:pt idx="0">
                        <c:v>Age</c:v>
                      </c:pt>
                    </c:strCache>
                  </c:strRef>
                </c:tx>
                <c:spPr>
                  <a:ln w="38100" cap="rnd">
                    <a:solidFill>
                      <a:schemeClr val="accent1">
                        <a:shade val="76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Calculations!$B$2:$B$101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30</c:v>
                      </c:pt>
                      <c:pt idx="1">
                        <c:v>31</c:v>
                      </c:pt>
                      <c:pt idx="2">
                        <c:v>32</c:v>
                      </c:pt>
                      <c:pt idx="3">
                        <c:v>33</c:v>
                      </c:pt>
                      <c:pt idx="4">
                        <c:v>34</c:v>
                      </c:pt>
                      <c:pt idx="5">
                        <c:v>35</c:v>
                      </c:pt>
                      <c:pt idx="6">
                        <c:v>36</c:v>
                      </c:pt>
                      <c:pt idx="7">
                        <c:v>37</c:v>
                      </c:pt>
                      <c:pt idx="8">
                        <c:v>38</c:v>
                      </c:pt>
                      <c:pt idx="9">
                        <c:v>39</c:v>
                      </c:pt>
                      <c:pt idx="10">
                        <c:v>40</c:v>
                      </c:pt>
                      <c:pt idx="11">
                        <c:v>41</c:v>
                      </c:pt>
                      <c:pt idx="12">
                        <c:v>42</c:v>
                      </c:pt>
                      <c:pt idx="13">
                        <c:v>43</c:v>
                      </c:pt>
                      <c:pt idx="14">
                        <c:v>44</c:v>
                      </c:pt>
                      <c:pt idx="15">
                        <c:v>45</c:v>
                      </c:pt>
                      <c:pt idx="16">
                        <c:v>46</c:v>
                      </c:pt>
                      <c:pt idx="17">
                        <c:v>47</c:v>
                      </c:pt>
                      <c:pt idx="18">
                        <c:v>48</c:v>
                      </c:pt>
                      <c:pt idx="19">
                        <c:v>49</c:v>
                      </c:pt>
                      <c:pt idx="20">
                        <c:v>50</c:v>
                      </c:pt>
                      <c:pt idx="21">
                        <c:v>51</c:v>
                      </c:pt>
                      <c:pt idx="22">
                        <c:v>52</c:v>
                      </c:pt>
                      <c:pt idx="23">
                        <c:v>53</c:v>
                      </c:pt>
                      <c:pt idx="24">
                        <c:v>54</c:v>
                      </c:pt>
                      <c:pt idx="25">
                        <c:v>55</c:v>
                      </c:pt>
                      <c:pt idx="26">
                        <c:v>56</c:v>
                      </c:pt>
                      <c:pt idx="27">
                        <c:v>57</c:v>
                      </c:pt>
                      <c:pt idx="28">
                        <c:v>58</c:v>
                      </c:pt>
                      <c:pt idx="29">
                        <c:v>59</c:v>
                      </c:pt>
                      <c:pt idx="30">
                        <c:v>60</c:v>
                      </c:pt>
                      <c:pt idx="31">
                        <c:v>61</c:v>
                      </c:pt>
                      <c:pt idx="32">
                        <c:v>62</c:v>
                      </c:pt>
                      <c:pt idx="33">
                        <c:v>63</c:v>
                      </c:pt>
                      <c:pt idx="34">
                        <c:v>64</c:v>
                      </c:pt>
                      <c:pt idx="35">
                        <c:v>65</c:v>
                      </c:pt>
                      <c:pt idx="36">
                        <c:v>66</c:v>
                      </c:pt>
                      <c:pt idx="37">
                        <c:v>67</c:v>
                      </c:pt>
                      <c:pt idx="38">
                        <c:v>68</c:v>
                      </c:pt>
                      <c:pt idx="39">
                        <c:v>69</c:v>
                      </c:pt>
                      <c:pt idx="40">
                        <c:v>70</c:v>
                      </c:pt>
                      <c:pt idx="41">
                        <c:v>71</c:v>
                      </c:pt>
                      <c:pt idx="42">
                        <c:v>72</c:v>
                      </c:pt>
                      <c:pt idx="43">
                        <c:v>73</c:v>
                      </c:pt>
                      <c:pt idx="44">
                        <c:v>74</c:v>
                      </c:pt>
                      <c:pt idx="45">
                        <c:v>75</c:v>
                      </c:pt>
                      <c:pt idx="46">
                        <c:v>76</c:v>
                      </c:pt>
                      <c:pt idx="47">
                        <c:v>77</c:v>
                      </c:pt>
                      <c:pt idx="48">
                        <c:v>78</c:v>
                      </c:pt>
                      <c:pt idx="49">
                        <c:v>79</c:v>
                      </c:pt>
                      <c:pt idx="50">
                        <c:v>80</c:v>
                      </c:pt>
                      <c:pt idx="51">
                        <c:v>81</c:v>
                      </c:pt>
                      <c:pt idx="52">
                        <c:v>82</c:v>
                      </c:pt>
                      <c:pt idx="53">
                        <c:v>83</c:v>
                      </c:pt>
                      <c:pt idx="54">
                        <c:v>84</c:v>
                      </c:pt>
                      <c:pt idx="55">
                        <c:v>85</c:v>
                      </c:pt>
                      <c:pt idx="56">
                        <c:v>86</c:v>
                      </c:pt>
                      <c:pt idx="57">
                        <c:v>87</c:v>
                      </c:pt>
                      <c:pt idx="58">
                        <c:v>88</c:v>
                      </c:pt>
                      <c:pt idx="59">
                        <c:v>89</c:v>
                      </c:pt>
                      <c:pt idx="60">
                        <c:v>90</c:v>
                      </c:pt>
                      <c:pt idx="61">
                        <c:v>91</c:v>
                      </c:pt>
                      <c:pt idx="62">
                        <c:v>92</c:v>
                      </c:pt>
                      <c:pt idx="63">
                        <c:v>93</c:v>
                      </c:pt>
                      <c:pt idx="64">
                        <c:v>94</c:v>
                      </c:pt>
                      <c:pt idx="65">
                        <c:v>95</c:v>
                      </c:pt>
                      <c:pt idx="66">
                        <c:v>96</c:v>
                      </c:pt>
                      <c:pt idx="67">
                        <c:v>97</c:v>
                      </c:pt>
                      <c:pt idx="68">
                        <c:v>98</c:v>
                      </c:pt>
                      <c:pt idx="69">
                        <c:v>99</c:v>
                      </c:pt>
                      <c:pt idx="70">
                        <c:v>100</c:v>
                      </c:pt>
                      <c:pt idx="71">
                        <c:v>101</c:v>
                      </c:pt>
                      <c:pt idx="72">
                        <c:v>102</c:v>
                      </c:pt>
                      <c:pt idx="73">
                        <c:v>103</c:v>
                      </c:pt>
                      <c:pt idx="74">
                        <c:v>104</c:v>
                      </c:pt>
                      <c:pt idx="75">
                        <c:v>105</c:v>
                      </c:pt>
                      <c:pt idx="76">
                        <c:v>106</c:v>
                      </c:pt>
                      <c:pt idx="77">
                        <c:v>107</c:v>
                      </c:pt>
                      <c:pt idx="78">
                        <c:v>108</c:v>
                      </c:pt>
                      <c:pt idx="79">
                        <c:v>109</c:v>
                      </c:pt>
                      <c:pt idx="80">
                        <c:v>110</c:v>
                      </c:pt>
                      <c:pt idx="81">
                        <c:v>111</c:v>
                      </c:pt>
                      <c:pt idx="82">
                        <c:v>112</c:v>
                      </c:pt>
                      <c:pt idx="83">
                        <c:v>113</c:v>
                      </c:pt>
                      <c:pt idx="84">
                        <c:v>114</c:v>
                      </c:pt>
                      <c:pt idx="85">
                        <c:v>115</c:v>
                      </c:pt>
                      <c:pt idx="86">
                        <c:v>116</c:v>
                      </c:pt>
                      <c:pt idx="87">
                        <c:v>117</c:v>
                      </c:pt>
                      <c:pt idx="88">
                        <c:v>118</c:v>
                      </c:pt>
                      <c:pt idx="89">
                        <c:v>119</c:v>
                      </c:pt>
                      <c:pt idx="90">
                        <c:v>120</c:v>
                      </c:pt>
                      <c:pt idx="91">
                        <c:v>121</c:v>
                      </c:pt>
                      <c:pt idx="92">
                        <c:v>122</c:v>
                      </c:pt>
                      <c:pt idx="93">
                        <c:v>123</c:v>
                      </c:pt>
                      <c:pt idx="94">
                        <c:v>124</c:v>
                      </c:pt>
                      <c:pt idx="95">
                        <c:v>125</c:v>
                      </c:pt>
                      <c:pt idx="96">
                        <c:v>126</c:v>
                      </c:pt>
                      <c:pt idx="97">
                        <c:v>127</c:v>
                      </c:pt>
                      <c:pt idx="98">
                        <c:v>128</c:v>
                      </c:pt>
                      <c:pt idx="99">
                        <c:v>129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Calculations!$B$2:$B$101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30</c:v>
                      </c:pt>
                      <c:pt idx="1">
                        <c:v>31</c:v>
                      </c:pt>
                      <c:pt idx="2">
                        <c:v>32</c:v>
                      </c:pt>
                      <c:pt idx="3">
                        <c:v>33</c:v>
                      </c:pt>
                      <c:pt idx="4">
                        <c:v>34</c:v>
                      </c:pt>
                      <c:pt idx="5">
                        <c:v>35</c:v>
                      </c:pt>
                      <c:pt idx="6">
                        <c:v>36</c:v>
                      </c:pt>
                      <c:pt idx="7">
                        <c:v>37</c:v>
                      </c:pt>
                      <c:pt idx="8">
                        <c:v>38</c:v>
                      </c:pt>
                      <c:pt idx="9">
                        <c:v>39</c:v>
                      </c:pt>
                      <c:pt idx="10">
                        <c:v>40</c:v>
                      </c:pt>
                      <c:pt idx="11">
                        <c:v>41</c:v>
                      </c:pt>
                      <c:pt idx="12">
                        <c:v>42</c:v>
                      </c:pt>
                      <c:pt idx="13">
                        <c:v>43</c:v>
                      </c:pt>
                      <c:pt idx="14">
                        <c:v>44</c:v>
                      </c:pt>
                      <c:pt idx="15">
                        <c:v>45</c:v>
                      </c:pt>
                      <c:pt idx="16">
                        <c:v>46</c:v>
                      </c:pt>
                      <c:pt idx="17">
                        <c:v>47</c:v>
                      </c:pt>
                      <c:pt idx="18">
                        <c:v>48</c:v>
                      </c:pt>
                      <c:pt idx="19">
                        <c:v>49</c:v>
                      </c:pt>
                      <c:pt idx="20">
                        <c:v>50</c:v>
                      </c:pt>
                      <c:pt idx="21">
                        <c:v>51</c:v>
                      </c:pt>
                      <c:pt idx="22">
                        <c:v>52</c:v>
                      </c:pt>
                      <c:pt idx="23">
                        <c:v>53</c:v>
                      </c:pt>
                      <c:pt idx="24">
                        <c:v>54</c:v>
                      </c:pt>
                      <c:pt idx="25">
                        <c:v>55</c:v>
                      </c:pt>
                      <c:pt idx="26">
                        <c:v>56</c:v>
                      </c:pt>
                      <c:pt idx="27">
                        <c:v>57</c:v>
                      </c:pt>
                      <c:pt idx="28">
                        <c:v>58</c:v>
                      </c:pt>
                      <c:pt idx="29">
                        <c:v>59</c:v>
                      </c:pt>
                      <c:pt idx="30">
                        <c:v>60</c:v>
                      </c:pt>
                      <c:pt idx="31">
                        <c:v>61</c:v>
                      </c:pt>
                      <c:pt idx="32">
                        <c:v>62</c:v>
                      </c:pt>
                      <c:pt idx="33">
                        <c:v>63</c:v>
                      </c:pt>
                      <c:pt idx="34">
                        <c:v>64</c:v>
                      </c:pt>
                      <c:pt idx="35">
                        <c:v>65</c:v>
                      </c:pt>
                      <c:pt idx="36">
                        <c:v>66</c:v>
                      </c:pt>
                      <c:pt idx="37">
                        <c:v>67</c:v>
                      </c:pt>
                      <c:pt idx="38">
                        <c:v>68</c:v>
                      </c:pt>
                      <c:pt idx="39">
                        <c:v>69</c:v>
                      </c:pt>
                      <c:pt idx="40">
                        <c:v>70</c:v>
                      </c:pt>
                      <c:pt idx="41">
                        <c:v>71</c:v>
                      </c:pt>
                      <c:pt idx="42">
                        <c:v>72</c:v>
                      </c:pt>
                      <c:pt idx="43">
                        <c:v>73</c:v>
                      </c:pt>
                      <c:pt idx="44">
                        <c:v>74</c:v>
                      </c:pt>
                      <c:pt idx="45">
                        <c:v>75</c:v>
                      </c:pt>
                      <c:pt idx="46">
                        <c:v>76</c:v>
                      </c:pt>
                      <c:pt idx="47">
                        <c:v>77</c:v>
                      </c:pt>
                      <c:pt idx="48">
                        <c:v>78</c:v>
                      </c:pt>
                      <c:pt idx="49">
                        <c:v>79</c:v>
                      </c:pt>
                      <c:pt idx="50">
                        <c:v>80</c:v>
                      </c:pt>
                      <c:pt idx="51">
                        <c:v>81</c:v>
                      </c:pt>
                      <c:pt idx="52">
                        <c:v>82</c:v>
                      </c:pt>
                      <c:pt idx="53">
                        <c:v>83</c:v>
                      </c:pt>
                      <c:pt idx="54">
                        <c:v>84</c:v>
                      </c:pt>
                      <c:pt idx="55">
                        <c:v>85</c:v>
                      </c:pt>
                      <c:pt idx="56">
                        <c:v>86</c:v>
                      </c:pt>
                      <c:pt idx="57">
                        <c:v>87</c:v>
                      </c:pt>
                      <c:pt idx="58">
                        <c:v>88</c:v>
                      </c:pt>
                      <c:pt idx="59">
                        <c:v>89</c:v>
                      </c:pt>
                      <c:pt idx="60">
                        <c:v>90</c:v>
                      </c:pt>
                      <c:pt idx="61">
                        <c:v>91</c:v>
                      </c:pt>
                      <c:pt idx="62">
                        <c:v>92</c:v>
                      </c:pt>
                      <c:pt idx="63">
                        <c:v>93</c:v>
                      </c:pt>
                      <c:pt idx="64">
                        <c:v>94</c:v>
                      </c:pt>
                      <c:pt idx="65">
                        <c:v>95</c:v>
                      </c:pt>
                      <c:pt idx="66">
                        <c:v>96</c:v>
                      </c:pt>
                      <c:pt idx="67">
                        <c:v>97</c:v>
                      </c:pt>
                      <c:pt idx="68">
                        <c:v>98</c:v>
                      </c:pt>
                      <c:pt idx="69">
                        <c:v>99</c:v>
                      </c:pt>
                      <c:pt idx="70">
                        <c:v>100</c:v>
                      </c:pt>
                      <c:pt idx="71">
                        <c:v>101</c:v>
                      </c:pt>
                      <c:pt idx="72">
                        <c:v>102</c:v>
                      </c:pt>
                      <c:pt idx="73">
                        <c:v>103</c:v>
                      </c:pt>
                      <c:pt idx="74">
                        <c:v>104</c:v>
                      </c:pt>
                      <c:pt idx="75">
                        <c:v>105</c:v>
                      </c:pt>
                      <c:pt idx="76">
                        <c:v>106</c:v>
                      </c:pt>
                      <c:pt idx="77">
                        <c:v>107</c:v>
                      </c:pt>
                      <c:pt idx="78">
                        <c:v>108</c:v>
                      </c:pt>
                      <c:pt idx="79">
                        <c:v>109</c:v>
                      </c:pt>
                      <c:pt idx="80">
                        <c:v>110</c:v>
                      </c:pt>
                      <c:pt idx="81">
                        <c:v>111</c:v>
                      </c:pt>
                      <c:pt idx="82">
                        <c:v>112</c:v>
                      </c:pt>
                      <c:pt idx="83">
                        <c:v>113</c:v>
                      </c:pt>
                      <c:pt idx="84">
                        <c:v>114</c:v>
                      </c:pt>
                      <c:pt idx="85">
                        <c:v>115</c:v>
                      </c:pt>
                      <c:pt idx="86">
                        <c:v>116</c:v>
                      </c:pt>
                      <c:pt idx="87">
                        <c:v>117</c:v>
                      </c:pt>
                      <c:pt idx="88">
                        <c:v>118</c:v>
                      </c:pt>
                      <c:pt idx="89">
                        <c:v>119</c:v>
                      </c:pt>
                      <c:pt idx="90">
                        <c:v>120</c:v>
                      </c:pt>
                      <c:pt idx="91">
                        <c:v>121</c:v>
                      </c:pt>
                      <c:pt idx="92">
                        <c:v>122</c:v>
                      </c:pt>
                      <c:pt idx="93">
                        <c:v>123</c:v>
                      </c:pt>
                      <c:pt idx="94">
                        <c:v>124</c:v>
                      </c:pt>
                      <c:pt idx="95">
                        <c:v>125</c:v>
                      </c:pt>
                      <c:pt idx="96">
                        <c:v>126</c:v>
                      </c:pt>
                      <c:pt idx="97">
                        <c:v>127</c:v>
                      </c:pt>
                      <c:pt idx="98">
                        <c:v>128</c:v>
                      </c:pt>
                      <c:pt idx="99">
                        <c:v>129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0C3-43CF-8960-244FEB17FEA3}"/>
                  </c:ext>
                </c:extLst>
              </c15:ser>
            </c15:filteredLineSeries>
          </c:ext>
        </c:extLst>
      </c:lineChart>
      <c:catAx>
        <c:axId val="168200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728927"/>
        <c:crosses val="autoZero"/>
        <c:auto val="1"/>
        <c:lblAlgn val="ctr"/>
        <c:lblOffset val="100"/>
        <c:tickLblSkip val="5"/>
        <c:noMultiLvlLbl val="0"/>
      </c:catAx>
      <c:valAx>
        <c:axId val="119072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00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croll" dx="22" fmlaLink="$B$2" horiz="1" max="70" min="40" page="10" val="65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9525</xdr:rowOff>
        </xdr:from>
        <xdr:to>
          <xdr:col>0</xdr:col>
          <xdr:colOff>2143125</xdr:colOff>
          <xdr:row>1</xdr:row>
          <xdr:rowOff>171450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</xdr:col>
      <xdr:colOff>457200</xdr:colOff>
      <xdr:row>2</xdr:row>
      <xdr:rowOff>66673</xdr:rowOff>
    </xdr:from>
    <xdr:to>
      <xdr:col>16</xdr:col>
      <xdr:colOff>485775</xdr:colOff>
      <xdr:row>19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0"/>
  <sheetViews>
    <sheetView showGridLines="0" tabSelected="1" workbookViewId="0">
      <selection activeCell="A2" sqref="A2"/>
    </sheetView>
  </sheetViews>
  <sheetFormatPr defaultRowHeight="15" x14ac:dyDescent="0.25"/>
  <cols>
    <col min="1" max="1" width="32.5703125" bestFit="1" customWidth="1"/>
    <col min="2" max="2" width="15.42578125" bestFit="1" customWidth="1"/>
  </cols>
  <sheetData>
    <row r="1" spans="1:15" ht="20.25" thickBot="1" x14ac:dyDescent="0.35">
      <c r="A1" s="13" t="s">
        <v>17</v>
      </c>
      <c r="B1" s="13"/>
      <c r="D1" s="11" t="str" cm="1">
        <f t="array" ref="D1">_xlfn.IFS(years_before_money_runs_out&gt;=100,"Enjoy Your Long Retirement!",years_before_money_runs_out&lt;100,CONCATENATE("Your will run out of money at", " ", age_when_money_runs_out, " ", "years old","."))</f>
        <v>Enjoy Your Long Retirement!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6.5" thickTop="1" thickBot="1" x14ac:dyDescent="0.3">
      <c r="B2" s="6">
        <v>65</v>
      </c>
    </row>
    <row r="3" spans="1:15" ht="15.75" thickTop="1" x14ac:dyDescent="0.25"/>
    <row r="4" spans="1:15" ht="17.45" customHeight="1" thickBot="1" x14ac:dyDescent="0.35">
      <c r="A4" s="13" t="s">
        <v>18</v>
      </c>
      <c r="B4" s="13"/>
    </row>
    <row r="5" spans="1:15" ht="16.5" thickTop="1" thickBot="1" x14ac:dyDescent="0.3">
      <c r="A5" s="7" t="s">
        <v>11</v>
      </c>
      <c r="B5" s="4">
        <v>30</v>
      </c>
    </row>
    <row r="6" spans="1:15" ht="15.75" thickBot="1" x14ac:dyDescent="0.3">
      <c r="A6" s="7" t="s">
        <v>12</v>
      </c>
      <c r="B6" s="5">
        <v>50000</v>
      </c>
    </row>
    <row r="7" spans="1:15" ht="15.75" thickBot="1" x14ac:dyDescent="0.3">
      <c r="A7" s="7" t="s">
        <v>13</v>
      </c>
      <c r="B7" s="5">
        <v>30000</v>
      </c>
    </row>
    <row r="8" spans="1:15" ht="15.75" thickBot="1" x14ac:dyDescent="0.3">
      <c r="A8" s="7" t="s">
        <v>14</v>
      </c>
      <c r="B8" s="5">
        <v>14000</v>
      </c>
    </row>
    <row r="9" spans="1:15" ht="14.45" customHeight="1" x14ac:dyDescent="0.25"/>
    <row r="10" spans="1:15" ht="20.25" thickBot="1" x14ac:dyDescent="0.35">
      <c r="A10" s="13" t="s">
        <v>15</v>
      </c>
      <c r="B10" s="13"/>
    </row>
    <row r="11" spans="1:15" ht="16.5" thickTop="1" thickBot="1" x14ac:dyDescent="0.3">
      <c r="A11" s="7" t="s">
        <v>16</v>
      </c>
      <c r="B11" s="8">
        <v>3.5000000000000003E-2</v>
      </c>
    </row>
    <row r="12" spans="1:15" ht="15.75" thickBot="1" x14ac:dyDescent="0.3">
      <c r="A12" s="7" t="s">
        <v>1</v>
      </c>
      <c r="B12" s="8">
        <v>0.05</v>
      </c>
    </row>
    <row r="13" spans="1:15" ht="15.75" thickBot="1" x14ac:dyDescent="0.3">
      <c r="A13" s="7" t="s">
        <v>22</v>
      </c>
      <c r="B13" s="8">
        <v>0.22</v>
      </c>
    </row>
    <row r="14" spans="1:15" ht="14.45" customHeight="1" x14ac:dyDescent="0.25"/>
    <row r="15" spans="1:15" ht="20.25" thickBot="1" x14ac:dyDescent="0.35">
      <c r="A15" s="13" t="s">
        <v>19</v>
      </c>
      <c r="B15" s="13"/>
    </row>
    <row r="16" spans="1:15" ht="15.75" thickTop="1" x14ac:dyDescent="0.25">
      <c r="A16" s="12" t="s">
        <v>25</v>
      </c>
      <c r="B16" s="12"/>
    </row>
    <row r="17" spans="1:2" ht="14.45" customHeight="1" x14ac:dyDescent="0.25"/>
    <row r="18" spans="1:2" ht="19.5" x14ac:dyDescent="0.3">
      <c r="A18" s="14" t="s">
        <v>20</v>
      </c>
      <c r="B18" s="14"/>
    </row>
    <row r="19" spans="1:2" x14ac:dyDescent="0.25">
      <c r="A19" s="12" t="s">
        <v>24</v>
      </c>
      <c r="B19" s="12"/>
    </row>
    <row r="20" spans="1:2" ht="14.45" customHeight="1" x14ac:dyDescent="0.25"/>
  </sheetData>
  <mergeCells count="8">
    <mergeCell ref="D1:O1"/>
    <mergeCell ref="A16:B16"/>
    <mergeCell ref="A19:B19"/>
    <mergeCell ref="A1:B1"/>
    <mergeCell ref="A4:B4"/>
    <mergeCell ref="A10:B10"/>
    <mergeCell ref="A15:B15"/>
    <mergeCell ref="A18:B18"/>
  </mergeCells>
  <conditionalFormatting sqref="D1:O1">
    <cfRule type="cellIs" dxfId="8" priority="2" stopIfTrue="1" operator="between">
      <formula>41</formula>
      <formula>85</formula>
    </cfRule>
    <cfRule type="expression" dxfId="6" priority="4">
      <formula>$D$1=80</formula>
    </cfRule>
    <cfRule type="expression" dxfId="5" priority="5">
      <formula>SEARCH(" &lt; 85",$D$1)</formula>
    </cfRule>
    <cfRule type="cellIs" dxfId="4" priority="6" operator="between">
      <formula>40</formula>
      <formula>85</formula>
    </cfRule>
    <cfRule type="expression" dxfId="3" priority="7">
      <formula>$D$1&lt; 85</formula>
    </cfRule>
    <cfRule type="cellIs" dxfId="2" priority="8" operator="lessThan">
      <formula>85</formula>
    </cfRule>
    <cfRule type="expression" dxfId="1" priority="9">
      <formula>$D$1</formula>
    </cfRule>
  </conditionalFormatting>
  <conditionalFormatting sqref="I8">
    <cfRule type="expression" dxfId="0" priority="17">
      <formula>$D$1&lt;85</formula>
    </cfRule>
  </conditionalFormatting>
  <dataValidations count="1">
    <dataValidation type="list" allowBlank="1" showDropDown="1" showInputMessage="1" showErrorMessage="1" sqref="D1:O1" xr:uid="{98029D72-3F74-4352-BC05-09F5695E931C}">
      <formula1>age_when_money_runs_out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0</xdr:col>
                    <xdr:colOff>0</xdr:colOff>
                    <xdr:row>1</xdr:row>
                    <xdr:rowOff>9525</xdr:rowOff>
                  </from>
                  <to>
                    <xdr:col>0</xdr:col>
                    <xdr:colOff>2143125</xdr:colOff>
                    <xdr:row>1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984FA62-0274-4E30-B621-D2162812985B}">
            <xm:f>Support!$B$9&lt;85</xm:f>
            <x14:dxf>
              <font>
                <color rgb="FFFF0000"/>
              </font>
            </x14:dxf>
          </x14:cfRule>
          <x14:cfRule type="containsText" priority="3" operator="containsText" id="{FC31999B-1ABB-41ED-BF41-C5F253F239BE}">
            <xm:f>NOT(ISERROR(SEARCH(AND($D$1&gt;=41,$D$1 &lt; 85),D1)))</xm:f>
            <xm:f>AND($D$1&gt;=41,$D$1 &lt; 85)</xm:f>
            <x14:dxf>
              <font>
                <color rgb="FFFF0000"/>
              </font>
            </x14:dxf>
          </x14:cfRule>
          <xm:sqref>D1:O1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D86D7D-8267-4E28-A1DC-E6792AB9BBB9}">
          <x14:formula1>
            <xm:f>Support!$A$1:$A$3</xm:f>
          </x14:formula1>
          <xm:sqref>A16 A19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5784-90BB-4C41-A404-2BE3F5A907CC}">
  <dimension ref="A1:K101"/>
  <sheetViews>
    <sheetView workbookViewId="0">
      <selection activeCell="I9" sqref="I9"/>
    </sheetView>
  </sheetViews>
  <sheetFormatPr defaultRowHeight="15" x14ac:dyDescent="0.25"/>
  <cols>
    <col min="1" max="1" width="4.42578125" bestFit="1" customWidth="1"/>
    <col min="2" max="2" width="15.7109375" style="2" bestFit="1" customWidth="1"/>
    <col min="3" max="3" width="11" style="2" bestFit="1" customWidth="1"/>
    <col min="4" max="4" width="19" style="2" bestFit="1" customWidth="1"/>
    <col min="5" max="5" width="13.7109375" style="2" bestFit="1" customWidth="1"/>
    <col min="6" max="6" width="24.5703125" style="2" bestFit="1" customWidth="1"/>
    <col min="7" max="7" width="14.7109375" style="2" bestFit="1" customWidth="1"/>
    <col min="8" max="8" width="28.5703125" style="2" bestFit="1" customWidth="1"/>
    <col min="9" max="9" width="18.85546875" style="2" bestFit="1" customWidth="1"/>
    <col min="10" max="10" width="20.5703125" style="2" bestFit="1" customWidth="1"/>
    <col min="11" max="11" width="20.5703125" bestFit="1" customWidth="1"/>
  </cols>
  <sheetData>
    <row r="1" spans="1:11" x14ac:dyDescent="0.25">
      <c r="A1" s="1" t="s">
        <v>0</v>
      </c>
      <c r="B1" s="10" t="s">
        <v>3</v>
      </c>
      <c r="C1" s="10" t="s">
        <v>9</v>
      </c>
      <c r="D1" s="10" t="s">
        <v>7</v>
      </c>
      <c r="E1" s="10" t="s">
        <v>6</v>
      </c>
      <c r="F1" s="10" t="s">
        <v>23</v>
      </c>
      <c r="G1" s="10" t="s">
        <v>4</v>
      </c>
      <c r="H1" s="10" t="s">
        <v>10</v>
      </c>
      <c r="I1" s="10" t="s">
        <v>5</v>
      </c>
      <c r="J1" s="10" t="s">
        <v>8</v>
      </c>
      <c r="K1" s="10"/>
    </row>
    <row r="2" spans="1:11" x14ac:dyDescent="0.25">
      <c r="A2">
        <f>IF(Calculations!$B2&lt;age_when_money_runs_out,Calculations!B2,"")</f>
        <v>30</v>
      </c>
      <c r="B2" s="2">
        <f>IF(Calculations!$B2&lt;age_when_money_runs_out,Calculations!C2,"")</f>
        <v>50000</v>
      </c>
      <c r="C2" s="2">
        <f>IF(Calculations!$B2&lt;age_when_money_runs_out,Calculations!D2,"")</f>
        <v>11000</v>
      </c>
      <c r="D2" s="2">
        <f>IF(Calculations!$B2&lt;age_when_money_runs_out,Calculations!E2,"")</f>
        <v>30000</v>
      </c>
      <c r="E2" s="2">
        <f>IF(Calculations!$B2&lt;age_when_money_runs_out,Calculations!F2,"")</f>
        <v>9000</v>
      </c>
      <c r="F2" s="2">
        <f>IF(Calculations!$B2&lt;age_when_money_runs_out,Calculations!G2,"")</f>
        <v>14000</v>
      </c>
      <c r="G2" s="2">
        <f>IF(Calculations!$B2&lt;age_when_money_runs_out,Calculations!H2,"")</f>
        <v>1120</v>
      </c>
      <c r="H2" s="2">
        <f>IF(Calculations!$B2&lt;age_when_money_runs_out,Calculations!I2,"")</f>
        <v>0</v>
      </c>
      <c r="I2" s="2">
        <f>IF(Calculations!$B2&lt;age_when_money_runs_out,Calculations!J2,"")</f>
        <v>24120</v>
      </c>
      <c r="J2" s="2">
        <f>IF(Calculations!$B2&lt;age_when_money_runs_out,Calculations!K2,"")</f>
        <v>10120</v>
      </c>
      <c r="K2" s="2"/>
    </row>
    <row r="3" spans="1:11" x14ac:dyDescent="0.25">
      <c r="A3">
        <f>IF(Calculations!$B3&lt;age_when_money_runs_out,Calculations!B3,"")</f>
        <v>31</v>
      </c>
      <c r="B3" s="2">
        <f>IF(Calculations!$B3&lt;age_when_money_runs_out,Calculations!C3,"")</f>
        <v>52500</v>
      </c>
      <c r="C3" s="2">
        <f>IF(Calculations!$B3&lt;age_when_money_runs_out,Calculations!D3,"")</f>
        <v>11550</v>
      </c>
      <c r="D3" s="2">
        <f>IF(Calculations!$B3&lt;age_when_money_runs_out,Calculations!E3,"")</f>
        <v>31050</v>
      </c>
      <c r="E3" s="2">
        <f>IF(Calculations!$B3&lt;age_when_money_runs_out,Calculations!F3,"")</f>
        <v>9900</v>
      </c>
      <c r="F3" s="2">
        <f>IF(Calculations!$B3&lt;age_when_money_runs_out,Calculations!G3,"")</f>
        <v>24120</v>
      </c>
      <c r="G3" s="2">
        <f>IF(Calculations!$B3&lt;age_when_money_runs_out,Calculations!H3,"")</f>
        <v>1929.6000000000001</v>
      </c>
      <c r="H3" s="2">
        <f>IF(Calculations!$B3&lt;age_when_money_runs_out,Calculations!I3,"")</f>
        <v>0</v>
      </c>
      <c r="I3" s="2">
        <f>IF(Calculations!$B3&lt;age_when_money_runs_out,Calculations!J3,"")</f>
        <v>35949.599999999999</v>
      </c>
      <c r="J3" s="2">
        <f>IF(Calculations!$B3&lt;age_when_money_runs_out,Calculations!K3,"")</f>
        <v>11829.599999999999</v>
      </c>
      <c r="K3" s="2"/>
    </row>
    <row r="4" spans="1:11" x14ac:dyDescent="0.25">
      <c r="A4">
        <f>IF(Calculations!$B4&lt;age_when_money_runs_out,Calculations!B4,"")</f>
        <v>32</v>
      </c>
      <c r="B4" s="2">
        <f>IF(Calculations!$B4&lt;age_when_money_runs_out,Calculations!C4,"")</f>
        <v>55125</v>
      </c>
      <c r="C4" s="2">
        <f>IF(Calculations!$B4&lt;age_when_money_runs_out,Calculations!D4,"")</f>
        <v>12127.5</v>
      </c>
      <c r="D4" s="2">
        <f>IF(Calculations!$B4&lt;age_when_money_runs_out,Calculations!E4,"")</f>
        <v>32136.75</v>
      </c>
      <c r="E4" s="2">
        <f>IF(Calculations!$B4&lt;age_when_money_runs_out,Calculations!F4,"")</f>
        <v>10860.75</v>
      </c>
      <c r="F4" s="2">
        <f>IF(Calculations!$B4&lt;age_when_money_runs_out,Calculations!G4,"")</f>
        <v>35949.599999999999</v>
      </c>
      <c r="G4" s="2">
        <f>IF(Calculations!$B4&lt;age_when_money_runs_out,Calculations!H4,"")</f>
        <v>2875.9679999999998</v>
      </c>
      <c r="H4" s="2">
        <f>IF(Calculations!$B4&lt;age_when_money_runs_out,Calculations!I4,"")</f>
        <v>0</v>
      </c>
      <c r="I4" s="2">
        <f>IF(Calculations!$B4&lt;age_when_money_runs_out,Calculations!J4,"")</f>
        <v>49686.317999999999</v>
      </c>
      <c r="J4" s="2">
        <f>IF(Calculations!$B4&lt;age_when_money_runs_out,Calculations!K4,"")</f>
        <v>13736.718000000001</v>
      </c>
      <c r="K4" s="2"/>
    </row>
    <row r="5" spans="1:11" x14ac:dyDescent="0.25">
      <c r="A5">
        <f>IF(Calculations!$B5&lt;age_when_money_runs_out,Calculations!B5,"")</f>
        <v>33</v>
      </c>
      <c r="B5" s="2">
        <f>IF(Calculations!$B5&lt;age_when_money_runs_out,Calculations!C5,"")</f>
        <v>57881.25</v>
      </c>
      <c r="C5" s="2">
        <f>IF(Calculations!$B5&lt;age_when_money_runs_out,Calculations!D5,"")</f>
        <v>12733.875</v>
      </c>
      <c r="D5" s="2">
        <f>IF(Calculations!$B5&lt;age_when_money_runs_out,Calculations!E5,"")</f>
        <v>33261.536249999997</v>
      </c>
      <c r="E5" s="2">
        <f>IF(Calculations!$B5&lt;age_when_money_runs_out,Calculations!F5,"")</f>
        <v>11885.838750000003</v>
      </c>
      <c r="F5" s="2">
        <f>IF(Calculations!$B5&lt;age_when_money_runs_out,Calculations!G5,"")</f>
        <v>49686.317999999999</v>
      </c>
      <c r="G5" s="2">
        <f>IF(Calculations!$B5&lt;age_when_money_runs_out,Calculations!H5,"")</f>
        <v>3974.90544</v>
      </c>
      <c r="H5" s="2">
        <f>IF(Calculations!$B5&lt;age_when_money_runs_out,Calculations!I5,"")</f>
        <v>0</v>
      </c>
      <c r="I5" s="2">
        <f>IF(Calculations!$B5&lt;age_when_money_runs_out,Calculations!J5,"")</f>
        <v>65547.062189999997</v>
      </c>
      <c r="J5" s="2">
        <f>IF(Calculations!$B5&lt;age_when_money_runs_out,Calculations!K5,"")</f>
        <v>15860.744189999998</v>
      </c>
      <c r="K5" s="2"/>
    </row>
    <row r="6" spans="1:11" x14ac:dyDescent="0.25">
      <c r="A6">
        <f>IF(Calculations!$B6&lt;age_when_money_runs_out,Calculations!B6,"")</f>
        <v>34</v>
      </c>
      <c r="B6" s="2">
        <f>IF(Calculations!$B6&lt;age_when_money_runs_out,Calculations!C6,"")</f>
        <v>60775.3125</v>
      </c>
      <c r="C6" s="2">
        <f>IF(Calculations!$B6&lt;age_when_money_runs_out,Calculations!D6,"")</f>
        <v>13370.56875</v>
      </c>
      <c r="D6" s="2">
        <f>IF(Calculations!$B6&lt;age_when_money_runs_out,Calculations!E6,"")</f>
        <v>34425.69001875</v>
      </c>
      <c r="E6" s="2">
        <f>IF(Calculations!$B6&lt;age_when_money_runs_out,Calculations!F6,"")</f>
        <v>12979.053731250002</v>
      </c>
      <c r="F6" s="2">
        <f>IF(Calculations!$B6&lt;age_when_money_runs_out,Calculations!G6,"")</f>
        <v>65547.062189999997</v>
      </c>
      <c r="G6" s="2">
        <f>IF(Calculations!$B6&lt;age_when_money_runs_out,Calculations!H6,"")</f>
        <v>5243.7649751999998</v>
      </c>
      <c r="H6" s="2">
        <f>IF(Calculations!$B6&lt;age_when_money_runs_out,Calculations!I6,"")</f>
        <v>0</v>
      </c>
      <c r="I6" s="2">
        <f>IF(Calculations!$B6&lt;age_when_money_runs_out,Calculations!J6,"")</f>
        <v>83769.880896449991</v>
      </c>
      <c r="J6" s="2">
        <f>IF(Calculations!$B6&lt;age_when_money_runs_out,Calculations!K6,"")</f>
        <v>18222.818706449994</v>
      </c>
      <c r="K6" s="2"/>
    </row>
    <row r="7" spans="1:11" x14ac:dyDescent="0.25">
      <c r="A7">
        <f>IF(Calculations!$B7&lt;age_when_money_runs_out,Calculations!B7,"")</f>
        <v>35</v>
      </c>
      <c r="B7" s="2">
        <f>IF(Calculations!$B7&lt;age_when_money_runs_out,Calculations!C7,"")</f>
        <v>63814.078125</v>
      </c>
      <c r="C7" s="2">
        <f>IF(Calculations!$B7&lt;age_when_money_runs_out,Calculations!D7,"")</f>
        <v>14039.0971875</v>
      </c>
      <c r="D7" s="2">
        <f>IF(Calculations!$B7&lt;age_when_money_runs_out,Calculations!E7,"")</f>
        <v>35630.589169406252</v>
      </c>
      <c r="E7" s="2">
        <f>IF(Calculations!$B7&lt;age_when_money_runs_out,Calculations!F7,"")</f>
        <v>14144.391768093752</v>
      </c>
      <c r="F7" s="2">
        <f>IF(Calculations!$B7&lt;age_when_money_runs_out,Calculations!G7,"")</f>
        <v>83769.880896449991</v>
      </c>
      <c r="G7" s="2">
        <f>IF(Calculations!$B7&lt;age_when_money_runs_out,Calculations!H7,"")</f>
        <v>6701.5904717159992</v>
      </c>
      <c r="H7" s="2">
        <f>IF(Calculations!$B7&lt;age_when_money_runs_out,Calculations!I7,"")</f>
        <v>0</v>
      </c>
      <c r="I7" s="2">
        <f>IF(Calculations!$B7&lt;age_when_money_runs_out,Calculations!J7,"")</f>
        <v>104615.86313625974</v>
      </c>
      <c r="J7" s="2">
        <f>IF(Calculations!$B7&lt;age_when_money_runs_out,Calculations!K7,"")</f>
        <v>20845.982239809746</v>
      </c>
      <c r="K7" s="2"/>
    </row>
    <row r="8" spans="1:11" x14ac:dyDescent="0.25">
      <c r="A8">
        <f>IF(Calculations!$B8&lt;age_when_money_runs_out,Calculations!B8,"")</f>
        <v>36</v>
      </c>
      <c r="B8" s="2">
        <f>IF(Calculations!$B8&lt;age_when_money_runs_out,Calculations!C8,"")</f>
        <v>67004.782031249997</v>
      </c>
      <c r="C8" s="2">
        <f>IF(Calculations!$B8&lt;age_when_money_runs_out,Calculations!D8,"")</f>
        <v>14741.052046875</v>
      </c>
      <c r="D8" s="2">
        <f>IF(Calculations!$B8&lt;age_when_money_runs_out,Calculations!E8,"")</f>
        <v>36877.65979033547</v>
      </c>
      <c r="E8" s="2">
        <f>IF(Calculations!$B8&lt;age_when_money_runs_out,Calculations!F8,"")</f>
        <v>15386.070194039523</v>
      </c>
      <c r="F8" s="2">
        <f>IF(Calculations!$B8&lt;age_when_money_runs_out,Calculations!G8,"")</f>
        <v>104615.86313625974</v>
      </c>
      <c r="G8" s="2">
        <f>IF(Calculations!$B8&lt;age_when_money_runs_out,Calculations!H8,"")</f>
        <v>8369.2690509007789</v>
      </c>
      <c r="H8" s="2">
        <f>IF(Calculations!$B8&lt;age_when_money_runs_out,Calculations!I8,"")</f>
        <v>0</v>
      </c>
      <c r="I8" s="2">
        <f>IF(Calculations!$B8&lt;age_when_money_runs_out,Calculations!J8,"")</f>
        <v>128371.20238120004</v>
      </c>
      <c r="J8" s="2">
        <f>IF(Calculations!$B8&lt;age_when_money_runs_out,Calculations!K8,"")</f>
        <v>23755.339244940304</v>
      </c>
      <c r="K8" s="2"/>
    </row>
    <row r="9" spans="1:11" x14ac:dyDescent="0.25">
      <c r="A9">
        <f>IF(Calculations!$B9&lt;age_when_money_runs_out,Calculations!B9,"")</f>
        <v>37</v>
      </c>
      <c r="B9" s="2">
        <f>IF(Calculations!$B9&lt;age_when_money_runs_out,Calculations!C9,"")</f>
        <v>70355.021132812501</v>
      </c>
      <c r="C9" s="2">
        <f>IF(Calculations!$B9&lt;age_when_money_runs_out,Calculations!D9,"")</f>
        <v>15478.104649218751</v>
      </c>
      <c r="D9" s="2">
        <f>IF(Calculations!$B9&lt;age_when_money_runs_out,Calculations!E9,"")</f>
        <v>38168.377882997214</v>
      </c>
      <c r="E9" s="2">
        <f>IF(Calculations!$B9&lt;age_when_money_runs_out,Calculations!F9,"")</f>
        <v>16708.538600596534</v>
      </c>
      <c r="F9" s="2">
        <f>IF(Calculations!$B9&lt;age_when_money_runs_out,Calculations!G9,"")</f>
        <v>128371.20238120004</v>
      </c>
      <c r="G9" s="2">
        <f>IF(Calculations!$B9&lt;age_when_money_runs_out,Calculations!H9,"")</f>
        <v>10269.696190496003</v>
      </c>
      <c r="H9" s="2">
        <f>IF(Calculations!$B9&lt;age_when_money_runs_out,Calculations!I9,"")</f>
        <v>0</v>
      </c>
      <c r="I9" s="2">
        <f>IF(Calculations!$B9&lt;age_when_money_runs_out,Calculations!J9,"")</f>
        <v>155349.43717229259</v>
      </c>
      <c r="J9" s="2">
        <f>IF(Calculations!$B9&lt;age_when_money_runs_out,Calculations!K9,"")</f>
        <v>26978.234791092545</v>
      </c>
      <c r="K9" s="2"/>
    </row>
    <row r="10" spans="1:11" x14ac:dyDescent="0.25">
      <c r="A10">
        <f>IF(Calculations!$B10&lt;age_when_money_runs_out,Calculations!B10,"")</f>
        <v>38</v>
      </c>
      <c r="B10" s="2">
        <f>IF(Calculations!$B10&lt;age_when_money_runs_out,Calculations!C10,"")</f>
        <v>73872.772189453128</v>
      </c>
      <c r="C10" s="2">
        <f>IF(Calculations!$B10&lt;age_when_money_runs_out,Calculations!D10,"")</f>
        <v>16252.009881679689</v>
      </c>
      <c r="D10" s="2">
        <f>IF(Calculations!$B10&lt;age_when_money_runs_out,Calculations!E10,"")</f>
        <v>39504.271108902118</v>
      </c>
      <c r="E10" s="2">
        <f>IF(Calculations!$B10&lt;age_when_money_runs_out,Calculations!F10,"")</f>
        <v>18116.491198871321</v>
      </c>
      <c r="F10" s="2">
        <f>IF(Calculations!$B10&lt;age_when_money_runs_out,Calculations!G10,"")</f>
        <v>155349.43717229259</v>
      </c>
      <c r="G10" s="2">
        <f>IF(Calculations!$B10&lt;age_when_money_runs_out,Calculations!H10,"")</f>
        <v>12427.954973783408</v>
      </c>
      <c r="H10" s="2">
        <f>IF(Calculations!$B10&lt;age_when_money_runs_out,Calculations!I10,"")</f>
        <v>0</v>
      </c>
      <c r="I10" s="2">
        <f>IF(Calculations!$B10&lt;age_when_money_runs_out,Calculations!J10,"")</f>
        <v>185893.8833449473</v>
      </c>
      <c r="J10" s="2">
        <f>IF(Calculations!$B10&lt;age_when_money_runs_out,Calculations!K10,"")</f>
        <v>30544.446172654716</v>
      </c>
      <c r="K10" s="2"/>
    </row>
    <row r="11" spans="1:11" x14ac:dyDescent="0.25">
      <c r="A11">
        <f>IF(Calculations!$B11&lt;age_when_money_runs_out,Calculations!B11,"")</f>
        <v>39</v>
      </c>
      <c r="B11" s="2">
        <f>IF(Calculations!$B11&lt;age_when_money_runs_out,Calculations!C11,"")</f>
        <v>77566.41079892579</v>
      </c>
      <c r="C11" s="2">
        <f>IF(Calculations!$B11&lt;age_when_money_runs_out,Calculations!D11,"")</f>
        <v>17064.610375763674</v>
      </c>
      <c r="D11" s="2">
        <f>IF(Calculations!$B11&lt;age_when_money_runs_out,Calculations!E11,"")</f>
        <v>40886.920597713695</v>
      </c>
      <c r="E11" s="2">
        <f>IF(Calculations!$B11&lt;age_when_money_runs_out,Calculations!F11,"")</f>
        <v>19614.879825448421</v>
      </c>
      <c r="F11" s="2">
        <f>IF(Calculations!$B11&lt;age_when_money_runs_out,Calculations!G11,"")</f>
        <v>185893.8833449473</v>
      </c>
      <c r="G11" s="2">
        <f>IF(Calculations!$B11&lt;age_when_money_runs_out,Calculations!H11,"")</f>
        <v>14871.510667595785</v>
      </c>
      <c r="H11" s="2">
        <f>IF(Calculations!$B11&lt;age_when_money_runs_out,Calculations!I11,"")</f>
        <v>0</v>
      </c>
      <c r="I11" s="2">
        <f>IF(Calculations!$B11&lt;age_when_money_runs_out,Calculations!J11,"")</f>
        <v>220380.2738379915</v>
      </c>
      <c r="J11" s="2">
        <f>IF(Calculations!$B11&lt;age_when_money_runs_out,Calculations!K11,"")</f>
        <v>34486.390493044193</v>
      </c>
      <c r="K11" s="2"/>
    </row>
    <row r="12" spans="1:11" x14ac:dyDescent="0.25">
      <c r="A12">
        <f>IF(Calculations!$B12&lt;age_when_money_runs_out,Calculations!B12,"")</f>
        <v>40</v>
      </c>
      <c r="B12" s="2">
        <f>IF(Calculations!$B12&lt;age_when_money_runs_out,Calculations!C12,"")</f>
        <v>81444.73133887208</v>
      </c>
      <c r="C12" s="2">
        <f>IF(Calculations!$B12&lt;age_when_money_runs_out,Calculations!D12,"")</f>
        <v>17917.840894551857</v>
      </c>
      <c r="D12" s="2">
        <f>IF(Calculations!$B12&lt;age_when_money_runs_out,Calculations!E12,"")</f>
        <v>42317.962818633678</v>
      </c>
      <c r="E12" s="2">
        <f>IF(Calculations!$B12&lt;age_when_money_runs_out,Calculations!F12,"")</f>
        <v>21208.927625686541</v>
      </c>
      <c r="F12" s="2">
        <f>IF(Calculations!$B12&lt;age_when_money_runs_out,Calculations!G12,"")</f>
        <v>220380.2738379915</v>
      </c>
      <c r="G12" s="2">
        <f>IF(Calculations!$B12&lt;age_when_money_runs_out,Calculations!H12,"")</f>
        <v>17630.421907039319</v>
      </c>
      <c r="H12" s="2">
        <f>IF(Calculations!$B12&lt;age_when_money_runs_out,Calculations!I12,"")</f>
        <v>0</v>
      </c>
      <c r="I12" s="2">
        <f>IF(Calculations!$B12&lt;age_when_money_runs_out,Calculations!J12,"")</f>
        <v>259219.62337071737</v>
      </c>
      <c r="J12" s="2">
        <f>IF(Calculations!$B12&lt;age_when_money_runs_out,Calculations!K12,"")</f>
        <v>38839.349532725872</v>
      </c>
      <c r="K12" s="2"/>
    </row>
    <row r="13" spans="1:11" x14ac:dyDescent="0.25">
      <c r="A13">
        <f>IF(Calculations!$B13&lt;age_when_money_runs_out,Calculations!B13,"")</f>
        <v>41</v>
      </c>
      <c r="B13" s="2">
        <f>IF(Calculations!$B13&lt;age_when_money_runs_out,Calculations!C13,"")</f>
        <v>85516.967905815691</v>
      </c>
      <c r="C13" s="2">
        <f>IF(Calculations!$B13&lt;age_when_money_runs_out,Calculations!D13,"")</f>
        <v>18813.732939279453</v>
      </c>
      <c r="D13" s="2">
        <f>IF(Calculations!$B13&lt;age_when_money_runs_out,Calculations!E13,"")</f>
        <v>43799.091517285859</v>
      </c>
      <c r="E13" s="2">
        <f>IF(Calculations!$B13&lt;age_when_money_runs_out,Calculations!F13,"")</f>
        <v>22904.143449250383</v>
      </c>
      <c r="F13" s="2">
        <f>IF(Calculations!$B13&lt;age_when_money_runs_out,Calculations!G13,"")</f>
        <v>259219.62337071737</v>
      </c>
      <c r="G13" s="2">
        <f>IF(Calculations!$B13&lt;age_when_money_runs_out,Calculations!H13,"")</f>
        <v>20737.569869657389</v>
      </c>
      <c r="H13" s="2">
        <f>IF(Calculations!$B13&lt;age_when_money_runs_out,Calculations!I13,"")</f>
        <v>0</v>
      </c>
      <c r="I13" s="2">
        <f>IF(Calculations!$B13&lt;age_when_money_runs_out,Calculations!J13,"")</f>
        <v>302861.33668962517</v>
      </c>
      <c r="J13" s="2">
        <f>IF(Calculations!$B13&lt;age_when_money_runs_out,Calculations!K13,"")</f>
        <v>43641.713318907801</v>
      </c>
      <c r="K13" s="2"/>
    </row>
    <row r="14" spans="1:11" x14ac:dyDescent="0.25">
      <c r="A14">
        <f>IF(Calculations!$B14&lt;age_when_money_runs_out,Calculations!B14,"")</f>
        <v>42</v>
      </c>
      <c r="B14" s="2">
        <f>IF(Calculations!$B14&lt;age_when_money_runs_out,Calculations!C14,"")</f>
        <v>89792.816301106475</v>
      </c>
      <c r="C14" s="2">
        <f>IF(Calculations!$B14&lt;age_when_money_runs_out,Calculations!D14,"")</f>
        <v>19754.419586243424</v>
      </c>
      <c r="D14" s="2">
        <f>IF(Calculations!$B14&lt;age_when_money_runs_out,Calculations!E14,"")</f>
        <v>45332.059720390862</v>
      </c>
      <c r="E14" s="2">
        <f>IF(Calculations!$B14&lt;age_when_money_runs_out,Calculations!F14,"")</f>
        <v>24706.336994472185</v>
      </c>
      <c r="F14" s="2">
        <f>IF(Calculations!$B14&lt;age_when_money_runs_out,Calculations!G14,"")</f>
        <v>302861.33668962517</v>
      </c>
      <c r="G14" s="2">
        <f>IF(Calculations!$B14&lt;age_when_money_runs_out,Calculations!H14,"")</f>
        <v>24228.906935170013</v>
      </c>
      <c r="H14" s="2">
        <f>IF(Calculations!$B14&lt;age_when_money_runs_out,Calculations!I14,"")</f>
        <v>0</v>
      </c>
      <c r="I14" s="2">
        <f>IF(Calculations!$B14&lt;age_when_money_runs_out,Calculations!J14,"")</f>
        <v>351796.58061926736</v>
      </c>
      <c r="J14" s="2">
        <f>IF(Calculations!$B14&lt;age_when_money_runs_out,Calculations!K14,"")</f>
        <v>48935.243929642194</v>
      </c>
      <c r="K14" s="2"/>
    </row>
    <row r="15" spans="1:11" x14ac:dyDescent="0.25">
      <c r="A15">
        <f>IF(Calculations!$B15&lt;age_when_money_runs_out,Calculations!B15,"")</f>
        <v>43</v>
      </c>
      <c r="B15" s="2">
        <f>IF(Calculations!$B15&lt;age_when_money_runs_out,Calculations!C15,"")</f>
        <v>94282.457116161793</v>
      </c>
      <c r="C15" s="2">
        <f>IF(Calculations!$B15&lt;age_when_money_runs_out,Calculations!D15,"")</f>
        <v>20742.140565555594</v>
      </c>
      <c r="D15" s="2">
        <f>IF(Calculations!$B15&lt;age_when_money_runs_out,Calculations!E15,"")</f>
        <v>46918.681810604539</v>
      </c>
      <c r="E15" s="2">
        <f>IF(Calculations!$B15&lt;age_when_money_runs_out,Calculations!F15,"")</f>
        <v>26621.634740001653</v>
      </c>
      <c r="F15" s="2">
        <f>IF(Calculations!$B15&lt;age_when_money_runs_out,Calculations!G15,"")</f>
        <v>351796.58061926736</v>
      </c>
      <c r="G15" s="2">
        <f>IF(Calculations!$B15&lt;age_when_money_runs_out,Calculations!H15,"")</f>
        <v>28143.726449541391</v>
      </c>
      <c r="H15" s="2">
        <f>IF(Calculations!$B15&lt;age_when_money_runs_out,Calculations!I15,"")</f>
        <v>0</v>
      </c>
      <c r="I15" s="2">
        <f>IF(Calculations!$B15&lt;age_when_money_runs_out,Calculations!J15,"")</f>
        <v>406561.9418088104</v>
      </c>
      <c r="J15" s="2">
        <f>IF(Calculations!$B15&lt;age_when_money_runs_out,Calculations!K15,"")</f>
        <v>54765.361189543037</v>
      </c>
      <c r="K15" s="2"/>
    </row>
    <row r="16" spans="1:11" x14ac:dyDescent="0.25">
      <c r="A16">
        <f>IF(Calculations!$B16&lt;age_when_money_runs_out,Calculations!B16,"")</f>
        <v>44</v>
      </c>
      <c r="B16" s="2">
        <f>IF(Calculations!$B16&lt;age_when_money_runs_out,Calculations!C16,"")</f>
        <v>98996.579971969884</v>
      </c>
      <c r="C16" s="2">
        <f>IF(Calculations!$B16&lt;age_when_money_runs_out,Calculations!D16,"")</f>
        <v>21779.247593833374</v>
      </c>
      <c r="D16" s="2">
        <f>IF(Calculations!$B16&lt;age_when_money_runs_out,Calculations!E16,"")</f>
        <v>48560.8356739757</v>
      </c>
      <c r="E16" s="2">
        <f>IF(Calculations!$B16&lt;age_when_money_runs_out,Calculations!F16,"")</f>
        <v>28656.496704160818</v>
      </c>
      <c r="F16" s="2">
        <f>IF(Calculations!$B16&lt;age_when_money_runs_out,Calculations!G16,"")</f>
        <v>406561.9418088104</v>
      </c>
      <c r="G16" s="2">
        <f>IF(Calculations!$B16&lt;age_when_money_runs_out,Calculations!H16,"")</f>
        <v>32524.955344704831</v>
      </c>
      <c r="H16" s="2">
        <f>IF(Calculations!$B16&lt;age_when_money_runs_out,Calculations!I16,"")</f>
        <v>0</v>
      </c>
      <c r="I16" s="2">
        <f>IF(Calculations!$B16&lt;age_when_money_runs_out,Calculations!J16,"")</f>
        <v>467743.39385767607</v>
      </c>
      <c r="J16" s="2">
        <f>IF(Calculations!$B16&lt;age_when_money_runs_out,Calculations!K16,"")</f>
        <v>61181.452048865671</v>
      </c>
      <c r="K16" s="2"/>
    </row>
    <row r="17" spans="1:11" x14ac:dyDescent="0.25">
      <c r="A17">
        <f>IF(Calculations!$B17&lt;age_when_money_runs_out,Calculations!B17,"")</f>
        <v>45</v>
      </c>
      <c r="B17" s="2">
        <f>IF(Calculations!$B17&lt;age_when_money_runs_out,Calculations!C17,"")</f>
        <v>103946.40897056837</v>
      </c>
      <c r="C17" s="2">
        <f>IF(Calculations!$B17&lt;age_when_money_runs_out,Calculations!D17,"")</f>
        <v>22868.209973525041</v>
      </c>
      <c r="D17" s="2">
        <f>IF(Calculations!$B17&lt;age_when_money_runs_out,Calculations!E17,"")</f>
        <v>50260.464922564846</v>
      </c>
      <c r="E17" s="2">
        <f>IF(Calculations!$B17&lt;age_when_money_runs_out,Calculations!F17,"")</f>
        <v>30817.734074478489</v>
      </c>
      <c r="F17" s="2">
        <f>IF(Calculations!$B17&lt;age_when_money_runs_out,Calculations!G17,"")</f>
        <v>467743.39385767607</v>
      </c>
      <c r="G17" s="2">
        <f>IF(Calculations!$B17&lt;age_when_money_runs_out,Calculations!H17,"")</f>
        <v>37419.471508614086</v>
      </c>
      <c r="H17" s="2">
        <f>IF(Calculations!$B17&lt;age_when_money_runs_out,Calculations!I17,"")</f>
        <v>0</v>
      </c>
      <c r="I17" s="2">
        <f>IF(Calculations!$B17&lt;age_when_money_runs_out,Calculations!J17,"")</f>
        <v>535980.59944076871</v>
      </c>
      <c r="J17" s="2">
        <f>IF(Calculations!$B17&lt;age_when_money_runs_out,Calculations!K17,"")</f>
        <v>68237.20558309264</v>
      </c>
      <c r="K17" s="2"/>
    </row>
    <row r="18" spans="1:11" x14ac:dyDescent="0.25">
      <c r="A18">
        <f>IF(Calculations!$B18&lt;age_when_money_runs_out,Calculations!B18,"")</f>
        <v>46</v>
      </c>
      <c r="B18" s="2">
        <f>IF(Calculations!$B18&lt;age_when_money_runs_out,Calculations!C18,"")</f>
        <v>109143.7294190968</v>
      </c>
      <c r="C18" s="2">
        <f>IF(Calculations!$B18&lt;age_when_money_runs_out,Calculations!D18,"")</f>
        <v>24011.620472201295</v>
      </c>
      <c r="D18" s="2">
        <f>IF(Calculations!$B18&lt;age_when_money_runs_out,Calculations!E18,"")</f>
        <v>52019.581194854618</v>
      </c>
      <c r="E18" s="2">
        <f>IF(Calculations!$B18&lt;age_when_money_runs_out,Calculations!F18,"")</f>
        <v>33112.527752040885</v>
      </c>
      <c r="F18" s="2">
        <f>IF(Calculations!$B18&lt;age_when_money_runs_out,Calculations!G18,"")</f>
        <v>535980.59944076871</v>
      </c>
      <c r="G18" s="2">
        <f>IF(Calculations!$B18&lt;age_when_money_runs_out,Calculations!H18,"")</f>
        <v>42878.447955261501</v>
      </c>
      <c r="H18" s="2">
        <f>IF(Calculations!$B18&lt;age_when_money_runs_out,Calculations!I18,"")</f>
        <v>0</v>
      </c>
      <c r="I18" s="2">
        <f>IF(Calculations!$B18&lt;age_when_money_runs_out,Calculations!J18,"")</f>
        <v>611971.57514807105</v>
      </c>
      <c r="J18" s="2">
        <f>IF(Calculations!$B18&lt;age_when_money_runs_out,Calculations!K18,"")</f>
        <v>75990.975707302336</v>
      </c>
      <c r="K18" s="2"/>
    </row>
    <row r="19" spans="1:11" x14ac:dyDescent="0.25">
      <c r="A19">
        <f>IF(Calculations!$B19&lt;age_when_money_runs_out,Calculations!B19,"")</f>
        <v>47</v>
      </c>
      <c r="B19" s="2">
        <f>IF(Calculations!$B19&lt;age_when_money_runs_out,Calculations!C19,"")</f>
        <v>114600.91589005163</v>
      </c>
      <c r="C19" s="2">
        <f>IF(Calculations!$B19&lt;age_when_money_runs_out,Calculations!D19,"")</f>
        <v>25212.201495811361</v>
      </c>
      <c r="D19" s="2">
        <f>IF(Calculations!$B19&lt;age_when_money_runs_out,Calculations!E19,"")</f>
        <v>53840.266536674528</v>
      </c>
      <c r="E19" s="2">
        <f>IF(Calculations!$B19&lt;age_when_money_runs_out,Calculations!F19,"")</f>
        <v>35548.447857565749</v>
      </c>
      <c r="F19" s="2">
        <f>IF(Calculations!$B19&lt;age_when_money_runs_out,Calculations!G19,"")</f>
        <v>611971.57514807105</v>
      </c>
      <c r="G19" s="2">
        <f>IF(Calculations!$B19&lt;age_when_money_runs_out,Calculations!H19,"")</f>
        <v>48957.726011845683</v>
      </c>
      <c r="H19" s="2">
        <f>IF(Calculations!$B19&lt;age_when_money_runs_out,Calculations!I19,"")</f>
        <v>0</v>
      </c>
      <c r="I19" s="2">
        <f>IF(Calculations!$B19&lt;age_when_money_runs_out,Calculations!J19,"")</f>
        <v>696477.74901748239</v>
      </c>
      <c r="J19" s="2">
        <f>IF(Calculations!$B19&lt;age_when_money_runs_out,Calculations!K19,"")</f>
        <v>84506.173869411345</v>
      </c>
      <c r="K19" s="2"/>
    </row>
    <row r="20" spans="1:11" x14ac:dyDescent="0.25">
      <c r="A20">
        <f>IF(Calculations!$B20&lt;age_when_money_runs_out,Calculations!B20,"")</f>
        <v>48</v>
      </c>
      <c r="B20" s="2">
        <f>IF(Calculations!$B20&lt;age_when_money_runs_out,Calculations!C20,"")</f>
        <v>120330.96168455422</v>
      </c>
      <c r="C20" s="2">
        <f>IF(Calculations!$B20&lt;age_when_money_runs_out,Calculations!D20,"")</f>
        <v>26472.811570601927</v>
      </c>
      <c r="D20" s="2">
        <f>IF(Calculations!$B20&lt;age_when_money_runs_out,Calculations!E20,"")</f>
        <v>55724.675865458135</v>
      </c>
      <c r="E20" s="2">
        <f>IF(Calculations!$B20&lt;age_when_money_runs_out,Calculations!F20,"")</f>
        <v>38133.474248494153</v>
      </c>
      <c r="F20" s="2">
        <f>IF(Calculations!$B20&lt;age_when_money_runs_out,Calculations!G20,"")</f>
        <v>696477.74901748239</v>
      </c>
      <c r="G20" s="2">
        <f>IF(Calculations!$B20&lt;age_when_money_runs_out,Calculations!H20,"")</f>
        <v>55718.219921398595</v>
      </c>
      <c r="H20" s="2">
        <f>IF(Calculations!$B20&lt;age_when_money_runs_out,Calculations!I20,"")</f>
        <v>0</v>
      </c>
      <c r="I20" s="2">
        <f>IF(Calculations!$B20&lt;age_when_money_runs_out,Calculations!J20,"")</f>
        <v>790329.44318737509</v>
      </c>
      <c r="J20" s="2">
        <f>IF(Calculations!$B20&lt;age_when_money_runs_out,Calculations!K20,"")</f>
        <v>93851.694169892697</v>
      </c>
      <c r="K20" s="2"/>
    </row>
    <row r="21" spans="1:11" x14ac:dyDescent="0.25">
      <c r="A21">
        <f>IF(Calculations!$B21&lt;age_when_money_runs_out,Calculations!B21,"")</f>
        <v>49</v>
      </c>
      <c r="B21" s="2">
        <f>IF(Calculations!$B21&lt;age_when_money_runs_out,Calculations!C21,"")</f>
        <v>126347.50976878194</v>
      </c>
      <c r="C21" s="2">
        <f>IF(Calculations!$B21&lt;age_when_money_runs_out,Calculations!D21,"")</f>
        <v>27796.452149132027</v>
      </c>
      <c r="D21" s="2">
        <f>IF(Calculations!$B21&lt;age_when_money_runs_out,Calculations!E21,"")</f>
        <v>57675.039520749167</v>
      </c>
      <c r="E21" s="2">
        <f>IF(Calculations!$B21&lt;age_when_money_runs_out,Calculations!F21,"")</f>
        <v>40876.018098900749</v>
      </c>
      <c r="F21" s="2">
        <f>IF(Calculations!$B21&lt;age_when_money_runs_out,Calculations!G21,"")</f>
        <v>790329.44318737509</v>
      </c>
      <c r="G21" s="2">
        <f>IF(Calculations!$B21&lt;age_when_money_runs_out,Calculations!H21,"")</f>
        <v>63226.355454990007</v>
      </c>
      <c r="H21" s="2">
        <f>IF(Calculations!$B21&lt;age_when_money_runs_out,Calculations!I21,"")</f>
        <v>0</v>
      </c>
      <c r="I21" s="2">
        <f>IF(Calculations!$B21&lt;age_when_money_runs_out,Calculations!J21,"")</f>
        <v>894431.81674126594</v>
      </c>
      <c r="J21" s="2">
        <f>IF(Calculations!$B21&lt;age_when_money_runs_out,Calculations!K21,"")</f>
        <v>104102.37355389085</v>
      </c>
      <c r="K21" s="2"/>
    </row>
    <row r="22" spans="1:11" x14ac:dyDescent="0.25">
      <c r="A22">
        <f>IF(Calculations!$B22&lt;age_when_money_runs_out,Calculations!B22,"")</f>
        <v>50</v>
      </c>
      <c r="B22" s="2">
        <f>IF(Calculations!$B22&lt;age_when_money_runs_out,Calculations!C22,"")</f>
        <v>132664.88525722103</v>
      </c>
      <c r="C22" s="2">
        <f>IF(Calculations!$B22&lt;age_when_money_runs_out,Calculations!D22,"")</f>
        <v>29186.274756588627</v>
      </c>
      <c r="D22" s="2">
        <f>IF(Calculations!$B22&lt;age_when_money_runs_out,Calculations!E22,"")</f>
        <v>59693.665903975387</v>
      </c>
      <c r="E22" s="2">
        <f>IF(Calculations!$B22&lt;age_when_money_runs_out,Calculations!F22,"")</f>
        <v>43784.94459665702</v>
      </c>
      <c r="F22" s="2">
        <f>IF(Calculations!$B22&lt;age_when_money_runs_out,Calculations!G22,"")</f>
        <v>894431.81674126594</v>
      </c>
      <c r="G22" s="2">
        <f>IF(Calculations!$B22&lt;age_when_money_runs_out,Calculations!H22,"")</f>
        <v>71554.545339301272</v>
      </c>
      <c r="H22" s="2">
        <f>IF(Calculations!$B22&lt;age_when_money_runs_out,Calculations!I22,"")</f>
        <v>0</v>
      </c>
      <c r="I22" s="2">
        <f>IF(Calculations!$B22&lt;age_when_money_runs_out,Calculations!J22,"")</f>
        <v>1009771.3066772242</v>
      </c>
      <c r="J22" s="2">
        <f>IF(Calculations!$B22&lt;age_when_money_runs_out,Calculations!K22,"")</f>
        <v>115339.48993595829</v>
      </c>
      <c r="K22" s="2"/>
    </row>
    <row r="23" spans="1:11" x14ac:dyDescent="0.25">
      <c r="A23">
        <f>IF(Calculations!$B23&lt;age_when_money_runs_out,Calculations!B23,"")</f>
        <v>51</v>
      </c>
      <c r="B23" s="2">
        <f>IF(Calculations!$B23&lt;age_when_money_runs_out,Calculations!C23,"")</f>
        <v>139298.12952008209</v>
      </c>
      <c r="C23" s="2">
        <f>IF(Calculations!$B23&lt;age_when_money_runs_out,Calculations!D23,"")</f>
        <v>30645.588494418062</v>
      </c>
      <c r="D23" s="2">
        <f>IF(Calculations!$B23&lt;age_when_money_runs_out,Calculations!E23,"")</f>
        <v>61782.944210614529</v>
      </c>
      <c r="E23" s="2">
        <f>IF(Calculations!$B23&lt;age_when_money_runs_out,Calculations!F23,"")</f>
        <v>46869.596815049503</v>
      </c>
      <c r="F23" s="2">
        <f>IF(Calculations!$B23&lt;age_when_money_runs_out,Calculations!G23,"")</f>
        <v>1009771.3066772242</v>
      </c>
      <c r="G23" s="2">
        <f>IF(Calculations!$B23&lt;age_when_money_runs_out,Calculations!H23,"")</f>
        <v>80781.704534177945</v>
      </c>
      <c r="H23" s="2">
        <f>IF(Calculations!$B23&lt;age_when_money_runs_out,Calculations!I23,"")</f>
        <v>0</v>
      </c>
      <c r="I23" s="2">
        <f>IF(Calculations!$B23&lt;age_when_money_runs_out,Calculations!J23,"")</f>
        <v>1137422.6080264517</v>
      </c>
      <c r="J23" s="2">
        <f>IF(Calculations!$B23&lt;age_when_money_runs_out,Calculations!K23,"")</f>
        <v>127651.30134922743</v>
      </c>
      <c r="K23" s="2"/>
    </row>
    <row r="24" spans="1:11" x14ac:dyDescent="0.25">
      <c r="A24">
        <f>IF(Calculations!$B24&lt;age_when_money_runs_out,Calculations!B24,"")</f>
        <v>52</v>
      </c>
      <c r="B24" s="2">
        <f>IF(Calculations!$B24&lt;age_when_money_runs_out,Calculations!C24,"")</f>
        <v>146263.0359960862</v>
      </c>
      <c r="C24" s="2">
        <f>IF(Calculations!$B24&lt;age_when_money_runs_out,Calculations!D24,"")</f>
        <v>32177.867919138964</v>
      </c>
      <c r="D24" s="2">
        <f>IF(Calculations!$B24&lt;age_when_money_runs_out,Calculations!E24,"")</f>
        <v>63945.347257986039</v>
      </c>
      <c r="E24" s="2">
        <f>IF(Calculations!$B24&lt;age_when_money_runs_out,Calculations!F24,"")</f>
        <v>50139.820818961191</v>
      </c>
      <c r="F24" s="2">
        <f>IF(Calculations!$B24&lt;age_when_money_runs_out,Calculations!G24,"")</f>
        <v>1137422.6080264517</v>
      </c>
      <c r="G24" s="2">
        <f>IF(Calculations!$B24&lt;age_when_money_runs_out,Calculations!H24,"")</f>
        <v>90993.808642116128</v>
      </c>
      <c r="H24" s="2">
        <f>IF(Calculations!$B24&lt;age_when_money_runs_out,Calculations!I24,"")</f>
        <v>0</v>
      </c>
      <c r="I24" s="2">
        <f>IF(Calculations!$B24&lt;age_when_money_runs_out,Calculations!J24,"")</f>
        <v>1278556.2374875289</v>
      </c>
      <c r="J24" s="2">
        <f>IF(Calculations!$B24&lt;age_when_money_runs_out,Calculations!K24,"")</f>
        <v>141133.62946107727</v>
      </c>
      <c r="K24" s="2"/>
    </row>
    <row r="25" spans="1:11" x14ac:dyDescent="0.25">
      <c r="A25">
        <f>IF(Calculations!$B25&lt;age_when_money_runs_out,Calculations!B25,"")</f>
        <v>53</v>
      </c>
      <c r="B25" s="2">
        <f>IF(Calculations!$B25&lt;age_when_money_runs_out,Calculations!C25,"")</f>
        <v>153576.1877958905</v>
      </c>
      <c r="C25" s="2">
        <f>IF(Calculations!$B25&lt;age_when_money_runs_out,Calculations!D25,"")</f>
        <v>33786.761315095908</v>
      </c>
      <c r="D25" s="2">
        <f>IF(Calculations!$B25&lt;age_when_money_runs_out,Calculations!E25,"")</f>
        <v>66183.434412015544</v>
      </c>
      <c r="E25" s="2">
        <f>IF(Calculations!$B25&lt;age_when_money_runs_out,Calculations!F25,"")</f>
        <v>53605.992068779044</v>
      </c>
      <c r="F25" s="2">
        <f>IF(Calculations!$B25&lt;age_when_money_runs_out,Calculations!G25,"")</f>
        <v>1278556.2374875289</v>
      </c>
      <c r="G25" s="2">
        <f>IF(Calculations!$B25&lt;age_when_money_runs_out,Calculations!H25,"")</f>
        <v>102284.49899900232</v>
      </c>
      <c r="H25" s="2">
        <f>IF(Calculations!$B25&lt;age_when_money_runs_out,Calculations!I25,"")</f>
        <v>0</v>
      </c>
      <c r="I25" s="2">
        <f>IF(Calculations!$B25&lt;age_when_money_runs_out,Calculations!J25,"")</f>
        <v>1434446.7285553103</v>
      </c>
      <c r="J25" s="2">
        <f>IF(Calculations!$B25&lt;age_when_money_runs_out,Calculations!K25,"")</f>
        <v>155890.49106778135</v>
      </c>
      <c r="K25" s="2"/>
    </row>
    <row r="26" spans="1:11" x14ac:dyDescent="0.25">
      <c r="A26">
        <f>IF(Calculations!$B26&lt;age_when_money_runs_out,Calculations!B26,"")</f>
        <v>54</v>
      </c>
      <c r="B26" s="2">
        <f>IF(Calculations!$B26&lt;age_when_money_runs_out,Calculations!C26,"")</f>
        <v>161254.99718568503</v>
      </c>
      <c r="C26" s="2">
        <f>IF(Calculations!$B26&lt;age_when_money_runs_out,Calculations!D26,"")</f>
        <v>35476.099380850705</v>
      </c>
      <c r="D26" s="2">
        <f>IF(Calculations!$B26&lt;age_when_money_runs_out,Calculations!E26,"")</f>
        <v>68499.854616436089</v>
      </c>
      <c r="E26" s="2">
        <f>IF(Calculations!$B26&lt;age_when_money_runs_out,Calculations!F26,"")</f>
        <v>57279.043188398238</v>
      </c>
      <c r="F26" s="2">
        <f>IF(Calculations!$B26&lt;age_when_money_runs_out,Calculations!G26,"")</f>
        <v>1434446.7285553103</v>
      </c>
      <c r="G26" s="2">
        <f>IF(Calculations!$B26&lt;age_when_money_runs_out,Calculations!H26,"")</f>
        <v>114755.73828442482</v>
      </c>
      <c r="H26" s="2">
        <f>IF(Calculations!$B26&lt;age_when_money_runs_out,Calculations!I26,"")</f>
        <v>0</v>
      </c>
      <c r="I26" s="2">
        <f>IF(Calculations!$B26&lt;age_when_money_runs_out,Calculations!J26,"")</f>
        <v>1606481.5100281334</v>
      </c>
      <c r="J26" s="2">
        <f>IF(Calculations!$B26&lt;age_when_money_runs_out,Calculations!K26,"")</f>
        <v>172034.78147282312</v>
      </c>
      <c r="K26" s="2"/>
    </row>
    <row r="27" spans="1:11" x14ac:dyDescent="0.25">
      <c r="A27">
        <f>IF(Calculations!$B27&lt;age_when_money_runs_out,Calculations!B27,"")</f>
        <v>55</v>
      </c>
      <c r="B27" s="2">
        <f>IF(Calculations!$B27&lt;age_when_money_runs_out,Calculations!C27,"")</f>
        <v>169317.74704496929</v>
      </c>
      <c r="C27" s="2">
        <f>IF(Calculations!$B27&lt;age_when_money_runs_out,Calculations!D27,"")</f>
        <v>37249.904349893244</v>
      </c>
      <c r="D27" s="2">
        <f>IF(Calculations!$B27&lt;age_when_money_runs_out,Calculations!E27,"")</f>
        <v>70897.349528011357</v>
      </c>
      <c r="E27" s="2">
        <f>IF(Calculations!$B27&lt;age_when_money_runs_out,Calculations!F27,"")</f>
        <v>61170.493167064691</v>
      </c>
      <c r="F27" s="2">
        <f>IF(Calculations!$B27&lt;age_when_money_runs_out,Calculations!G27,"")</f>
        <v>1606481.5100281334</v>
      </c>
      <c r="G27" s="2">
        <f>IF(Calculations!$B27&lt;age_when_money_runs_out,Calculations!H27,"")</f>
        <v>128518.52080225067</v>
      </c>
      <c r="H27" s="2">
        <f>IF(Calculations!$B27&lt;age_when_money_runs_out,Calculations!I27,"")</f>
        <v>0</v>
      </c>
      <c r="I27" s="2">
        <f>IF(Calculations!$B27&lt;age_when_money_runs_out,Calculations!J27,"")</f>
        <v>1796170.5239974486</v>
      </c>
      <c r="J27" s="2">
        <f>IF(Calculations!$B27&lt;age_when_money_runs_out,Calculations!K27,"")</f>
        <v>189689.01396931522</v>
      </c>
      <c r="K27" s="2"/>
    </row>
    <row r="28" spans="1:11" x14ac:dyDescent="0.25">
      <c r="A28">
        <f>IF(Calculations!$B28&lt;age_when_money_runs_out,Calculations!B28,"")</f>
        <v>56</v>
      </c>
      <c r="B28" s="2">
        <f>IF(Calculations!$B28&lt;age_when_money_runs_out,Calculations!C28,"")</f>
        <v>177783.63439721777</v>
      </c>
      <c r="C28" s="2">
        <f>IF(Calculations!$B28&lt;age_when_money_runs_out,Calculations!D28,"")</f>
        <v>39112.399567387911</v>
      </c>
      <c r="D28" s="2">
        <f>IF(Calculations!$B28&lt;age_when_money_runs_out,Calculations!E28,"")</f>
        <v>73378.75676149175</v>
      </c>
      <c r="E28" s="2">
        <f>IF(Calculations!$B28&lt;age_when_money_runs_out,Calculations!F28,"")</f>
        <v>65292.47806833811</v>
      </c>
      <c r="F28" s="2">
        <f>IF(Calculations!$B28&lt;age_when_money_runs_out,Calculations!G28,"")</f>
        <v>1796170.5239974486</v>
      </c>
      <c r="G28" s="2">
        <f>IF(Calculations!$B28&lt;age_when_money_runs_out,Calculations!H28,"")</f>
        <v>143693.64191979589</v>
      </c>
      <c r="H28" s="2">
        <f>IF(Calculations!$B28&lt;age_when_money_runs_out,Calculations!I28,"")</f>
        <v>0</v>
      </c>
      <c r="I28" s="2">
        <f>IF(Calculations!$B28&lt;age_when_money_runs_out,Calculations!J28,"")</f>
        <v>2005156.6439855825</v>
      </c>
      <c r="J28" s="2">
        <f>IF(Calculations!$B28&lt;age_when_money_runs_out,Calculations!K28,"")</f>
        <v>208986.1199881339</v>
      </c>
      <c r="K28" s="2"/>
    </row>
    <row r="29" spans="1:11" x14ac:dyDescent="0.25">
      <c r="A29">
        <f>IF(Calculations!$B29&lt;age_when_money_runs_out,Calculations!B29,"")</f>
        <v>57</v>
      </c>
      <c r="B29" s="2">
        <f>IF(Calculations!$B29&lt;age_when_money_runs_out,Calculations!C29,"")</f>
        <v>186672.81611707865</v>
      </c>
      <c r="C29" s="2">
        <f>IF(Calculations!$B29&lt;age_when_money_runs_out,Calculations!D29,"")</f>
        <v>41068.019545757306</v>
      </c>
      <c r="D29" s="2">
        <f>IF(Calculations!$B29&lt;age_when_money_runs_out,Calculations!E29,"")</f>
        <v>75947.013248143965</v>
      </c>
      <c r="E29" s="2">
        <f>IF(Calculations!$B29&lt;age_when_money_runs_out,Calculations!F29,"")</f>
        <v>69657.783323177384</v>
      </c>
      <c r="F29" s="2">
        <f>IF(Calculations!$B29&lt;age_when_money_runs_out,Calculations!G29,"")</f>
        <v>2005156.6439855825</v>
      </c>
      <c r="G29" s="2">
        <f>IF(Calculations!$B29&lt;age_when_money_runs_out,Calculations!H29,"")</f>
        <v>160412.5315188466</v>
      </c>
      <c r="H29" s="2">
        <f>IF(Calculations!$B29&lt;age_when_money_runs_out,Calculations!I29,"")</f>
        <v>0</v>
      </c>
      <c r="I29" s="2">
        <f>IF(Calculations!$B29&lt;age_when_money_runs_out,Calculations!J29,"")</f>
        <v>2235226.9588276064</v>
      </c>
      <c r="J29" s="2">
        <f>IF(Calculations!$B29&lt;age_when_money_runs_out,Calculations!K29,"")</f>
        <v>230070.31484202389</v>
      </c>
      <c r="K29" s="2"/>
    </row>
    <row r="30" spans="1:11" x14ac:dyDescent="0.25">
      <c r="A30">
        <f>IF(Calculations!$B30&lt;age_when_money_runs_out,Calculations!B30,"")</f>
        <v>58</v>
      </c>
      <c r="B30" s="2">
        <f>IF(Calculations!$B30&lt;age_when_money_runs_out,Calculations!C30,"")</f>
        <v>196006.45692293259</v>
      </c>
      <c r="C30" s="2">
        <f>IF(Calculations!$B30&lt;age_when_money_runs_out,Calculations!D30,"")</f>
        <v>43121.42052304517</v>
      </c>
      <c r="D30" s="2">
        <f>IF(Calculations!$B30&lt;age_when_money_runs_out,Calculations!E30,"")</f>
        <v>78605.158711829004</v>
      </c>
      <c r="E30" s="2">
        <f>IF(Calculations!$B30&lt;age_when_money_runs_out,Calculations!F30,"")</f>
        <v>74279.877688058405</v>
      </c>
      <c r="F30" s="2">
        <f>IF(Calculations!$B30&lt;age_when_money_runs_out,Calculations!G30,"")</f>
        <v>2235226.9588276064</v>
      </c>
      <c r="G30" s="2">
        <f>IF(Calculations!$B30&lt;age_when_money_runs_out,Calculations!H30,"")</f>
        <v>178818.15670620851</v>
      </c>
      <c r="H30" s="2">
        <f>IF(Calculations!$B30&lt;age_when_money_runs_out,Calculations!I30,"")</f>
        <v>0</v>
      </c>
      <c r="I30" s="2">
        <f>IF(Calculations!$B30&lt;age_when_money_runs_out,Calculations!J30,"")</f>
        <v>2488324.993221873</v>
      </c>
      <c r="J30" s="2">
        <f>IF(Calculations!$B30&lt;age_when_money_runs_out,Calculations!K30,"")</f>
        <v>253098.03439426655</v>
      </c>
      <c r="K30" s="2"/>
    </row>
    <row r="31" spans="1:11" x14ac:dyDescent="0.25">
      <c r="A31">
        <f>IF(Calculations!$B31&lt;age_when_money_runs_out,Calculations!B31,"")</f>
        <v>59</v>
      </c>
      <c r="B31" s="2">
        <f>IF(Calculations!$B31&lt;age_when_money_runs_out,Calculations!C31,"")</f>
        <v>205806.77976907921</v>
      </c>
      <c r="C31" s="2">
        <f>IF(Calculations!$B31&lt;age_when_money_runs_out,Calculations!D31,"")</f>
        <v>45277.491549197424</v>
      </c>
      <c r="D31" s="2">
        <f>IF(Calculations!$B31&lt;age_when_money_runs_out,Calculations!E31,"")</f>
        <v>81356.339266743016</v>
      </c>
      <c r="E31" s="2">
        <f>IF(Calculations!$B31&lt;age_when_money_runs_out,Calculations!F31,"")</f>
        <v>79172.948953138752</v>
      </c>
      <c r="F31" s="2">
        <f>IF(Calculations!$B31&lt;age_when_money_runs_out,Calculations!G31,"")</f>
        <v>2488324.993221873</v>
      </c>
      <c r="G31" s="2">
        <f>IF(Calculations!$B31&lt;age_when_money_runs_out,Calculations!H31,"")</f>
        <v>199065.99945774983</v>
      </c>
      <c r="H31" s="2">
        <f>IF(Calculations!$B31&lt;age_when_money_runs_out,Calculations!I31,"")</f>
        <v>0</v>
      </c>
      <c r="I31" s="2">
        <f>IF(Calculations!$B31&lt;age_when_money_runs_out,Calculations!J31,"")</f>
        <v>2766563.9416327616</v>
      </c>
      <c r="J31" s="2">
        <f>IF(Calculations!$B31&lt;age_when_money_runs_out,Calculations!K31,"")</f>
        <v>278238.94841088867</v>
      </c>
      <c r="K31" s="2"/>
    </row>
    <row r="32" spans="1:11" x14ac:dyDescent="0.25">
      <c r="A32">
        <f>IF(Calculations!$B32&lt;age_when_money_runs_out,Calculations!B32,"")</f>
        <v>60</v>
      </c>
      <c r="B32" s="2">
        <f>IF(Calculations!$B32&lt;age_when_money_runs_out,Calculations!C32,"")</f>
        <v>216097.11875753317</v>
      </c>
      <c r="C32" s="2">
        <f>IF(Calculations!$B32&lt;age_when_money_runs_out,Calculations!D32,"")</f>
        <v>47541.366126657296</v>
      </c>
      <c r="D32" s="2">
        <f>IF(Calculations!$B32&lt;age_when_money_runs_out,Calculations!E32,"")</f>
        <v>84203.811141079015</v>
      </c>
      <c r="E32" s="2">
        <f>IF(Calculations!$B32&lt;age_when_money_runs_out,Calculations!F32,"")</f>
        <v>84351.941489796867</v>
      </c>
      <c r="F32" s="2">
        <f>IF(Calculations!$B32&lt;age_when_money_runs_out,Calculations!G32,"")</f>
        <v>2766563.9416327616</v>
      </c>
      <c r="G32" s="2">
        <f>IF(Calculations!$B32&lt;age_when_money_runs_out,Calculations!H32,"")</f>
        <v>221325.11533062093</v>
      </c>
      <c r="H32" s="2">
        <f>IF(Calculations!$B32&lt;age_when_money_runs_out,Calculations!I32,"")</f>
        <v>0</v>
      </c>
      <c r="I32" s="2">
        <f>IF(Calculations!$B32&lt;age_when_money_runs_out,Calculations!J32,"")</f>
        <v>3072240.9984531798</v>
      </c>
      <c r="J32" s="2">
        <f>IF(Calculations!$B32&lt;age_when_money_runs_out,Calculations!K32,"")</f>
        <v>305677.05682041822</v>
      </c>
      <c r="K32" s="2"/>
    </row>
    <row r="33" spans="1:11" x14ac:dyDescent="0.25">
      <c r="A33">
        <f>IF(Calculations!$B33&lt;age_when_money_runs_out,Calculations!B33,"")</f>
        <v>61</v>
      </c>
      <c r="B33" s="2">
        <f>IF(Calculations!$B33&lt;age_when_money_runs_out,Calculations!C33,"")</f>
        <v>0</v>
      </c>
      <c r="C33" s="2">
        <f>IF(Calculations!$B33&lt;age_when_money_runs_out,Calculations!D33,"")</f>
        <v>0</v>
      </c>
      <c r="D33" s="2">
        <f>IF(Calculations!$B33&lt;age_when_money_runs_out,Calculations!E33,"")</f>
        <v>87150.944531016779</v>
      </c>
      <c r="E33" s="2">
        <f>IF(Calculations!$B33&lt;age_when_money_runs_out,Calculations!F33,"")</f>
        <v>-87150.944531016779</v>
      </c>
      <c r="F33" s="2">
        <f>IF(Calculations!$B33&lt;age_when_money_runs_out,Calculations!G33,"")</f>
        <v>3072240.9984531798</v>
      </c>
      <c r="G33" s="2">
        <f>IF(Calculations!$B33&lt;age_when_money_runs_out,Calculations!H33,"")</f>
        <v>245779.27987625438</v>
      </c>
      <c r="H33" s="2">
        <f>IF(Calculations!$B33&lt;age_when_money_runs_out,Calculations!I33,"")</f>
        <v>0</v>
      </c>
      <c r="I33" s="2">
        <f>IF(Calculations!$B33&lt;age_when_money_runs_out,Calculations!J33,"")</f>
        <v>3230869.3337984174</v>
      </c>
      <c r="J33" s="2">
        <f>IF(Calculations!$B33&lt;age_when_money_runs_out,Calculations!K33,"")</f>
        <v>158628.33534523752</v>
      </c>
      <c r="K33" s="2"/>
    </row>
    <row r="34" spans="1:11" x14ac:dyDescent="0.25">
      <c r="A34">
        <f>IF(Calculations!$B34&lt;age_when_money_runs_out,Calculations!B34,"")</f>
        <v>62</v>
      </c>
      <c r="B34" s="2">
        <f>IF(Calculations!$B34&lt;age_when_money_runs_out,Calculations!C34,"")</f>
        <v>0</v>
      </c>
      <c r="C34" s="2">
        <f>IF(Calculations!$B34&lt;age_when_money_runs_out,Calculations!D34,"")</f>
        <v>0</v>
      </c>
      <c r="D34" s="2">
        <f>IF(Calculations!$B34&lt;age_when_money_runs_out,Calculations!E34,"")</f>
        <v>90201.227589602364</v>
      </c>
      <c r="E34" s="2">
        <f>IF(Calculations!$B34&lt;age_when_money_runs_out,Calculations!F34,"")</f>
        <v>-90201.227589602364</v>
      </c>
      <c r="F34" s="2">
        <f>IF(Calculations!$B34&lt;age_when_money_runs_out,Calculations!G34,"")</f>
        <v>3230869.3337984174</v>
      </c>
      <c r="G34" s="2">
        <f>IF(Calculations!$B34&lt;age_when_money_runs_out,Calculations!H34,"")</f>
        <v>258469.54670387341</v>
      </c>
      <c r="H34" s="2">
        <f>IF(Calculations!$B34&lt;age_when_money_runs_out,Calculations!I34,"")</f>
        <v>0</v>
      </c>
      <c r="I34" s="2">
        <f>IF(Calculations!$B34&lt;age_when_money_runs_out,Calculations!J34,"")</f>
        <v>3399137.652912688</v>
      </c>
      <c r="J34" s="2">
        <f>IF(Calculations!$B34&lt;age_when_money_runs_out,Calculations!K34,"")</f>
        <v>168268.31911427062</v>
      </c>
      <c r="K34" s="2"/>
    </row>
    <row r="35" spans="1:11" x14ac:dyDescent="0.25">
      <c r="A35">
        <f>IF(Calculations!$B35&lt;age_when_money_runs_out,Calculations!B35,"")</f>
        <v>63</v>
      </c>
      <c r="B35" s="2">
        <f>IF(Calculations!$B35&lt;age_when_money_runs_out,Calculations!C35,"")</f>
        <v>0</v>
      </c>
      <c r="C35" s="2">
        <f>IF(Calculations!$B35&lt;age_when_money_runs_out,Calculations!D35,"")</f>
        <v>0</v>
      </c>
      <c r="D35" s="2">
        <f>IF(Calculations!$B35&lt;age_when_money_runs_out,Calculations!E35,"")</f>
        <v>93358.270555238443</v>
      </c>
      <c r="E35" s="2">
        <f>IF(Calculations!$B35&lt;age_when_money_runs_out,Calculations!F35,"")</f>
        <v>-93358.270555238443</v>
      </c>
      <c r="F35" s="2">
        <f>IF(Calculations!$B35&lt;age_when_money_runs_out,Calculations!G35,"")</f>
        <v>3399137.652912688</v>
      </c>
      <c r="G35" s="2">
        <f>IF(Calculations!$B35&lt;age_when_money_runs_out,Calculations!H35,"")</f>
        <v>271931.01223301503</v>
      </c>
      <c r="H35" s="2">
        <f>IF(Calculations!$B35&lt;age_when_money_runs_out,Calculations!I35,"")</f>
        <v>0</v>
      </c>
      <c r="I35" s="2">
        <f>IF(Calculations!$B35&lt;age_when_money_runs_out,Calculations!J35,"")</f>
        <v>3577710.3945904649</v>
      </c>
      <c r="J35" s="2">
        <f>IF(Calculations!$B35&lt;age_when_money_runs_out,Calculations!K35,"")</f>
        <v>178572.74167777691</v>
      </c>
      <c r="K35" s="2"/>
    </row>
    <row r="36" spans="1:11" x14ac:dyDescent="0.25">
      <c r="A36">
        <f>IF(Calculations!$B36&lt;age_when_money_runs_out,Calculations!B36,"")</f>
        <v>64</v>
      </c>
      <c r="B36" s="2">
        <f>IF(Calculations!$B36&lt;age_when_money_runs_out,Calculations!C36,"")</f>
        <v>0</v>
      </c>
      <c r="C36" s="2">
        <f>IF(Calculations!$B36&lt;age_when_money_runs_out,Calculations!D36,"")</f>
        <v>0</v>
      </c>
      <c r="D36" s="2">
        <f>IF(Calculations!$B36&lt;age_when_money_runs_out,Calculations!E36,"")</f>
        <v>96625.810024671795</v>
      </c>
      <c r="E36" s="2">
        <f>IF(Calculations!$B36&lt;age_when_money_runs_out,Calculations!F36,"")</f>
        <v>-96625.810024671795</v>
      </c>
      <c r="F36" s="2">
        <f>IF(Calculations!$B36&lt;age_when_money_runs_out,Calculations!G36,"")</f>
        <v>3577710.3945904649</v>
      </c>
      <c r="G36" s="2">
        <f>IF(Calculations!$B36&lt;age_when_money_runs_out,Calculations!H36,"")</f>
        <v>286216.83156723721</v>
      </c>
      <c r="H36" s="2">
        <f>IF(Calculations!$B36&lt;age_when_money_runs_out,Calculations!I36,"")</f>
        <v>0</v>
      </c>
      <c r="I36" s="2">
        <f>IF(Calculations!$B36&lt;age_when_money_runs_out,Calculations!J36,"")</f>
        <v>3767301.4161330303</v>
      </c>
      <c r="J36" s="2">
        <f>IF(Calculations!$B36&lt;age_when_money_runs_out,Calculations!K36,"")</f>
        <v>189591.02154256543</v>
      </c>
      <c r="K36" s="2"/>
    </row>
    <row r="37" spans="1:11" x14ac:dyDescent="0.25">
      <c r="A37">
        <f>IF(Calculations!$B37&lt;age_when_money_runs_out,Calculations!B37,"")</f>
        <v>65</v>
      </c>
      <c r="B37" s="2">
        <f>IF(Calculations!$B37&lt;age_when_money_runs_out,Calculations!C37,"")</f>
        <v>0</v>
      </c>
      <c r="C37" s="2">
        <f>IF(Calculations!$B37&lt;age_when_money_runs_out,Calculations!D37,"")</f>
        <v>0</v>
      </c>
      <c r="D37" s="2">
        <f>IF(Calculations!$B37&lt;age_when_money_runs_out,Calculations!E37,"")</f>
        <v>100007.71337553531</v>
      </c>
      <c r="E37" s="2">
        <f>IF(Calculations!$B37&lt;age_when_money_runs_out,Calculations!F37,"")</f>
        <v>0</v>
      </c>
      <c r="F37" s="2">
        <f>IF(Calculations!$B37&lt;age_when_money_runs_out,Calculations!G37,"")</f>
        <v>3767301.4161330303</v>
      </c>
      <c r="G37" s="2">
        <f>IF(Calculations!$B37&lt;age_when_money_runs_out,Calculations!H37,"")</f>
        <v>301384.11329064245</v>
      </c>
      <c r="H37" s="2">
        <f>IF(Calculations!$B37&lt;age_when_money_runs_out,Calculations!I37,"")</f>
        <v>100007.71337553531</v>
      </c>
      <c r="I37" s="2">
        <f>IF(Calculations!$B37&lt;age_when_money_runs_out,Calculations!J37,"")</f>
        <v>3968677.8160481374</v>
      </c>
      <c r="J37" s="2">
        <f>IF(Calculations!$B37&lt;age_when_money_runs_out,Calculations!K37,"")</f>
        <v>201376.39991510706</v>
      </c>
      <c r="K37" s="2"/>
    </row>
    <row r="38" spans="1:11" x14ac:dyDescent="0.25">
      <c r="A38">
        <f>IF(Calculations!$B38&lt;age_when_money_runs_out,Calculations!B38,"")</f>
        <v>66</v>
      </c>
      <c r="B38" s="2">
        <f>IF(Calculations!$B38&lt;age_when_money_runs_out,Calculations!C38,"")</f>
        <v>0</v>
      </c>
      <c r="C38" s="2">
        <f>IF(Calculations!$B38&lt;age_when_money_runs_out,Calculations!D38,"")</f>
        <v>0</v>
      </c>
      <c r="D38" s="2">
        <f>IF(Calculations!$B38&lt;age_when_money_runs_out,Calculations!E38,"")</f>
        <v>103507.98334367905</v>
      </c>
      <c r="E38" s="2">
        <f>IF(Calculations!$B38&lt;age_when_money_runs_out,Calculations!F38,"")</f>
        <v>0</v>
      </c>
      <c r="F38" s="2">
        <f>IF(Calculations!$B38&lt;age_when_money_runs_out,Calculations!G38,"")</f>
        <v>3968677.8160481374</v>
      </c>
      <c r="G38" s="2">
        <f>IF(Calculations!$B38&lt;age_when_money_runs_out,Calculations!H38,"")</f>
        <v>238120.66896288825</v>
      </c>
      <c r="H38" s="2">
        <f>IF(Calculations!$B38&lt;age_when_money_runs_out,Calculations!I38,"")</f>
        <v>103507.98334367905</v>
      </c>
      <c r="I38" s="2">
        <f>IF(Calculations!$B38&lt;age_when_money_runs_out,Calculations!J38,"")</f>
        <v>4103290.5016673463</v>
      </c>
      <c r="J38" s="2">
        <f>IF(Calculations!$B38&lt;age_when_money_runs_out,Calculations!K38,"")</f>
        <v>134612.68561920896</v>
      </c>
      <c r="K38" s="2"/>
    </row>
    <row r="39" spans="1:11" x14ac:dyDescent="0.25">
      <c r="A39">
        <f>IF(Calculations!$B39&lt;age_when_money_runs_out,Calculations!B39,"")</f>
        <v>67</v>
      </c>
      <c r="B39" s="2">
        <f>IF(Calculations!$B39&lt;age_when_money_runs_out,Calculations!C39,"")</f>
        <v>0</v>
      </c>
      <c r="C39" s="2">
        <f>IF(Calculations!$B39&lt;age_when_money_runs_out,Calculations!D39,"")</f>
        <v>0</v>
      </c>
      <c r="D39" s="2">
        <f>IF(Calculations!$B39&lt;age_when_money_runs_out,Calculations!E39,"")</f>
        <v>107130.76276070782</v>
      </c>
      <c r="E39" s="2">
        <f>IF(Calculations!$B39&lt;age_when_money_runs_out,Calculations!F39,"")</f>
        <v>0</v>
      </c>
      <c r="F39" s="2">
        <f>IF(Calculations!$B39&lt;age_when_money_runs_out,Calculations!G39,"")</f>
        <v>4103290.5016673463</v>
      </c>
      <c r="G39" s="2">
        <f>IF(Calculations!$B39&lt;age_when_money_runs_out,Calculations!H39,"")</f>
        <v>246197.43010004077</v>
      </c>
      <c r="H39" s="2">
        <f>IF(Calculations!$B39&lt;age_when_money_runs_out,Calculations!I39,"")</f>
        <v>107130.76276070782</v>
      </c>
      <c r="I39" s="2">
        <f>IF(Calculations!$B39&lt;age_when_money_runs_out,Calculations!J39,"")</f>
        <v>4242357.1690066792</v>
      </c>
      <c r="J39" s="2">
        <f>IF(Calculations!$B39&lt;age_when_money_runs_out,Calculations!K39,"")</f>
        <v>139066.66733933287</v>
      </c>
      <c r="K39" s="2"/>
    </row>
    <row r="40" spans="1:11" x14ac:dyDescent="0.25">
      <c r="A40">
        <f>IF(Calculations!$B40&lt;age_when_money_runs_out,Calculations!B40,"")</f>
        <v>68</v>
      </c>
      <c r="B40" s="2">
        <f>IF(Calculations!$B40&lt;age_when_money_runs_out,Calculations!C40,"")</f>
        <v>0</v>
      </c>
      <c r="C40" s="2">
        <f>IF(Calculations!$B40&lt;age_when_money_runs_out,Calculations!D40,"")</f>
        <v>0</v>
      </c>
      <c r="D40" s="2">
        <f>IF(Calculations!$B40&lt;age_when_money_runs_out,Calculations!E40,"")</f>
        <v>110880.33945733259</v>
      </c>
      <c r="E40" s="2">
        <f>IF(Calculations!$B40&lt;age_when_money_runs_out,Calculations!F40,"")</f>
        <v>0</v>
      </c>
      <c r="F40" s="2">
        <f>IF(Calculations!$B40&lt;age_when_money_runs_out,Calculations!G40,"")</f>
        <v>4242357.1690066792</v>
      </c>
      <c r="G40" s="2">
        <f>IF(Calculations!$B40&lt;age_when_money_runs_out,Calculations!H40,"")</f>
        <v>254541.43014040074</v>
      </c>
      <c r="H40" s="2">
        <f>IF(Calculations!$B40&lt;age_when_money_runs_out,Calculations!I40,"")</f>
        <v>110880.33945733259</v>
      </c>
      <c r="I40" s="2">
        <f>IF(Calculations!$B40&lt;age_when_money_runs_out,Calculations!J40,"")</f>
        <v>4386018.2596897474</v>
      </c>
      <c r="J40" s="2">
        <f>IF(Calculations!$B40&lt;age_when_money_runs_out,Calculations!K40,"")</f>
        <v>143661.09068306815</v>
      </c>
      <c r="K40" s="2"/>
    </row>
    <row r="41" spans="1:11" x14ac:dyDescent="0.25">
      <c r="A41">
        <f>IF(Calculations!$B41&lt;age_when_money_runs_out,Calculations!B41,"")</f>
        <v>69</v>
      </c>
      <c r="B41" s="2">
        <f>IF(Calculations!$B41&lt;age_when_money_runs_out,Calculations!C41,"")</f>
        <v>0</v>
      </c>
      <c r="C41" s="2">
        <f>IF(Calculations!$B41&lt;age_when_money_runs_out,Calculations!D41,"")</f>
        <v>0</v>
      </c>
      <c r="D41" s="2">
        <f>IF(Calculations!$B41&lt;age_when_money_runs_out,Calculations!E41,"")</f>
        <v>114761.15133833923</v>
      </c>
      <c r="E41" s="2">
        <f>IF(Calculations!$B41&lt;age_when_money_runs_out,Calculations!F41,"")</f>
        <v>0</v>
      </c>
      <c r="F41" s="2">
        <f>IF(Calculations!$B41&lt;age_when_money_runs_out,Calculations!G41,"")</f>
        <v>4386018.2596897474</v>
      </c>
      <c r="G41" s="2">
        <f>IF(Calculations!$B41&lt;age_when_money_runs_out,Calculations!H41,"")</f>
        <v>263161.09558138484</v>
      </c>
      <c r="H41" s="2">
        <f>IF(Calculations!$B41&lt;age_when_money_runs_out,Calculations!I41,"")</f>
        <v>114761.15133833923</v>
      </c>
      <c r="I41" s="2">
        <f>IF(Calculations!$B41&lt;age_when_money_runs_out,Calculations!J41,"")</f>
        <v>4534418.2039327938</v>
      </c>
      <c r="J41" s="2">
        <f>IF(Calculations!$B41&lt;age_when_money_runs_out,Calculations!K41,"")</f>
        <v>148399.94424304646</v>
      </c>
      <c r="K41" s="2"/>
    </row>
    <row r="42" spans="1:11" x14ac:dyDescent="0.25">
      <c r="A42">
        <f>IF(Calculations!$B42&lt;age_when_money_runs_out,Calculations!B42,"")</f>
        <v>70</v>
      </c>
      <c r="B42" s="2">
        <f>IF(Calculations!$B42&lt;age_when_money_runs_out,Calculations!C42,"")</f>
        <v>0</v>
      </c>
      <c r="C42" s="2">
        <f>IF(Calculations!$B42&lt;age_when_money_runs_out,Calculations!D42,"")</f>
        <v>0</v>
      </c>
      <c r="D42" s="2">
        <f>IF(Calculations!$B42&lt;age_when_money_runs_out,Calculations!E42,"")</f>
        <v>118777.7916351811</v>
      </c>
      <c r="E42" s="2">
        <f>IF(Calculations!$B42&lt;age_when_money_runs_out,Calculations!F42,"")</f>
        <v>0</v>
      </c>
      <c r="F42" s="2">
        <f>IF(Calculations!$B42&lt;age_when_money_runs_out,Calculations!G42,"")</f>
        <v>4534418.2039327938</v>
      </c>
      <c r="G42" s="2">
        <f>IF(Calculations!$B42&lt;age_when_money_runs_out,Calculations!H42,"")</f>
        <v>272065.09223596763</v>
      </c>
      <c r="H42" s="2">
        <f>IF(Calculations!$B42&lt;age_when_money_runs_out,Calculations!I42,"")</f>
        <v>118777.7916351811</v>
      </c>
      <c r="I42" s="2">
        <f>IF(Calculations!$B42&lt;age_when_money_runs_out,Calculations!J42,"")</f>
        <v>4687705.5045335805</v>
      </c>
      <c r="J42" s="2">
        <f>IF(Calculations!$B42&lt;age_when_money_runs_out,Calculations!K42,"")</f>
        <v>153287.30060078669</v>
      </c>
      <c r="K42" s="2"/>
    </row>
    <row r="43" spans="1:11" x14ac:dyDescent="0.25">
      <c r="A43">
        <f>IF(Calculations!$B43&lt;age_when_money_runs_out,Calculations!B43,"")</f>
        <v>71</v>
      </c>
      <c r="B43" s="2">
        <f>IF(Calculations!$B43&lt;age_when_money_runs_out,Calculations!C43,"")</f>
        <v>0</v>
      </c>
      <c r="C43" s="2">
        <f>IF(Calculations!$B43&lt;age_when_money_runs_out,Calculations!D43,"")</f>
        <v>0</v>
      </c>
      <c r="D43" s="2">
        <f>IF(Calculations!$B43&lt;age_when_money_runs_out,Calculations!E43,"")</f>
        <v>122935.01434241244</v>
      </c>
      <c r="E43" s="2">
        <f>IF(Calculations!$B43&lt;age_when_money_runs_out,Calculations!F43,"")</f>
        <v>0</v>
      </c>
      <c r="F43" s="2">
        <f>IF(Calculations!$B43&lt;age_when_money_runs_out,Calculations!G43,"")</f>
        <v>4687705.5045335805</v>
      </c>
      <c r="G43" s="2">
        <f>IF(Calculations!$B43&lt;age_when_money_runs_out,Calculations!H43,"")</f>
        <v>281262.33027201483</v>
      </c>
      <c r="H43" s="2">
        <f>IF(Calculations!$B43&lt;age_when_money_runs_out,Calculations!I43,"")</f>
        <v>122935.01434241244</v>
      </c>
      <c r="I43" s="2">
        <f>IF(Calculations!$B43&lt;age_when_money_runs_out,Calculations!J43,"")</f>
        <v>4846032.8204631833</v>
      </c>
      <c r="J43" s="2">
        <f>IF(Calculations!$B43&lt;age_when_money_runs_out,Calculations!K43,"")</f>
        <v>158327.31592960283</v>
      </c>
      <c r="K43" s="2"/>
    </row>
    <row r="44" spans="1:11" x14ac:dyDescent="0.25">
      <c r="A44">
        <f>IF(Calculations!$B44&lt;age_when_money_runs_out,Calculations!B44,"")</f>
        <v>72</v>
      </c>
      <c r="B44" s="2">
        <f>IF(Calculations!$B44&lt;age_when_money_runs_out,Calculations!C44,"")</f>
        <v>0</v>
      </c>
      <c r="C44" s="2">
        <f>IF(Calculations!$B44&lt;age_when_money_runs_out,Calculations!D44,"")</f>
        <v>0</v>
      </c>
      <c r="D44" s="2">
        <f>IF(Calculations!$B44&lt;age_when_money_runs_out,Calculations!E44,"")</f>
        <v>127237.73984439687</v>
      </c>
      <c r="E44" s="2">
        <f>IF(Calculations!$B44&lt;age_when_money_runs_out,Calculations!F44,"")</f>
        <v>0</v>
      </c>
      <c r="F44" s="2">
        <f>IF(Calculations!$B44&lt;age_when_money_runs_out,Calculations!G44,"")</f>
        <v>4846032.8204631833</v>
      </c>
      <c r="G44" s="2">
        <f>IF(Calculations!$B44&lt;age_when_money_runs_out,Calculations!H44,"")</f>
        <v>290761.96922779101</v>
      </c>
      <c r="H44" s="2">
        <f>IF(Calculations!$B44&lt;age_when_money_runs_out,Calculations!I44,"")</f>
        <v>127237.73984439687</v>
      </c>
      <c r="I44" s="2">
        <f>IF(Calculations!$B44&lt;age_when_money_runs_out,Calculations!J44,"")</f>
        <v>5009557.0498465775</v>
      </c>
      <c r="J44" s="2">
        <f>IF(Calculations!$B44&lt;age_when_money_runs_out,Calculations!K44,"")</f>
        <v>163524.22938339412</v>
      </c>
      <c r="K44" s="2"/>
    </row>
    <row r="45" spans="1:11" x14ac:dyDescent="0.25">
      <c r="A45">
        <f>IF(Calculations!$B45&lt;age_when_money_runs_out,Calculations!B45,"")</f>
        <v>73</v>
      </c>
      <c r="B45" s="2">
        <f>IF(Calculations!$B45&lt;age_when_money_runs_out,Calculations!C45,"")</f>
        <v>0</v>
      </c>
      <c r="C45" s="2">
        <f>IF(Calculations!$B45&lt;age_when_money_runs_out,Calculations!D45,"")</f>
        <v>0</v>
      </c>
      <c r="D45" s="2">
        <f>IF(Calculations!$B45&lt;age_when_money_runs_out,Calculations!E45,"")</f>
        <v>131691.06073895076</v>
      </c>
      <c r="E45" s="2">
        <f>IF(Calculations!$B45&lt;age_when_money_runs_out,Calculations!F45,"")</f>
        <v>0</v>
      </c>
      <c r="F45" s="2">
        <f>IF(Calculations!$B45&lt;age_when_money_runs_out,Calculations!G45,"")</f>
        <v>5009557.0498465775</v>
      </c>
      <c r="G45" s="2">
        <f>IF(Calculations!$B45&lt;age_when_money_runs_out,Calculations!H45,"")</f>
        <v>300573.42299079464</v>
      </c>
      <c r="H45" s="2">
        <f>IF(Calculations!$B45&lt;age_when_money_runs_out,Calculations!I45,"")</f>
        <v>131691.06073895076</v>
      </c>
      <c r="I45" s="2">
        <f>IF(Calculations!$B45&lt;age_when_money_runs_out,Calculations!J45,"")</f>
        <v>5178439.4120984208</v>
      </c>
      <c r="J45" s="2">
        <f>IF(Calculations!$B45&lt;age_when_money_runs_out,Calculations!K45,"")</f>
        <v>168882.36225184333</v>
      </c>
      <c r="K45" s="2"/>
    </row>
    <row r="46" spans="1:11" x14ac:dyDescent="0.25">
      <c r="A46">
        <f>IF(Calculations!$B46&lt;age_when_money_runs_out,Calculations!B46,"")</f>
        <v>74</v>
      </c>
      <c r="B46" s="2">
        <f>IF(Calculations!$B46&lt;age_when_money_runs_out,Calculations!C46,"")</f>
        <v>0</v>
      </c>
      <c r="C46" s="2">
        <f>IF(Calculations!$B46&lt;age_when_money_runs_out,Calculations!D46,"")</f>
        <v>0</v>
      </c>
      <c r="D46" s="2">
        <f>IF(Calculations!$B46&lt;age_when_money_runs_out,Calculations!E46,"")</f>
        <v>136300.24786481404</v>
      </c>
      <c r="E46" s="2">
        <f>IF(Calculations!$B46&lt;age_when_money_runs_out,Calculations!F46,"")</f>
        <v>0</v>
      </c>
      <c r="F46" s="2">
        <f>IF(Calculations!$B46&lt;age_when_money_runs_out,Calculations!G46,"")</f>
        <v>5178439.4120984208</v>
      </c>
      <c r="G46" s="2">
        <f>IF(Calculations!$B46&lt;age_when_money_runs_out,Calculations!H46,"")</f>
        <v>310706.36472590524</v>
      </c>
      <c r="H46" s="2">
        <f>IF(Calculations!$B46&lt;age_when_money_runs_out,Calculations!I46,"")</f>
        <v>136300.24786481404</v>
      </c>
      <c r="I46" s="2">
        <f>IF(Calculations!$B46&lt;age_when_money_runs_out,Calculations!J46,"")</f>
        <v>5352845.5289595118</v>
      </c>
      <c r="J46" s="2">
        <f>IF(Calculations!$B46&lt;age_when_money_runs_out,Calculations!K46,"")</f>
        <v>174406.116861091</v>
      </c>
      <c r="K46" s="2"/>
    </row>
    <row r="47" spans="1:11" x14ac:dyDescent="0.25">
      <c r="A47">
        <f>IF(Calculations!$B47&lt;age_when_money_runs_out,Calculations!B47,"")</f>
        <v>75</v>
      </c>
      <c r="B47" s="2">
        <f>IF(Calculations!$B47&lt;age_when_money_runs_out,Calculations!C47,"")</f>
        <v>0</v>
      </c>
      <c r="C47" s="2">
        <f>IF(Calculations!$B47&lt;age_when_money_runs_out,Calculations!D47,"")</f>
        <v>0</v>
      </c>
      <c r="D47" s="2">
        <f>IF(Calculations!$B47&lt;age_when_money_runs_out,Calculations!E47,"")</f>
        <v>141070.75654008254</v>
      </c>
      <c r="E47" s="2">
        <f>IF(Calculations!$B47&lt;age_when_money_runs_out,Calculations!F47,"")</f>
        <v>0</v>
      </c>
      <c r="F47" s="2">
        <f>IF(Calculations!$B47&lt;age_when_money_runs_out,Calculations!G47,"")</f>
        <v>5352845.5289595118</v>
      </c>
      <c r="G47" s="2">
        <f>IF(Calculations!$B47&lt;age_when_money_runs_out,Calculations!H47,"")</f>
        <v>321170.73173757072</v>
      </c>
      <c r="H47" s="2">
        <f>IF(Calculations!$B47&lt;age_when_money_runs_out,Calculations!I47,"")</f>
        <v>141070.75654008254</v>
      </c>
      <c r="I47" s="2">
        <f>IF(Calculations!$B47&lt;age_when_money_runs_out,Calculations!J47,"")</f>
        <v>5532945.5041570002</v>
      </c>
      <c r="J47" s="2">
        <f>IF(Calculations!$B47&lt;age_when_money_runs_out,Calculations!K47,"")</f>
        <v>180099.97519748844</v>
      </c>
      <c r="K47" s="2"/>
    </row>
    <row r="48" spans="1:11" x14ac:dyDescent="0.25">
      <c r="A48">
        <f>IF(Calculations!$B48&lt;age_when_money_runs_out,Calculations!B48,"")</f>
        <v>76</v>
      </c>
      <c r="B48" s="2">
        <f>IF(Calculations!$B48&lt;age_when_money_runs_out,Calculations!C48,"")</f>
        <v>0</v>
      </c>
      <c r="C48" s="2">
        <f>IF(Calculations!$B48&lt;age_when_money_runs_out,Calculations!D48,"")</f>
        <v>0</v>
      </c>
      <c r="D48" s="2">
        <f>IF(Calculations!$B48&lt;age_when_money_runs_out,Calculations!E48,"")</f>
        <v>146008.23301898543</v>
      </c>
      <c r="E48" s="2">
        <f>IF(Calculations!$B48&lt;age_when_money_runs_out,Calculations!F48,"")</f>
        <v>0</v>
      </c>
      <c r="F48" s="2">
        <f>IF(Calculations!$B48&lt;age_when_money_runs_out,Calculations!G48,"")</f>
        <v>5532945.5041570002</v>
      </c>
      <c r="G48" s="2">
        <f>IF(Calculations!$B48&lt;age_when_money_runs_out,Calculations!H48,"")</f>
        <v>331976.73024941998</v>
      </c>
      <c r="H48" s="2">
        <f>IF(Calculations!$B48&lt;age_when_money_runs_out,Calculations!I48,"")</f>
        <v>146008.23301898543</v>
      </c>
      <c r="I48" s="2">
        <f>IF(Calculations!$B48&lt;age_when_money_runs_out,Calculations!J48,"")</f>
        <v>5718914.001387435</v>
      </c>
      <c r="J48" s="2">
        <f>IF(Calculations!$B48&lt;age_when_money_runs_out,Calculations!K48,"")</f>
        <v>185968.49723043479</v>
      </c>
      <c r="K48" s="2"/>
    </row>
    <row r="49" spans="1:11" x14ac:dyDescent="0.25">
      <c r="A49">
        <f>IF(Calculations!$B49&lt;age_when_money_runs_out,Calculations!B49,"")</f>
        <v>77</v>
      </c>
      <c r="B49" s="2">
        <f>IF(Calculations!$B49&lt;age_when_money_runs_out,Calculations!C49,"")</f>
        <v>0</v>
      </c>
      <c r="C49" s="2">
        <f>IF(Calculations!$B49&lt;age_when_money_runs_out,Calculations!D49,"")</f>
        <v>0</v>
      </c>
      <c r="D49" s="2">
        <f>IF(Calculations!$B49&lt;age_when_money_runs_out,Calculations!E49,"")</f>
        <v>151118.52117464991</v>
      </c>
      <c r="E49" s="2">
        <f>IF(Calculations!$B49&lt;age_when_money_runs_out,Calculations!F49,"")</f>
        <v>0</v>
      </c>
      <c r="F49" s="2">
        <f>IF(Calculations!$B49&lt;age_when_money_runs_out,Calculations!G49,"")</f>
        <v>5718914.001387435</v>
      </c>
      <c r="G49" s="2">
        <f>IF(Calculations!$B49&lt;age_when_money_runs_out,Calculations!H49,"")</f>
        <v>343134.84008324606</v>
      </c>
      <c r="H49" s="2">
        <f>IF(Calculations!$B49&lt;age_when_money_runs_out,Calculations!I49,"")</f>
        <v>151118.52117464991</v>
      </c>
      <c r="I49" s="2">
        <f>IF(Calculations!$B49&lt;age_when_money_runs_out,Calculations!J49,"")</f>
        <v>5910930.3202960314</v>
      </c>
      <c r="J49" s="2">
        <f>IF(Calculations!$B49&lt;age_when_money_runs_out,Calculations!K49,"")</f>
        <v>192016.31890859641</v>
      </c>
      <c r="K49" s="2"/>
    </row>
    <row r="50" spans="1:11" x14ac:dyDescent="0.25">
      <c r="A50">
        <f>IF(Calculations!$B50&lt;age_when_money_runs_out,Calculations!B50,"")</f>
        <v>78</v>
      </c>
      <c r="B50" s="2">
        <f>IF(Calculations!$B50&lt;age_when_money_runs_out,Calculations!C50,"")</f>
        <v>0</v>
      </c>
      <c r="C50" s="2">
        <f>IF(Calculations!$B50&lt;age_when_money_runs_out,Calculations!D50,"")</f>
        <v>0</v>
      </c>
      <c r="D50" s="2">
        <f>IF(Calculations!$B50&lt;age_when_money_runs_out,Calculations!E50,"")</f>
        <v>156407.66941576265</v>
      </c>
      <c r="E50" s="2">
        <f>IF(Calculations!$B50&lt;age_when_money_runs_out,Calculations!F50,"")</f>
        <v>0</v>
      </c>
      <c r="F50" s="2">
        <f>IF(Calculations!$B50&lt;age_when_money_runs_out,Calculations!G50,"")</f>
        <v>5910930.3202960314</v>
      </c>
      <c r="G50" s="2">
        <f>IF(Calculations!$B50&lt;age_when_money_runs_out,Calculations!H50,"")</f>
        <v>354655.81921776186</v>
      </c>
      <c r="H50" s="2">
        <f>IF(Calculations!$B50&lt;age_when_money_runs_out,Calculations!I50,"")</f>
        <v>156407.66941576265</v>
      </c>
      <c r="I50" s="2">
        <f>IF(Calculations!$B50&lt;age_when_money_runs_out,Calculations!J50,"")</f>
        <v>6109178.4700980308</v>
      </c>
      <c r="J50" s="2">
        <f>IF(Calculations!$B50&lt;age_when_money_runs_out,Calculations!K50,"")</f>
        <v>198248.14980199933</v>
      </c>
      <c r="K50" s="2"/>
    </row>
    <row r="51" spans="1:11" x14ac:dyDescent="0.25">
      <c r="A51">
        <f>IF(Calculations!$B51&lt;age_when_money_runs_out,Calculations!B51,"")</f>
        <v>79</v>
      </c>
      <c r="B51" s="2">
        <f>IF(Calculations!$B51&lt;age_when_money_runs_out,Calculations!C51,"")</f>
        <v>0</v>
      </c>
      <c r="C51" s="2">
        <f>IF(Calculations!$B51&lt;age_when_money_runs_out,Calculations!D51,"")</f>
        <v>0</v>
      </c>
      <c r="D51" s="2">
        <f>IF(Calculations!$B51&lt;age_when_money_runs_out,Calculations!E51,"")</f>
        <v>161881.93784531433</v>
      </c>
      <c r="E51" s="2">
        <f>IF(Calculations!$B51&lt;age_when_money_runs_out,Calculations!F51,"")</f>
        <v>0</v>
      </c>
      <c r="F51" s="2">
        <f>IF(Calculations!$B51&lt;age_when_money_runs_out,Calculations!G51,"")</f>
        <v>6109178.4700980308</v>
      </c>
      <c r="G51" s="2">
        <f>IF(Calculations!$B51&lt;age_when_money_runs_out,Calculations!H51,"")</f>
        <v>366550.70820588182</v>
      </c>
      <c r="H51" s="2">
        <f>IF(Calculations!$B51&lt;age_when_money_runs_out,Calculations!I51,"")</f>
        <v>161881.93784531433</v>
      </c>
      <c r="I51" s="2">
        <f>IF(Calculations!$B51&lt;age_when_money_runs_out,Calculations!J51,"")</f>
        <v>6313847.2404585984</v>
      </c>
      <c r="J51" s="2">
        <f>IF(Calculations!$B51&lt;age_when_money_runs_out,Calculations!K51,"")</f>
        <v>204668.77036056761</v>
      </c>
      <c r="K51" s="2"/>
    </row>
    <row r="52" spans="1:11" x14ac:dyDescent="0.25">
      <c r="A52">
        <f>IF(Calculations!$B52&lt;age_when_money_runs_out,Calculations!B52,"")</f>
        <v>80</v>
      </c>
      <c r="B52" s="2">
        <f>IF(Calculations!$B52&lt;age_when_money_runs_out,Calculations!C52,"")</f>
        <v>0</v>
      </c>
      <c r="C52" s="2">
        <f>IF(Calculations!$B52&lt;age_when_money_runs_out,Calculations!D52,"")</f>
        <v>0</v>
      </c>
      <c r="D52" s="2">
        <f>IF(Calculations!$B52&lt;age_when_money_runs_out,Calculations!E52,"")</f>
        <v>167547.80566990032</v>
      </c>
      <c r="E52" s="2">
        <f>IF(Calculations!$B52&lt;age_when_money_runs_out,Calculations!F52,"")</f>
        <v>0</v>
      </c>
      <c r="F52" s="2">
        <f>IF(Calculations!$B52&lt;age_when_money_runs_out,Calculations!G52,"")</f>
        <v>6313847.2404585984</v>
      </c>
      <c r="G52" s="2">
        <f>IF(Calculations!$B52&lt;age_when_money_runs_out,Calculations!H52,"")</f>
        <v>378830.83442751586</v>
      </c>
      <c r="H52" s="2">
        <f>IF(Calculations!$B52&lt;age_when_money_runs_out,Calculations!I52,"")</f>
        <v>167547.80566990032</v>
      </c>
      <c r="I52" s="2">
        <f>IF(Calculations!$B52&lt;age_when_money_runs_out,Calculations!J52,"")</f>
        <v>6525130.2692162143</v>
      </c>
      <c r="J52" s="2">
        <f>IF(Calculations!$B52&lt;age_when_money_runs_out,Calculations!K52,"")</f>
        <v>211283.02875761595</v>
      </c>
      <c r="K52" s="2"/>
    </row>
    <row r="53" spans="1:11" x14ac:dyDescent="0.25">
      <c r="A53">
        <f>IF(Calculations!$B53&lt;age_when_money_runs_out,Calculations!B53,"")</f>
        <v>81</v>
      </c>
      <c r="B53" s="2">
        <f>IF(Calculations!$B53&lt;age_when_money_runs_out,Calculations!C53,"")</f>
        <v>0</v>
      </c>
      <c r="C53" s="2">
        <f>IF(Calculations!$B53&lt;age_when_money_runs_out,Calculations!D53,"")</f>
        <v>0</v>
      </c>
      <c r="D53" s="2">
        <f>IF(Calculations!$B53&lt;age_when_money_runs_out,Calculations!E53,"")</f>
        <v>173411.97886834684</v>
      </c>
      <c r="E53" s="2">
        <f>IF(Calculations!$B53&lt;age_when_money_runs_out,Calculations!F53,"")</f>
        <v>0</v>
      </c>
      <c r="F53" s="2">
        <f>IF(Calculations!$B53&lt;age_when_money_runs_out,Calculations!G53,"")</f>
        <v>6525130.2692162143</v>
      </c>
      <c r="G53" s="2">
        <f>IF(Calculations!$B53&lt;age_when_money_runs_out,Calculations!H53,"")</f>
        <v>391507.81615297287</v>
      </c>
      <c r="H53" s="2">
        <f>IF(Calculations!$B53&lt;age_when_money_runs_out,Calculations!I53,"")</f>
        <v>173411.97886834684</v>
      </c>
      <c r="I53" s="2">
        <f>IF(Calculations!$B53&lt;age_when_money_runs_out,Calculations!J53,"")</f>
        <v>6743226.1065008407</v>
      </c>
      <c r="J53" s="2">
        <f>IF(Calculations!$B53&lt;age_when_money_runs_out,Calculations!K53,"")</f>
        <v>218095.83728462644</v>
      </c>
      <c r="K53" s="2"/>
    </row>
    <row r="54" spans="1:11" x14ac:dyDescent="0.25">
      <c r="A54">
        <f>IF(Calculations!$B54&lt;age_when_money_runs_out,Calculations!B54,"")</f>
        <v>82</v>
      </c>
      <c r="B54" s="2">
        <f>IF(Calculations!$B54&lt;age_when_money_runs_out,Calculations!C54,"")</f>
        <v>0</v>
      </c>
      <c r="C54" s="2">
        <f>IF(Calculations!$B54&lt;age_when_money_runs_out,Calculations!D54,"")</f>
        <v>0</v>
      </c>
      <c r="D54" s="2">
        <f>IF(Calculations!$B54&lt;age_when_money_runs_out,Calculations!E54,"")</f>
        <v>179481.39812873898</v>
      </c>
      <c r="E54" s="2">
        <f>IF(Calculations!$B54&lt;age_when_money_runs_out,Calculations!F54,"")</f>
        <v>0</v>
      </c>
      <c r="F54" s="2">
        <f>IF(Calculations!$B54&lt;age_when_money_runs_out,Calculations!G54,"")</f>
        <v>6743226.1065008407</v>
      </c>
      <c r="G54" s="2">
        <f>IF(Calculations!$B54&lt;age_when_money_runs_out,Calculations!H54,"")</f>
        <v>404593.56639005046</v>
      </c>
      <c r="H54" s="2">
        <f>IF(Calculations!$B54&lt;age_when_money_runs_out,Calculations!I54,"")</f>
        <v>179481.39812873898</v>
      </c>
      <c r="I54" s="2">
        <f>IF(Calculations!$B54&lt;age_when_money_runs_out,Calculations!J54,"")</f>
        <v>6968338.2747621527</v>
      </c>
      <c r="J54" s="2">
        <f>IF(Calculations!$B54&lt;age_when_money_runs_out,Calculations!K54,"")</f>
        <v>225112.16826131195</v>
      </c>
      <c r="K54" s="2"/>
    </row>
    <row r="55" spans="1:11" x14ac:dyDescent="0.25">
      <c r="A55">
        <f>IF(Calculations!$B55&lt;age_when_money_runs_out,Calculations!B55,"")</f>
        <v>83</v>
      </c>
      <c r="B55" s="2">
        <f>IF(Calculations!$B55&lt;age_when_money_runs_out,Calculations!C55,"")</f>
        <v>0</v>
      </c>
      <c r="C55" s="2">
        <f>IF(Calculations!$B55&lt;age_when_money_runs_out,Calculations!D55,"")</f>
        <v>0</v>
      </c>
      <c r="D55" s="2">
        <f>IF(Calculations!$B55&lt;age_when_money_runs_out,Calculations!E55,"")</f>
        <v>185763.24706324484</v>
      </c>
      <c r="E55" s="2">
        <f>IF(Calculations!$B55&lt;age_when_money_runs_out,Calculations!F55,"")</f>
        <v>0</v>
      </c>
      <c r="F55" s="2">
        <f>IF(Calculations!$B55&lt;age_when_money_runs_out,Calculations!G55,"")</f>
        <v>6968338.2747621527</v>
      </c>
      <c r="G55" s="2">
        <f>IF(Calculations!$B55&lt;age_when_money_runs_out,Calculations!H55,"")</f>
        <v>418100.29648572917</v>
      </c>
      <c r="H55" s="2">
        <f>IF(Calculations!$B55&lt;age_when_money_runs_out,Calculations!I55,"")</f>
        <v>185763.24706324484</v>
      </c>
      <c r="I55" s="2">
        <f>IF(Calculations!$B55&lt;age_when_money_runs_out,Calculations!J55,"")</f>
        <v>7200675.3241846375</v>
      </c>
      <c r="J55" s="2">
        <f>IF(Calculations!$B55&lt;age_when_money_runs_out,Calculations!K55,"")</f>
        <v>232337.04942248482</v>
      </c>
      <c r="K55" s="2"/>
    </row>
    <row r="56" spans="1:11" x14ac:dyDescent="0.25">
      <c r="A56">
        <f>IF(Calculations!$B56&lt;age_when_money_runs_out,Calculations!B56,"")</f>
        <v>84</v>
      </c>
      <c r="B56" s="2">
        <f>IF(Calculations!$B56&lt;age_when_money_runs_out,Calculations!C56,"")</f>
        <v>0</v>
      </c>
      <c r="C56" s="2">
        <f>IF(Calculations!$B56&lt;age_when_money_runs_out,Calculations!D56,"")</f>
        <v>0</v>
      </c>
      <c r="D56" s="2">
        <f>IF(Calculations!$B56&lt;age_when_money_runs_out,Calculations!E56,"")</f>
        <v>192264.9607104584</v>
      </c>
      <c r="E56" s="2">
        <f>IF(Calculations!$B56&lt;age_when_money_runs_out,Calculations!F56,"")</f>
        <v>0</v>
      </c>
      <c r="F56" s="2">
        <f>IF(Calculations!$B56&lt;age_when_money_runs_out,Calculations!G56,"")</f>
        <v>7200675.3241846375</v>
      </c>
      <c r="G56" s="2">
        <f>IF(Calculations!$B56&lt;age_when_money_runs_out,Calculations!H56,"")</f>
        <v>432040.51945107826</v>
      </c>
      <c r="H56" s="2">
        <f>IF(Calculations!$B56&lt;age_when_money_runs_out,Calculations!I56,"")</f>
        <v>192264.9607104584</v>
      </c>
      <c r="I56" s="2">
        <f>IF(Calculations!$B56&lt;age_when_money_runs_out,Calculations!J56,"")</f>
        <v>7440450.8829252571</v>
      </c>
      <c r="J56" s="2">
        <f>IF(Calculations!$B56&lt;age_when_money_runs_out,Calculations!K56,"")</f>
        <v>239775.55874061957</v>
      </c>
      <c r="K56" s="2"/>
    </row>
    <row r="57" spans="1:11" x14ac:dyDescent="0.25">
      <c r="A57">
        <f>IF(Calculations!$B57&lt;age_when_money_runs_out,Calculations!B57,"")</f>
        <v>85</v>
      </c>
      <c r="B57" s="2">
        <f>IF(Calculations!$B57&lt;age_when_money_runs_out,Calculations!C57,"")</f>
        <v>0</v>
      </c>
      <c r="C57" s="2">
        <f>IF(Calculations!$B57&lt;age_when_money_runs_out,Calculations!D57,"")</f>
        <v>0</v>
      </c>
      <c r="D57" s="2">
        <f>IF(Calculations!$B57&lt;age_when_money_runs_out,Calculations!E57,"")</f>
        <v>198994.23433532444</v>
      </c>
      <c r="E57" s="2">
        <f>IF(Calculations!$B57&lt;age_when_money_runs_out,Calculations!F57,"")</f>
        <v>0</v>
      </c>
      <c r="F57" s="2">
        <f>IF(Calculations!$B57&lt;age_when_money_runs_out,Calculations!G57,"")</f>
        <v>7440450.8829252571</v>
      </c>
      <c r="G57" s="2">
        <f>IF(Calculations!$B57&lt;age_when_money_runs_out,Calculations!H57,"")</f>
        <v>446427.05297551543</v>
      </c>
      <c r="H57" s="2">
        <f>IF(Calculations!$B57&lt;age_when_money_runs_out,Calculations!I57,"")</f>
        <v>198994.23433532444</v>
      </c>
      <c r="I57" s="2">
        <f>IF(Calculations!$B57&lt;age_when_money_runs_out,Calculations!J57,"")</f>
        <v>7687883.7015654482</v>
      </c>
      <c r="J57" s="2">
        <f>IF(Calculations!$B57&lt;age_when_money_runs_out,Calculations!K57,"")</f>
        <v>247432.81864019111</v>
      </c>
      <c r="K57" s="2"/>
    </row>
    <row r="58" spans="1:11" x14ac:dyDescent="0.25">
      <c r="A58">
        <f>IF(Calculations!$B58&lt;age_when_money_runs_out,Calculations!B58,"")</f>
        <v>86</v>
      </c>
      <c r="B58" s="2">
        <f>IF(Calculations!$B58&lt;age_when_money_runs_out,Calculations!C58,"")</f>
        <v>0</v>
      </c>
      <c r="C58" s="2">
        <f>IF(Calculations!$B58&lt;age_when_money_runs_out,Calculations!D58,"")</f>
        <v>0</v>
      </c>
      <c r="D58" s="2">
        <f>IF(Calculations!$B58&lt;age_when_money_runs_out,Calculations!E58,"")</f>
        <v>205959.03253706079</v>
      </c>
      <c r="E58" s="2">
        <f>IF(Calculations!$B58&lt;age_when_money_runs_out,Calculations!F58,"")</f>
        <v>0</v>
      </c>
      <c r="F58" s="2">
        <f>IF(Calculations!$B58&lt;age_when_money_runs_out,Calculations!G58,"")</f>
        <v>7687883.7015654482</v>
      </c>
      <c r="G58" s="2">
        <f>IF(Calculations!$B58&lt;age_when_money_runs_out,Calculations!H58,"")</f>
        <v>461273.02209392685</v>
      </c>
      <c r="H58" s="2">
        <f>IF(Calculations!$B58&lt;age_when_money_runs_out,Calculations!I58,"")</f>
        <v>205959.03253706079</v>
      </c>
      <c r="I58" s="2">
        <f>IF(Calculations!$B58&lt;age_when_money_runs_out,Calculations!J58,"")</f>
        <v>7943197.691122314</v>
      </c>
      <c r="J58" s="2">
        <f>IF(Calculations!$B58&lt;age_when_money_runs_out,Calculations!K58,"")</f>
        <v>255313.98955686577</v>
      </c>
      <c r="K58" s="2"/>
    </row>
    <row r="59" spans="1:11" x14ac:dyDescent="0.25">
      <c r="A59">
        <f>IF(Calculations!$B59&lt;age_when_money_runs_out,Calculations!B59,"")</f>
        <v>87</v>
      </c>
      <c r="B59" s="2">
        <f>IF(Calculations!$B59&lt;age_when_money_runs_out,Calculations!C59,"")</f>
        <v>0</v>
      </c>
      <c r="C59" s="2">
        <f>IF(Calculations!$B59&lt;age_when_money_runs_out,Calculations!D59,"")</f>
        <v>0</v>
      </c>
      <c r="D59" s="2">
        <f>IF(Calculations!$B59&lt;age_when_money_runs_out,Calculations!E59,"")</f>
        <v>213167.59867585791</v>
      </c>
      <c r="E59" s="2">
        <f>IF(Calculations!$B59&lt;age_when_money_runs_out,Calculations!F59,"")</f>
        <v>0</v>
      </c>
      <c r="F59" s="2">
        <f>IF(Calculations!$B59&lt;age_when_money_runs_out,Calculations!G59,"")</f>
        <v>7943197.691122314</v>
      </c>
      <c r="G59" s="2">
        <f>IF(Calculations!$B59&lt;age_when_money_runs_out,Calculations!H59,"")</f>
        <v>476591.86146733881</v>
      </c>
      <c r="H59" s="2">
        <f>IF(Calculations!$B59&lt;age_when_money_runs_out,Calculations!I59,"")</f>
        <v>213167.59867585791</v>
      </c>
      <c r="I59" s="2">
        <f>IF(Calculations!$B59&lt;age_when_money_runs_out,Calculations!J59,"")</f>
        <v>8206621.9539137948</v>
      </c>
      <c r="J59" s="2">
        <f>IF(Calculations!$B59&lt;age_when_money_runs_out,Calculations!K59,"")</f>
        <v>263424.26279148087</v>
      </c>
      <c r="K59" s="2"/>
    </row>
    <row r="60" spans="1:11" x14ac:dyDescent="0.25">
      <c r="A60">
        <f>IF(Calculations!$B60&lt;age_when_money_runs_out,Calculations!B60,"")</f>
        <v>88</v>
      </c>
      <c r="B60" s="2">
        <f>IF(Calculations!$B60&lt;age_when_money_runs_out,Calculations!C60,"")</f>
        <v>0</v>
      </c>
      <c r="C60" s="2">
        <f>IF(Calculations!$B60&lt;age_when_money_runs_out,Calculations!D60,"")</f>
        <v>0</v>
      </c>
      <c r="D60" s="2">
        <f>IF(Calculations!$B60&lt;age_when_money_runs_out,Calculations!E60,"")</f>
        <v>220628.46462951295</v>
      </c>
      <c r="E60" s="2">
        <f>IF(Calculations!$B60&lt;age_when_money_runs_out,Calculations!F60,"")</f>
        <v>0</v>
      </c>
      <c r="F60" s="2">
        <f>IF(Calculations!$B60&lt;age_when_money_runs_out,Calculations!G60,"")</f>
        <v>8206621.9539137948</v>
      </c>
      <c r="G60" s="2">
        <f>IF(Calculations!$B60&lt;age_when_money_runs_out,Calculations!H60,"")</f>
        <v>492397.31723482767</v>
      </c>
      <c r="H60" s="2">
        <f>IF(Calculations!$B60&lt;age_when_money_runs_out,Calculations!I60,"")</f>
        <v>220628.46462951295</v>
      </c>
      <c r="I60" s="2">
        <f>IF(Calculations!$B60&lt;age_when_money_runs_out,Calculations!J60,"")</f>
        <v>8478390.8065191098</v>
      </c>
      <c r="J60" s="2">
        <f>IF(Calculations!$B60&lt;age_when_money_runs_out,Calculations!K60,"")</f>
        <v>271768.85260531493</v>
      </c>
      <c r="K60" s="2"/>
    </row>
    <row r="61" spans="1:11" x14ac:dyDescent="0.25">
      <c r="A61">
        <f>IF(Calculations!$B61&lt;age_when_money_runs_out,Calculations!B61,"")</f>
        <v>89</v>
      </c>
      <c r="B61" s="2">
        <f>IF(Calculations!$B61&lt;age_when_money_runs_out,Calculations!C61,"")</f>
        <v>0</v>
      </c>
      <c r="C61" s="2">
        <f>IF(Calculations!$B61&lt;age_when_money_runs_out,Calculations!D61,"")</f>
        <v>0</v>
      </c>
      <c r="D61" s="2">
        <f>IF(Calculations!$B61&lt;age_when_money_runs_out,Calculations!E61,"")</f>
        <v>228350.4608915459</v>
      </c>
      <c r="E61" s="2">
        <f>IF(Calculations!$B61&lt;age_when_money_runs_out,Calculations!F61,"")</f>
        <v>0</v>
      </c>
      <c r="F61" s="2">
        <f>IF(Calculations!$B61&lt;age_when_money_runs_out,Calculations!G61,"")</f>
        <v>8478390.8065191098</v>
      </c>
      <c r="G61" s="2">
        <f>IF(Calculations!$B61&lt;age_when_money_runs_out,Calculations!H61,"")</f>
        <v>508703.44839114655</v>
      </c>
      <c r="H61" s="2">
        <f>IF(Calculations!$B61&lt;age_when_money_runs_out,Calculations!I61,"")</f>
        <v>228350.4608915459</v>
      </c>
      <c r="I61" s="2">
        <f>IF(Calculations!$B61&lt;age_when_money_runs_out,Calculations!J61,"")</f>
        <v>8758743.79401871</v>
      </c>
      <c r="J61" s="2">
        <f>IF(Calculations!$B61&lt;age_when_money_runs_out,Calculations!K61,"")</f>
        <v>280352.98749960028</v>
      </c>
      <c r="K61" s="2"/>
    </row>
    <row r="62" spans="1:11" x14ac:dyDescent="0.25">
      <c r="A62">
        <f>IF(Calculations!$B62&lt;age_when_money_runs_out,Calculations!B62,"")</f>
        <v>90</v>
      </c>
      <c r="B62" s="2">
        <f>IF(Calculations!$B62&lt;age_when_money_runs_out,Calculations!C62,"")</f>
        <v>0</v>
      </c>
      <c r="C62" s="2">
        <f>IF(Calculations!$B62&lt;age_when_money_runs_out,Calculations!D62,"")</f>
        <v>0</v>
      </c>
      <c r="D62" s="2">
        <f>IF(Calculations!$B62&lt;age_when_money_runs_out,Calculations!E62,"")</f>
        <v>236342.72702275001</v>
      </c>
      <c r="E62" s="2">
        <f>IF(Calculations!$B62&lt;age_when_money_runs_out,Calculations!F62,"")</f>
        <v>0</v>
      </c>
      <c r="F62" s="2">
        <f>IF(Calculations!$B62&lt;age_when_money_runs_out,Calculations!G62,"")</f>
        <v>8758743.79401871</v>
      </c>
      <c r="G62" s="2">
        <f>IF(Calculations!$B62&lt;age_when_money_runs_out,Calculations!H62,"")</f>
        <v>525524.62764112256</v>
      </c>
      <c r="H62" s="2">
        <f>IF(Calculations!$B62&lt;age_when_money_runs_out,Calculations!I62,"")</f>
        <v>236342.72702275001</v>
      </c>
      <c r="I62" s="2">
        <f>IF(Calculations!$B62&lt;age_when_money_runs_out,Calculations!J62,"")</f>
        <v>9047925.6946370825</v>
      </c>
      <c r="J62" s="2">
        <f>IF(Calculations!$B62&lt;age_when_money_runs_out,Calculations!K62,"")</f>
        <v>289181.90061837249</v>
      </c>
      <c r="K62" s="2"/>
    </row>
    <row r="63" spans="1:11" x14ac:dyDescent="0.25">
      <c r="A63">
        <f>IF(Calculations!$B63&lt;age_when_money_runs_out,Calculations!B63,"")</f>
        <v>91</v>
      </c>
      <c r="B63" s="2">
        <f>IF(Calculations!$B63&lt;age_when_money_runs_out,Calculations!C63,"")</f>
        <v>0</v>
      </c>
      <c r="C63" s="2">
        <f>IF(Calculations!$B63&lt;age_when_money_runs_out,Calculations!D63,"")</f>
        <v>0</v>
      </c>
      <c r="D63" s="2">
        <f>IF(Calculations!$B63&lt;age_when_money_runs_out,Calculations!E63,"")</f>
        <v>244614.72246854627</v>
      </c>
      <c r="E63" s="2">
        <f>IF(Calculations!$B63&lt;age_when_money_runs_out,Calculations!F63,"")</f>
        <v>0</v>
      </c>
      <c r="F63" s="2">
        <f>IF(Calculations!$B63&lt;age_when_money_runs_out,Calculations!G63,"")</f>
        <v>9047925.6946370825</v>
      </c>
      <c r="G63" s="2">
        <f>IF(Calculations!$B63&lt;age_when_money_runs_out,Calculations!H63,"")</f>
        <v>542875.54167822492</v>
      </c>
      <c r="H63" s="2">
        <f>IF(Calculations!$B63&lt;age_when_money_runs_out,Calculations!I63,"")</f>
        <v>244614.72246854627</v>
      </c>
      <c r="I63" s="2">
        <f>IF(Calculations!$B63&lt;age_when_money_runs_out,Calculations!J63,"")</f>
        <v>9346186.5138467625</v>
      </c>
      <c r="J63" s="2">
        <f>IF(Calculations!$B63&lt;age_when_money_runs_out,Calculations!K63,"")</f>
        <v>298260.81920967996</v>
      </c>
      <c r="K63" s="2"/>
    </row>
    <row r="64" spans="1:11" x14ac:dyDescent="0.25">
      <c r="A64">
        <f>IF(Calculations!$B64&lt;age_when_money_runs_out,Calculations!B64,"")</f>
        <v>92</v>
      </c>
      <c r="B64" s="2">
        <f>IF(Calculations!$B64&lt;age_when_money_runs_out,Calculations!C64,"")</f>
        <v>0</v>
      </c>
      <c r="C64" s="2">
        <f>IF(Calculations!$B64&lt;age_when_money_runs_out,Calculations!D64,"")</f>
        <v>0</v>
      </c>
      <c r="D64" s="2">
        <f>IF(Calculations!$B64&lt;age_when_money_runs_out,Calculations!E64,"")</f>
        <v>253176.23775494538</v>
      </c>
      <c r="E64" s="2">
        <f>IF(Calculations!$B64&lt;age_when_money_runs_out,Calculations!F64,"")</f>
        <v>0</v>
      </c>
      <c r="F64" s="2">
        <f>IF(Calculations!$B64&lt;age_when_money_runs_out,Calculations!G64,"")</f>
        <v>9346186.5138467625</v>
      </c>
      <c r="G64" s="2">
        <f>IF(Calculations!$B64&lt;age_when_money_runs_out,Calculations!H64,"")</f>
        <v>560771.19083080569</v>
      </c>
      <c r="H64" s="2">
        <f>IF(Calculations!$B64&lt;age_when_money_runs_out,Calculations!I64,"")</f>
        <v>253176.23775494538</v>
      </c>
      <c r="I64" s="2">
        <f>IF(Calculations!$B64&lt;age_when_money_runs_out,Calculations!J64,"")</f>
        <v>9653781.466922624</v>
      </c>
      <c r="J64" s="2">
        <f>IF(Calculations!$B64&lt;age_when_money_runs_out,Calculations!K64,"")</f>
        <v>307594.95307586156</v>
      </c>
      <c r="K64" s="2"/>
    </row>
    <row r="65" spans="1:11" x14ac:dyDescent="0.25">
      <c r="A65">
        <f>IF(Calculations!$B65&lt;age_when_money_runs_out,Calculations!B65,"")</f>
        <v>93</v>
      </c>
      <c r="B65" s="2">
        <f>IF(Calculations!$B65&lt;age_when_money_runs_out,Calculations!C65,"")</f>
        <v>0</v>
      </c>
      <c r="C65" s="2">
        <f>IF(Calculations!$B65&lt;age_when_money_runs_out,Calculations!D65,"")</f>
        <v>0</v>
      </c>
      <c r="D65" s="2">
        <f>IF(Calculations!$B65&lt;age_when_money_runs_out,Calculations!E65,"")</f>
        <v>262037.40607636847</v>
      </c>
      <c r="E65" s="2">
        <f>IF(Calculations!$B65&lt;age_when_money_runs_out,Calculations!F65,"")</f>
        <v>0</v>
      </c>
      <c r="F65" s="2">
        <f>IF(Calculations!$B65&lt;age_when_money_runs_out,Calculations!G65,"")</f>
        <v>9653781.466922624</v>
      </c>
      <c r="G65" s="2">
        <f>IF(Calculations!$B65&lt;age_when_money_runs_out,Calculations!H65,"")</f>
        <v>579226.88801535743</v>
      </c>
      <c r="H65" s="2">
        <f>IF(Calculations!$B65&lt;age_when_money_runs_out,Calculations!I65,"")</f>
        <v>262037.40607636847</v>
      </c>
      <c r="I65" s="2">
        <f>IF(Calculations!$B65&lt;age_when_money_runs_out,Calculations!J65,"")</f>
        <v>9970970.9488616139</v>
      </c>
      <c r="J65" s="2">
        <f>IF(Calculations!$B65&lt;age_when_money_runs_out,Calculations!K65,"")</f>
        <v>317189.48193898983</v>
      </c>
      <c r="K65" s="2"/>
    </row>
    <row r="66" spans="1:11" x14ac:dyDescent="0.25">
      <c r="A66">
        <f>IF(Calculations!$B66&lt;age_when_money_runs_out,Calculations!B66,"")</f>
        <v>94</v>
      </c>
      <c r="B66" s="2">
        <f>IF(Calculations!$B66&lt;age_when_money_runs_out,Calculations!C66,"")</f>
        <v>0</v>
      </c>
      <c r="C66" s="2">
        <f>IF(Calculations!$B66&lt;age_when_money_runs_out,Calculations!D66,"")</f>
        <v>0</v>
      </c>
      <c r="D66" s="2">
        <f>IF(Calculations!$B66&lt;age_when_money_runs_out,Calculations!E66,"")</f>
        <v>271208.71528904134</v>
      </c>
      <c r="E66" s="2">
        <f>IF(Calculations!$B66&lt;age_when_money_runs_out,Calculations!F66,"")</f>
        <v>0</v>
      </c>
      <c r="F66" s="2">
        <f>IF(Calculations!$B66&lt;age_when_money_runs_out,Calculations!G66,"")</f>
        <v>9970970.9488616139</v>
      </c>
      <c r="G66" s="2">
        <f>IF(Calculations!$B66&lt;age_when_money_runs_out,Calculations!H66,"")</f>
        <v>598258.25693169679</v>
      </c>
      <c r="H66" s="2">
        <f>IF(Calculations!$B66&lt;age_when_money_runs_out,Calculations!I66,"")</f>
        <v>271208.71528904134</v>
      </c>
      <c r="I66" s="2">
        <f>IF(Calculations!$B66&lt;age_when_money_runs_out,Calculations!J66,"")</f>
        <v>10298020.490504269</v>
      </c>
      <c r="J66" s="2">
        <f>IF(Calculations!$B66&lt;age_when_money_runs_out,Calculations!K66,"")</f>
        <v>327049.54164265469</v>
      </c>
      <c r="K66" s="2"/>
    </row>
    <row r="67" spans="1:11" x14ac:dyDescent="0.25">
      <c r="A67">
        <f>IF(Calculations!$B67&lt;age_when_money_runs_out,Calculations!B67,"")</f>
        <v>95</v>
      </c>
      <c r="B67" s="2">
        <f>IF(Calculations!$B67&lt;age_when_money_runs_out,Calculations!C67,"")</f>
        <v>0</v>
      </c>
      <c r="C67" s="2">
        <f>IF(Calculations!$B67&lt;age_when_money_runs_out,Calculations!D67,"")</f>
        <v>0</v>
      </c>
      <c r="D67" s="2">
        <f>IF(Calculations!$B67&lt;age_when_money_runs_out,Calculations!E67,"")</f>
        <v>280701.02032415778</v>
      </c>
      <c r="E67" s="2">
        <f>IF(Calculations!$B67&lt;age_when_money_runs_out,Calculations!F67,"")</f>
        <v>0</v>
      </c>
      <c r="F67" s="2">
        <f>IF(Calculations!$B67&lt;age_when_money_runs_out,Calculations!G67,"")</f>
        <v>10298020.490504269</v>
      </c>
      <c r="G67" s="2">
        <f>IF(Calculations!$B67&lt;age_when_money_runs_out,Calculations!H67,"")</f>
        <v>617881.22943025606</v>
      </c>
      <c r="H67" s="2">
        <f>IF(Calculations!$B67&lt;age_when_money_runs_out,Calculations!I67,"")</f>
        <v>280701.02032415778</v>
      </c>
      <c r="I67" s="2">
        <f>IF(Calculations!$B67&lt;age_when_money_runs_out,Calculations!J67,"")</f>
        <v>10635200.699610367</v>
      </c>
      <c r="J67" s="2">
        <f>IF(Calculations!$B67&lt;age_when_money_runs_out,Calculations!K67,"")</f>
        <v>337180.20910609886</v>
      </c>
      <c r="K67" s="2"/>
    </row>
    <row r="68" spans="1:11" x14ac:dyDescent="0.25">
      <c r="A68">
        <f>IF(Calculations!$B68&lt;age_when_money_runs_out,Calculations!B68,"")</f>
        <v>96</v>
      </c>
      <c r="B68" s="2">
        <f>IF(Calculations!$B68&lt;age_when_money_runs_out,Calculations!C68,"")</f>
        <v>0</v>
      </c>
      <c r="C68" s="2">
        <f>IF(Calculations!$B68&lt;age_when_money_runs_out,Calculations!D68,"")</f>
        <v>0</v>
      </c>
      <c r="D68" s="2">
        <f>IF(Calculations!$B68&lt;age_when_money_runs_out,Calculations!E68,"")</f>
        <v>290525.55603550328</v>
      </c>
      <c r="E68" s="2">
        <f>IF(Calculations!$B68&lt;age_when_money_runs_out,Calculations!F68,"")</f>
        <v>0</v>
      </c>
      <c r="F68" s="2">
        <f>IF(Calculations!$B68&lt;age_when_money_runs_out,Calculations!G68,"")</f>
        <v>10635200.699610367</v>
      </c>
      <c r="G68" s="2">
        <f>IF(Calculations!$B68&lt;age_when_money_runs_out,Calculations!H68,"")</f>
        <v>638112.04197662207</v>
      </c>
      <c r="H68" s="2">
        <f>IF(Calculations!$B68&lt;age_when_money_runs_out,Calculations!I68,"")</f>
        <v>290525.55603550328</v>
      </c>
      <c r="I68" s="2">
        <f>IF(Calculations!$B68&lt;age_when_money_runs_out,Calculations!J68,"")</f>
        <v>10982787.185551485</v>
      </c>
      <c r="J68" s="2">
        <f>IF(Calculations!$B68&lt;age_when_money_runs_out,Calculations!K68,"")</f>
        <v>347586.48594111763</v>
      </c>
      <c r="K68" s="2"/>
    </row>
    <row r="69" spans="1:11" x14ac:dyDescent="0.25">
      <c r="A69">
        <f>IF(Calculations!$B69&lt;age_when_money_runs_out,Calculations!B69,"")</f>
        <v>97</v>
      </c>
      <c r="B69" s="2">
        <f>IF(Calculations!$B69&lt;age_when_money_runs_out,Calculations!C69,"")</f>
        <v>0</v>
      </c>
      <c r="C69" s="2">
        <f>IF(Calculations!$B69&lt;age_when_money_runs_out,Calculations!D69,"")</f>
        <v>0</v>
      </c>
      <c r="D69" s="2">
        <f>IF(Calculations!$B69&lt;age_when_money_runs_out,Calculations!E69,"")</f>
        <v>300693.95049674588</v>
      </c>
      <c r="E69" s="2">
        <f>IF(Calculations!$B69&lt;age_when_money_runs_out,Calculations!F69,"")</f>
        <v>0</v>
      </c>
      <c r="F69" s="2">
        <f>IF(Calculations!$B69&lt;age_when_money_runs_out,Calculations!G69,"")</f>
        <v>10982787.185551485</v>
      </c>
      <c r="G69" s="2">
        <f>IF(Calculations!$B69&lt;age_when_money_runs_out,Calculations!H69,"")</f>
        <v>658967.23113308905</v>
      </c>
      <c r="H69" s="2">
        <f>IF(Calculations!$B69&lt;age_when_money_runs_out,Calculations!I69,"")</f>
        <v>300693.95049674588</v>
      </c>
      <c r="I69" s="2">
        <f>IF(Calculations!$B69&lt;age_when_money_runs_out,Calculations!J69,"")</f>
        <v>11341060.466187827</v>
      </c>
      <c r="J69" s="2">
        <f>IF(Calculations!$B69&lt;age_when_money_runs_out,Calculations!K69,"")</f>
        <v>358273.28063634224</v>
      </c>
      <c r="K69" s="2"/>
    </row>
    <row r="70" spans="1:11" x14ac:dyDescent="0.25">
      <c r="A70">
        <f>IF(Calculations!$B70&lt;age_when_money_runs_out,Calculations!B70,"")</f>
        <v>98</v>
      </c>
      <c r="B70" s="2">
        <f>IF(Calculations!$B70&lt;age_when_money_runs_out,Calculations!C70,"")</f>
        <v>0</v>
      </c>
      <c r="C70" s="2">
        <f>IF(Calculations!$B70&lt;age_when_money_runs_out,Calculations!D70,"")</f>
        <v>0</v>
      </c>
      <c r="D70" s="2">
        <f>IF(Calculations!$B70&lt;age_when_money_runs_out,Calculations!E70,"")</f>
        <v>311218.23876413197</v>
      </c>
      <c r="E70" s="2">
        <f>IF(Calculations!$B70&lt;age_when_money_runs_out,Calculations!F70,"")</f>
        <v>0</v>
      </c>
      <c r="F70" s="2">
        <f>IF(Calculations!$B70&lt;age_when_money_runs_out,Calculations!G70,"")</f>
        <v>11341060.466187827</v>
      </c>
      <c r="G70" s="2">
        <f>IF(Calculations!$B70&lt;age_when_money_runs_out,Calculations!H70,"")</f>
        <v>680463.62797126966</v>
      </c>
      <c r="H70" s="2">
        <f>IF(Calculations!$B70&lt;age_when_money_runs_out,Calculations!I70,"")</f>
        <v>311218.23876413197</v>
      </c>
      <c r="I70" s="2">
        <f>IF(Calculations!$B70&lt;age_when_money_runs_out,Calculations!J70,"")</f>
        <v>11710305.855394965</v>
      </c>
      <c r="J70" s="2">
        <f>IF(Calculations!$B70&lt;age_when_money_runs_out,Calculations!K70,"")</f>
        <v>369245.38920713775</v>
      </c>
      <c r="K70" s="2"/>
    </row>
    <row r="71" spans="1:11" x14ac:dyDescent="0.25">
      <c r="A71">
        <f>IF(Calculations!$B71&lt;age_when_money_runs_out,Calculations!B71,"")</f>
        <v>99</v>
      </c>
      <c r="B71" s="2">
        <f>IF(Calculations!$B71&lt;age_when_money_runs_out,Calculations!C71,"")</f>
        <v>0</v>
      </c>
      <c r="C71" s="2">
        <f>IF(Calculations!$B71&lt;age_when_money_runs_out,Calculations!D71,"")</f>
        <v>0</v>
      </c>
      <c r="D71" s="2">
        <f>IF(Calculations!$B71&lt;age_when_money_runs_out,Calculations!E71,"")</f>
        <v>322110.87712087657</v>
      </c>
      <c r="E71" s="2">
        <f>IF(Calculations!$B71&lt;age_when_money_runs_out,Calculations!F71,"")</f>
        <v>0</v>
      </c>
      <c r="F71" s="2">
        <f>IF(Calculations!$B71&lt;age_when_money_runs_out,Calculations!G71,"")</f>
        <v>11710305.855394965</v>
      </c>
      <c r="G71" s="2">
        <f>IF(Calculations!$B71&lt;age_when_money_runs_out,Calculations!H71,"")</f>
        <v>702618.35132369783</v>
      </c>
      <c r="H71" s="2">
        <f>IF(Calculations!$B71&lt;age_when_money_runs_out,Calculations!I71,"")</f>
        <v>322110.87712087657</v>
      </c>
      <c r="I71" s="2">
        <f>IF(Calculations!$B71&lt;age_when_money_runs_out,Calculations!J71,"")</f>
        <v>12090813.329597786</v>
      </c>
      <c r="J71" s="2">
        <f>IF(Calculations!$B71&lt;age_when_money_runs_out,Calculations!K71,"")</f>
        <v>380507.47420282103</v>
      </c>
      <c r="K71" s="2"/>
    </row>
    <row r="72" spans="1:11" x14ac:dyDescent="0.25">
      <c r="A72">
        <f>IF(Calculations!$B72&lt;age_when_money_runs_out,Calculations!B72,"")</f>
        <v>100</v>
      </c>
      <c r="B72" s="2">
        <f>IF(Calculations!$B72&lt;age_when_money_runs_out,Calculations!C72,"")</f>
        <v>0</v>
      </c>
      <c r="C72" s="2">
        <f>IF(Calculations!$B72&lt;age_when_money_runs_out,Calculations!D72,"")</f>
        <v>0</v>
      </c>
      <c r="D72" s="2">
        <f>IF(Calculations!$B72&lt;age_when_money_runs_out,Calculations!E72,"")</f>
        <v>333384.75782010728</v>
      </c>
      <c r="E72" s="2">
        <f>IF(Calculations!$B72&lt;age_when_money_runs_out,Calculations!F72,"")</f>
        <v>0</v>
      </c>
      <c r="F72" s="2">
        <f>IF(Calculations!$B72&lt;age_when_money_runs_out,Calculations!G72,"")</f>
        <v>12090813.329597786</v>
      </c>
      <c r="G72" s="2">
        <f>IF(Calculations!$B72&lt;age_when_money_runs_out,Calculations!H72,"")</f>
        <v>725448.79977586714</v>
      </c>
      <c r="H72" s="2">
        <f>IF(Calculations!$B72&lt;age_when_money_runs_out,Calculations!I72,"")</f>
        <v>333384.75782010728</v>
      </c>
      <c r="I72" s="2">
        <f>IF(Calculations!$B72&lt;age_when_money_runs_out,Calculations!J72,"")</f>
        <v>12482877.371553546</v>
      </c>
      <c r="J72" s="2">
        <f>IF(Calculations!$B72&lt;age_when_money_runs_out,Calculations!K72,"")</f>
        <v>392064.04195575975</v>
      </c>
      <c r="K72" s="2"/>
    </row>
    <row r="73" spans="1:11" x14ac:dyDescent="0.25">
      <c r="A73">
        <f>IF(Calculations!$B73&lt;age_when_money_runs_out,Calculations!B73,"")</f>
        <v>101</v>
      </c>
      <c r="B73" s="2">
        <f>IF(Calculations!$B73&lt;age_when_money_runs_out,Calculations!C73,"")</f>
        <v>0</v>
      </c>
      <c r="C73" s="2">
        <f>IF(Calculations!$B73&lt;age_when_money_runs_out,Calculations!D73,"")</f>
        <v>0</v>
      </c>
      <c r="D73" s="2">
        <f>IF(Calculations!$B73&lt;age_when_money_runs_out,Calculations!E73,"")</f>
        <v>345053.22434381105</v>
      </c>
      <c r="E73" s="2">
        <f>IF(Calculations!$B73&lt;age_when_money_runs_out,Calculations!F73,"")</f>
        <v>0</v>
      </c>
      <c r="F73" s="2">
        <f>IF(Calculations!$B73&lt;age_when_money_runs_out,Calculations!G73,"")</f>
        <v>12482877.371553546</v>
      </c>
      <c r="G73" s="2">
        <f>IF(Calculations!$B73&lt;age_when_money_runs_out,Calculations!H73,"")</f>
        <v>748972.6422932127</v>
      </c>
      <c r="H73" s="2">
        <f>IF(Calculations!$B73&lt;age_when_money_runs_out,Calculations!I73,"")</f>
        <v>345053.22434381105</v>
      </c>
      <c r="I73" s="2">
        <f>IF(Calculations!$B73&lt;age_when_money_runs_out,Calculations!J73,"")</f>
        <v>12886796.789502949</v>
      </c>
      <c r="J73" s="2">
        <f>IF(Calculations!$B73&lt;age_when_money_runs_out,Calculations!K73,"")</f>
        <v>403919.4179494027</v>
      </c>
      <c r="K73" s="2"/>
    </row>
    <row r="74" spans="1:11" x14ac:dyDescent="0.25">
      <c r="A74">
        <f>IF(Calculations!$B74&lt;age_when_money_runs_out,Calculations!B74,"")</f>
        <v>102</v>
      </c>
      <c r="B74" s="2">
        <f>IF(Calculations!$B74&lt;age_when_money_runs_out,Calculations!C74,"")</f>
        <v>0</v>
      </c>
      <c r="C74" s="2">
        <f>IF(Calculations!$B74&lt;age_when_money_runs_out,Calculations!D74,"")</f>
        <v>0</v>
      </c>
      <c r="D74" s="2">
        <f>IF(Calculations!$B74&lt;age_when_money_runs_out,Calculations!E74,"")</f>
        <v>357130.08719584445</v>
      </c>
      <c r="E74" s="2">
        <f>IF(Calculations!$B74&lt;age_when_money_runs_out,Calculations!F74,"")</f>
        <v>0</v>
      </c>
      <c r="F74" s="2">
        <f>IF(Calculations!$B74&lt;age_when_money_runs_out,Calculations!G74,"")</f>
        <v>12886796.789502949</v>
      </c>
      <c r="G74" s="2">
        <f>IF(Calculations!$B74&lt;age_when_money_runs_out,Calculations!H74,"")</f>
        <v>773207.80737017689</v>
      </c>
      <c r="H74" s="2">
        <f>IF(Calculations!$B74&lt;age_when_money_runs_out,Calculations!I74,"")</f>
        <v>357130.08719584445</v>
      </c>
      <c r="I74" s="2">
        <f>IF(Calculations!$B74&lt;age_when_money_runs_out,Calculations!J74,"")</f>
        <v>13302874.50967728</v>
      </c>
      <c r="J74" s="2">
        <f>IF(Calculations!$B74&lt;age_when_money_runs_out,Calculations!K74,"")</f>
        <v>416077.72017433122</v>
      </c>
      <c r="K74" s="2"/>
    </row>
    <row r="75" spans="1:11" x14ac:dyDescent="0.25">
      <c r="A75">
        <f>IF(Calculations!$B75&lt;age_when_money_runs_out,Calculations!B75,"")</f>
        <v>103</v>
      </c>
      <c r="B75" s="2">
        <f>IF(Calculations!$B75&lt;age_when_money_runs_out,Calculations!C75,"")</f>
        <v>0</v>
      </c>
      <c r="C75" s="2">
        <f>IF(Calculations!$B75&lt;age_when_money_runs_out,Calculations!D75,"")</f>
        <v>0</v>
      </c>
      <c r="D75" s="2">
        <f>IF(Calculations!$B75&lt;age_when_money_runs_out,Calculations!E75,"")</f>
        <v>369629.64024769899</v>
      </c>
      <c r="E75" s="2">
        <f>IF(Calculations!$B75&lt;age_when_money_runs_out,Calculations!F75,"")</f>
        <v>0</v>
      </c>
      <c r="F75" s="2">
        <f>IF(Calculations!$B75&lt;age_when_money_runs_out,Calculations!G75,"")</f>
        <v>13302874.50967728</v>
      </c>
      <c r="G75" s="2">
        <f>IF(Calculations!$B75&lt;age_when_money_runs_out,Calculations!H75,"")</f>
        <v>798172.47058063676</v>
      </c>
      <c r="H75" s="2">
        <f>IF(Calculations!$B75&lt;age_when_money_runs_out,Calculations!I75,"")</f>
        <v>369629.64024769899</v>
      </c>
      <c r="I75" s="2">
        <f>IF(Calculations!$B75&lt;age_when_money_runs_out,Calculations!J75,"")</f>
        <v>13731417.340010218</v>
      </c>
      <c r="J75" s="2">
        <f>IF(Calculations!$B75&lt;age_when_money_runs_out,Calculations!K75,"")</f>
        <v>428542.83033293858</v>
      </c>
      <c r="K75" s="2"/>
    </row>
    <row r="76" spans="1:11" x14ac:dyDescent="0.25">
      <c r="A76">
        <f>IF(Calculations!$B76&lt;age_when_money_runs_out,Calculations!B76,"")</f>
        <v>104</v>
      </c>
      <c r="B76" s="2">
        <f>IF(Calculations!$B76&lt;age_when_money_runs_out,Calculations!C76,"")</f>
        <v>0</v>
      </c>
      <c r="C76" s="2">
        <f>IF(Calculations!$B76&lt;age_when_money_runs_out,Calculations!D76,"")</f>
        <v>0</v>
      </c>
      <c r="D76" s="2">
        <f>IF(Calculations!$B76&lt;age_when_money_runs_out,Calculations!E76,"")</f>
        <v>382566.67765636847</v>
      </c>
      <c r="E76" s="2">
        <f>IF(Calculations!$B76&lt;age_when_money_runs_out,Calculations!F76,"")</f>
        <v>0</v>
      </c>
      <c r="F76" s="2">
        <f>IF(Calculations!$B76&lt;age_when_money_runs_out,Calculations!G76,"")</f>
        <v>13731417.340010218</v>
      </c>
      <c r="G76" s="2">
        <f>IF(Calculations!$B76&lt;age_when_money_runs_out,Calculations!H76,"")</f>
        <v>823885.0404006131</v>
      </c>
      <c r="H76" s="2">
        <f>IF(Calculations!$B76&lt;age_when_money_runs_out,Calculations!I76,"")</f>
        <v>382566.67765636847</v>
      </c>
      <c r="I76" s="2">
        <f>IF(Calculations!$B76&lt;age_when_money_runs_out,Calculations!J76,"")</f>
        <v>14172735.702754462</v>
      </c>
      <c r="J76" s="2">
        <f>IF(Calculations!$B76&lt;age_when_money_runs_out,Calculations!K76,"")</f>
        <v>441318.36274424382</v>
      </c>
      <c r="K76" s="2"/>
    </row>
    <row r="77" spans="1:11" x14ac:dyDescent="0.25">
      <c r="A77">
        <f>IF(Calculations!$B77&lt;age_when_money_runs_out,Calculations!B77,"")</f>
        <v>105</v>
      </c>
      <c r="B77" s="2">
        <f>IF(Calculations!$B77&lt;age_when_money_runs_out,Calculations!C77,"")</f>
        <v>0</v>
      </c>
      <c r="C77" s="2">
        <f>IF(Calculations!$B77&lt;age_when_money_runs_out,Calculations!D77,"")</f>
        <v>0</v>
      </c>
      <c r="D77" s="2">
        <f>IF(Calculations!$B77&lt;age_when_money_runs_out,Calculations!E77,"")</f>
        <v>395956.51137434138</v>
      </c>
      <c r="E77" s="2">
        <f>IF(Calculations!$B77&lt;age_when_money_runs_out,Calculations!F77,"")</f>
        <v>0</v>
      </c>
      <c r="F77" s="2">
        <f>IF(Calculations!$B77&lt;age_when_money_runs_out,Calculations!G77,"")</f>
        <v>14172735.702754462</v>
      </c>
      <c r="G77" s="2">
        <f>IF(Calculations!$B77&lt;age_when_money_runs_out,Calculations!H77,"")</f>
        <v>850364.14216526772</v>
      </c>
      <c r="H77" s="2">
        <f>IF(Calculations!$B77&lt;age_when_money_runs_out,Calculations!I77,"")</f>
        <v>395956.51137434138</v>
      </c>
      <c r="I77" s="2">
        <f>IF(Calculations!$B77&lt;age_when_money_runs_out,Calculations!J77,"")</f>
        <v>14627143.333545389</v>
      </c>
      <c r="J77" s="2">
        <f>IF(Calculations!$B77&lt;age_when_money_runs_out,Calculations!K77,"")</f>
        <v>454407.63079092652</v>
      </c>
      <c r="K77" s="2"/>
    </row>
    <row r="78" spans="1:11" x14ac:dyDescent="0.25">
      <c r="A78">
        <f>IF(Calculations!$B78&lt;age_when_money_runs_out,Calculations!B78,"")</f>
        <v>106</v>
      </c>
      <c r="B78" s="2">
        <f>IF(Calculations!$B78&lt;age_when_money_runs_out,Calculations!C78,"")</f>
        <v>0</v>
      </c>
      <c r="C78" s="2">
        <f>IF(Calculations!$B78&lt;age_when_money_runs_out,Calculations!D78,"")</f>
        <v>0</v>
      </c>
      <c r="D78" s="2">
        <f>IF(Calculations!$B78&lt;age_when_money_runs_out,Calculations!E78,"")</f>
        <v>409814.98927244334</v>
      </c>
      <c r="E78" s="2">
        <f>IF(Calculations!$B78&lt;age_when_money_runs_out,Calculations!F78,"")</f>
        <v>0</v>
      </c>
      <c r="F78" s="2">
        <f>IF(Calculations!$B78&lt;age_when_money_runs_out,Calculations!G78,"")</f>
        <v>14627143.333545389</v>
      </c>
      <c r="G78" s="2">
        <f>IF(Calculations!$B78&lt;age_when_money_runs_out,Calculations!H78,"")</f>
        <v>877628.60001272324</v>
      </c>
      <c r="H78" s="2">
        <f>IF(Calculations!$B78&lt;age_when_money_runs_out,Calculations!I78,"")</f>
        <v>409814.98927244334</v>
      </c>
      <c r="I78" s="2">
        <f>IF(Calculations!$B78&lt;age_when_money_runs_out,Calculations!J78,"")</f>
        <v>15094956.944285668</v>
      </c>
      <c r="J78" s="2">
        <f>IF(Calculations!$B78&lt;age_when_money_runs_out,Calculations!K78,"")</f>
        <v>467813.61074027978</v>
      </c>
      <c r="K78" s="2"/>
    </row>
    <row r="79" spans="1:11" x14ac:dyDescent="0.25">
      <c r="A79">
        <f>IF(Calculations!$B79&lt;age_when_money_runs_out,Calculations!B79,"")</f>
        <v>107</v>
      </c>
      <c r="B79" s="2">
        <f>IF(Calculations!$B79&lt;age_when_money_runs_out,Calculations!C79,"")</f>
        <v>0</v>
      </c>
      <c r="C79" s="2">
        <f>IF(Calculations!$B79&lt;age_when_money_runs_out,Calculations!D79,"")</f>
        <v>0</v>
      </c>
      <c r="D79" s="2">
        <f>IF(Calculations!$B79&lt;age_when_money_runs_out,Calculations!E79,"")</f>
        <v>424158.51389697887</v>
      </c>
      <c r="E79" s="2">
        <f>IF(Calculations!$B79&lt;age_when_money_runs_out,Calculations!F79,"")</f>
        <v>0</v>
      </c>
      <c r="F79" s="2">
        <f>IF(Calculations!$B79&lt;age_when_money_runs_out,Calculations!G79,"")</f>
        <v>15094956.944285668</v>
      </c>
      <c r="G79" s="2">
        <f>IF(Calculations!$B79&lt;age_when_money_runs_out,Calculations!H79,"")</f>
        <v>905697.41665714013</v>
      </c>
      <c r="H79" s="2">
        <f>IF(Calculations!$B79&lt;age_when_money_runs_out,Calculations!I79,"")</f>
        <v>424158.51389697887</v>
      </c>
      <c r="I79" s="2">
        <f>IF(Calculations!$B79&lt;age_when_money_runs_out,Calculations!J79,"")</f>
        <v>15576495.84704583</v>
      </c>
      <c r="J79" s="2">
        <f>IF(Calculations!$B79&lt;age_when_money_runs_out,Calculations!K79,"")</f>
        <v>481538.90276016109</v>
      </c>
      <c r="K79" s="2"/>
    </row>
    <row r="80" spans="1:11" x14ac:dyDescent="0.25">
      <c r="A80">
        <f>IF(Calculations!$B80&lt;age_when_money_runs_out,Calculations!B80,"")</f>
        <v>108</v>
      </c>
      <c r="B80" s="2">
        <f>IF(Calculations!$B80&lt;age_when_money_runs_out,Calculations!C80,"")</f>
        <v>0</v>
      </c>
      <c r="C80" s="2">
        <f>IF(Calculations!$B80&lt;age_when_money_runs_out,Calculations!D80,"")</f>
        <v>0</v>
      </c>
      <c r="D80" s="2">
        <f>IF(Calculations!$B80&lt;age_when_money_runs_out,Calculations!E80,"")</f>
        <v>439004.06188337313</v>
      </c>
      <c r="E80" s="2">
        <f>IF(Calculations!$B80&lt;age_when_money_runs_out,Calculations!F80,"")</f>
        <v>0</v>
      </c>
      <c r="F80" s="2">
        <f>IF(Calculations!$B80&lt;age_when_money_runs_out,Calculations!G80,"")</f>
        <v>15576495.84704583</v>
      </c>
      <c r="G80" s="2">
        <f>IF(Calculations!$B80&lt;age_when_money_runs_out,Calculations!H80,"")</f>
        <v>934589.75082274969</v>
      </c>
      <c r="H80" s="2">
        <f>IF(Calculations!$B80&lt;age_when_money_runs_out,Calculations!I80,"")</f>
        <v>439004.06188337313</v>
      </c>
      <c r="I80" s="2">
        <f>IF(Calculations!$B80&lt;age_when_money_runs_out,Calculations!J80,"")</f>
        <v>16072081.535985205</v>
      </c>
      <c r="J80" s="2">
        <f>IF(Calculations!$B80&lt;age_when_money_runs_out,Calculations!K80,"")</f>
        <v>495585.6889393758</v>
      </c>
      <c r="K80" s="2"/>
    </row>
    <row r="81" spans="1:11" x14ac:dyDescent="0.25">
      <c r="A81">
        <f>IF(Calculations!$B81&lt;age_when_money_runs_out,Calculations!B81,"")</f>
        <v>109</v>
      </c>
      <c r="B81" s="2">
        <f>IF(Calculations!$B81&lt;age_when_money_runs_out,Calculations!C81,"")</f>
        <v>0</v>
      </c>
      <c r="C81" s="2">
        <f>IF(Calculations!$B81&lt;age_when_money_runs_out,Calculations!D81,"")</f>
        <v>0</v>
      </c>
      <c r="D81" s="2">
        <f>IF(Calculations!$B81&lt;age_when_money_runs_out,Calculations!E81,"")</f>
        <v>454369.20404929121</v>
      </c>
      <c r="E81" s="2">
        <f>IF(Calculations!$B81&lt;age_when_money_runs_out,Calculations!F81,"")</f>
        <v>0</v>
      </c>
      <c r="F81" s="2">
        <f>IF(Calculations!$B81&lt;age_when_money_runs_out,Calculations!G81,"")</f>
        <v>16072081.535985205</v>
      </c>
      <c r="G81" s="2">
        <f>IF(Calculations!$B81&lt;age_when_money_runs_out,Calculations!H81,"")</f>
        <v>964324.89215911226</v>
      </c>
      <c r="H81" s="2">
        <f>IF(Calculations!$B81&lt;age_when_money_runs_out,Calculations!I81,"")</f>
        <v>454369.20404929121</v>
      </c>
      <c r="I81" s="2">
        <f>IF(Calculations!$B81&lt;age_when_money_runs_out,Calculations!J81,"")</f>
        <v>16582037.224095026</v>
      </c>
      <c r="J81" s="2">
        <f>IF(Calculations!$B81&lt;age_when_money_runs_out,Calculations!K81,"")</f>
        <v>509955.68810982071</v>
      </c>
      <c r="K81" s="2"/>
    </row>
    <row r="82" spans="1:11" x14ac:dyDescent="0.25">
      <c r="A82">
        <f>IF(Calculations!$B82&lt;age_when_money_runs_out,Calculations!B82,"")</f>
        <v>110</v>
      </c>
      <c r="B82" s="2">
        <f>IF(Calculations!$B82&lt;age_when_money_runs_out,Calculations!C82,"")</f>
        <v>0</v>
      </c>
      <c r="C82" s="2">
        <f>IF(Calculations!$B82&lt;age_when_money_runs_out,Calculations!D82,"")</f>
        <v>0</v>
      </c>
      <c r="D82" s="2">
        <f>IF(Calculations!$B82&lt;age_when_money_runs_out,Calculations!E82,"")</f>
        <v>470272.1261910164</v>
      </c>
      <c r="E82" s="2">
        <f>IF(Calculations!$B82&lt;age_when_money_runs_out,Calculations!F82,"")</f>
        <v>0</v>
      </c>
      <c r="F82" s="2">
        <f>IF(Calculations!$B82&lt;age_when_money_runs_out,Calculations!G82,"")</f>
        <v>16582037.224095026</v>
      </c>
      <c r="G82" s="2">
        <f>IF(Calculations!$B82&lt;age_when_money_runs_out,Calculations!H82,"")</f>
        <v>994922.23344570154</v>
      </c>
      <c r="H82" s="2">
        <f>IF(Calculations!$B82&lt;age_when_money_runs_out,Calculations!I82,"")</f>
        <v>470272.1261910164</v>
      </c>
      <c r="I82" s="2">
        <f>IF(Calculations!$B82&lt;age_when_money_runs_out,Calculations!J82,"")</f>
        <v>17106687.331349712</v>
      </c>
      <c r="J82" s="2">
        <f>IF(Calculations!$B82&lt;age_when_money_runs_out,Calculations!K82,"")</f>
        <v>524650.10725468583</v>
      </c>
      <c r="K82" s="2"/>
    </row>
    <row r="83" spans="1:11" x14ac:dyDescent="0.25">
      <c r="A83">
        <f>IF(Calculations!$B83&lt;age_when_money_runs_out,Calculations!B83,"")</f>
        <v>111</v>
      </c>
      <c r="B83" s="2">
        <f>IF(Calculations!$B83&lt;age_when_money_runs_out,Calculations!C83,"")</f>
        <v>0</v>
      </c>
      <c r="C83" s="2">
        <f>IF(Calculations!$B83&lt;age_when_money_runs_out,Calculations!D83,"")</f>
        <v>0</v>
      </c>
      <c r="D83" s="2">
        <f>IF(Calculations!$B83&lt;age_when_money_runs_out,Calculations!E83,"")</f>
        <v>486731.65060770197</v>
      </c>
      <c r="E83" s="2">
        <f>IF(Calculations!$B83&lt;age_when_money_runs_out,Calculations!F83,"")</f>
        <v>0</v>
      </c>
      <c r="F83" s="2">
        <f>IF(Calculations!$B83&lt;age_when_money_runs_out,Calculations!G83,"")</f>
        <v>17106687.331349712</v>
      </c>
      <c r="G83" s="2">
        <f>IF(Calculations!$B83&lt;age_when_money_runs_out,Calculations!H83,"")</f>
        <v>1026401.2398809827</v>
      </c>
      <c r="H83" s="2">
        <f>IF(Calculations!$B83&lt;age_when_money_runs_out,Calculations!I83,"")</f>
        <v>486731.65060770197</v>
      </c>
      <c r="I83" s="2">
        <f>IF(Calculations!$B83&lt;age_when_money_runs_out,Calculations!J83,"")</f>
        <v>17646356.920622993</v>
      </c>
      <c r="J83" s="2">
        <f>IF(Calculations!$B83&lt;age_when_money_runs_out,Calculations!K83,"")</f>
        <v>539669.5892732814</v>
      </c>
      <c r="K83" s="2"/>
    </row>
    <row r="84" spans="1:11" x14ac:dyDescent="0.25">
      <c r="A84">
        <f>IF(Calculations!$B84&lt;age_when_money_runs_out,Calculations!B84,"")</f>
        <v>112</v>
      </c>
      <c r="B84" s="2">
        <f>IF(Calculations!$B84&lt;age_when_money_runs_out,Calculations!C84,"")</f>
        <v>0</v>
      </c>
      <c r="C84" s="2">
        <f>IF(Calculations!$B84&lt;age_when_money_runs_out,Calculations!D84,"")</f>
        <v>0</v>
      </c>
      <c r="D84" s="2">
        <f>IF(Calculations!$B84&lt;age_when_money_runs_out,Calculations!E84,"")</f>
        <v>503767.25837897154</v>
      </c>
      <c r="E84" s="2">
        <f>IF(Calculations!$B84&lt;age_when_money_runs_out,Calculations!F84,"")</f>
        <v>0</v>
      </c>
      <c r="F84" s="2">
        <f>IF(Calculations!$B84&lt;age_when_money_runs_out,Calculations!G84,"")</f>
        <v>17646356.920622993</v>
      </c>
      <c r="G84" s="2">
        <f>IF(Calculations!$B84&lt;age_when_money_runs_out,Calculations!H84,"")</f>
        <v>1058781.4152373795</v>
      </c>
      <c r="H84" s="2">
        <f>IF(Calculations!$B84&lt;age_when_money_runs_out,Calculations!I84,"")</f>
        <v>503767.25837897154</v>
      </c>
      <c r="I84" s="2">
        <f>IF(Calculations!$B84&lt;age_when_money_runs_out,Calculations!J84,"")</f>
        <v>18201371.0774814</v>
      </c>
      <c r="J84" s="2">
        <f>IF(Calculations!$B84&lt;age_when_money_runs_out,Calculations!K84,"")</f>
        <v>555014.15685840696</v>
      </c>
      <c r="K84" s="2"/>
    </row>
    <row r="85" spans="1:11" x14ac:dyDescent="0.25">
      <c r="A85">
        <f>IF(Calculations!$B85&lt;age_when_money_runs_out,Calculations!B85,"")</f>
        <v>113</v>
      </c>
      <c r="B85" s="2">
        <f>IF(Calculations!$B85&lt;age_when_money_runs_out,Calculations!C85,"")</f>
        <v>0</v>
      </c>
      <c r="C85" s="2">
        <f>IF(Calculations!$B85&lt;age_when_money_runs_out,Calculations!D85,"")</f>
        <v>0</v>
      </c>
      <c r="D85" s="2">
        <f>IF(Calculations!$B85&lt;age_when_money_runs_out,Calculations!E85,"")</f>
        <v>521399.11242223554</v>
      </c>
      <c r="E85" s="2">
        <f>IF(Calculations!$B85&lt;age_when_money_runs_out,Calculations!F85,"")</f>
        <v>0</v>
      </c>
      <c r="F85" s="2">
        <f>IF(Calculations!$B85&lt;age_when_money_runs_out,Calculations!G85,"")</f>
        <v>18201371.0774814</v>
      </c>
      <c r="G85" s="2">
        <f>IF(Calculations!$B85&lt;age_when_money_runs_out,Calculations!H85,"")</f>
        <v>1092082.2646488841</v>
      </c>
      <c r="H85" s="2">
        <f>IF(Calculations!$B85&lt;age_when_money_runs_out,Calculations!I85,"")</f>
        <v>521399.11242223554</v>
      </c>
      <c r="I85" s="2">
        <f>IF(Calculations!$B85&lt;age_when_money_runs_out,Calculations!J85,"")</f>
        <v>18772054.229708049</v>
      </c>
      <c r="J85" s="2">
        <f>IF(Calculations!$B85&lt;age_when_money_runs_out,Calculations!K85,"")</f>
        <v>570683.15222664922</v>
      </c>
      <c r="K85" s="2"/>
    </row>
    <row r="86" spans="1:11" x14ac:dyDescent="0.25">
      <c r="A86">
        <f>IF(Calculations!$B86&lt;age_when_money_runs_out,Calculations!B86,"")</f>
        <v>114</v>
      </c>
      <c r="B86" s="2">
        <f>IF(Calculations!$B86&lt;age_when_money_runs_out,Calculations!C86,"")</f>
        <v>0</v>
      </c>
      <c r="C86" s="2">
        <f>IF(Calculations!$B86&lt;age_when_money_runs_out,Calculations!D86,"")</f>
        <v>0</v>
      </c>
      <c r="D86" s="2">
        <f>IF(Calculations!$B86&lt;age_when_money_runs_out,Calculations!E86,"")</f>
        <v>539648.08135701378</v>
      </c>
      <c r="E86" s="2">
        <f>IF(Calculations!$B86&lt;age_when_money_runs_out,Calculations!F86,"")</f>
        <v>0</v>
      </c>
      <c r="F86" s="2">
        <f>IF(Calculations!$B86&lt;age_when_money_runs_out,Calculations!G86,"")</f>
        <v>18772054.229708049</v>
      </c>
      <c r="G86" s="2">
        <f>IF(Calculations!$B86&lt;age_when_money_runs_out,Calculations!H86,"")</f>
        <v>1126323.2537824828</v>
      </c>
      <c r="H86" s="2">
        <f>IF(Calculations!$B86&lt;age_when_money_runs_out,Calculations!I86,"")</f>
        <v>539648.08135701378</v>
      </c>
      <c r="I86" s="2">
        <f>IF(Calculations!$B86&lt;age_when_money_runs_out,Calculations!J86,"")</f>
        <v>19358729.402133521</v>
      </c>
      <c r="J86" s="2">
        <f>IF(Calculations!$B86&lt;age_when_money_runs_out,Calculations!K86,"")</f>
        <v>586675.17242547125</v>
      </c>
      <c r="K86" s="2"/>
    </row>
    <row r="87" spans="1:11" x14ac:dyDescent="0.25">
      <c r="A87">
        <f>IF(Calculations!$B87&lt;age_when_money_runs_out,Calculations!B87,"")</f>
        <v>115</v>
      </c>
      <c r="B87" s="2">
        <f>IF(Calculations!$B87&lt;age_when_money_runs_out,Calculations!C87,"")</f>
        <v>0</v>
      </c>
      <c r="C87" s="2">
        <f>IF(Calculations!$B87&lt;age_when_money_runs_out,Calculations!D87,"")</f>
        <v>0</v>
      </c>
      <c r="D87" s="2">
        <f>IF(Calculations!$B87&lt;age_when_money_runs_out,Calculations!E87,"")</f>
        <v>558535.76420450932</v>
      </c>
      <c r="E87" s="2">
        <f>IF(Calculations!$B87&lt;age_when_money_runs_out,Calculations!F87,"")</f>
        <v>0</v>
      </c>
      <c r="F87" s="2">
        <f>IF(Calculations!$B87&lt;age_when_money_runs_out,Calculations!G87,"")</f>
        <v>19358729.402133521</v>
      </c>
      <c r="G87" s="2">
        <f>IF(Calculations!$B87&lt;age_when_money_runs_out,Calculations!H87,"")</f>
        <v>1161523.7641280112</v>
      </c>
      <c r="H87" s="2">
        <f>IF(Calculations!$B87&lt;age_when_money_runs_out,Calculations!I87,"")</f>
        <v>558535.76420450932</v>
      </c>
      <c r="I87" s="2">
        <f>IF(Calculations!$B87&lt;age_when_money_runs_out,Calculations!J87,"")</f>
        <v>19961717.402057022</v>
      </c>
      <c r="J87" s="2">
        <f>IF(Calculations!$B87&lt;age_when_money_runs_out,Calculations!K87,"")</f>
        <v>602987.99992350116</v>
      </c>
      <c r="K87" s="2"/>
    </row>
    <row r="88" spans="1:11" x14ac:dyDescent="0.25">
      <c r="A88">
        <f>IF(Calculations!$B88&lt;age_when_money_runs_out,Calculations!B88,"")</f>
        <v>116</v>
      </c>
      <c r="B88" s="2">
        <f>IF(Calculations!$B88&lt;age_when_money_runs_out,Calculations!C88,"")</f>
        <v>0</v>
      </c>
      <c r="C88" s="2">
        <f>IF(Calculations!$B88&lt;age_when_money_runs_out,Calculations!D88,"")</f>
        <v>0</v>
      </c>
      <c r="D88" s="2">
        <f>IF(Calculations!$B88&lt;age_when_money_runs_out,Calculations!E88,"")</f>
        <v>578084.5159516671</v>
      </c>
      <c r="E88" s="2">
        <f>IF(Calculations!$B88&lt;age_when_money_runs_out,Calculations!F88,"")</f>
        <v>0</v>
      </c>
      <c r="F88" s="2">
        <f>IF(Calculations!$B88&lt;age_when_money_runs_out,Calculations!G88,"")</f>
        <v>19961717.402057022</v>
      </c>
      <c r="G88" s="2">
        <f>IF(Calculations!$B88&lt;age_when_money_runs_out,Calculations!H88,"")</f>
        <v>1197703.0441234212</v>
      </c>
      <c r="H88" s="2">
        <f>IF(Calculations!$B88&lt;age_when_money_runs_out,Calculations!I88,"")</f>
        <v>578084.5159516671</v>
      </c>
      <c r="I88" s="2">
        <f>IF(Calculations!$B88&lt;age_when_money_runs_out,Calculations!J88,"")</f>
        <v>20581335.930228777</v>
      </c>
      <c r="J88" s="2">
        <f>IF(Calculations!$B88&lt;age_when_money_runs_out,Calculations!K88,"")</f>
        <v>619618.52817175537</v>
      </c>
      <c r="K88" s="2"/>
    </row>
    <row r="89" spans="1:11" x14ac:dyDescent="0.25">
      <c r="A89">
        <f>IF(Calculations!$B89&lt;age_when_money_runs_out,Calculations!B89,"")</f>
        <v>117</v>
      </c>
      <c r="B89" s="2">
        <f>IF(Calculations!$B89&lt;age_when_money_runs_out,Calculations!C89,"")</f>
        <v>0</v>
      </c>
      <c r="C89" s="2">
        <f>IF(Calculations!$B89&lt;age_when_money_runs_out,Calculations!D89,"")</f>
        <v>0</v>
      </c>
      <c r="D89" s="2">
        <f>IF(Calculations!$B89&lt;age_when_money_runs_out,Calculations!E89,"")</f>
        <v>598317.47400997544</v>
      </c>
      <c r="E89" s="2">
        <f>IF(Calculations!$B89&lt;age_when_money_runs_out,Calculations!F89,"")</f>
        <v>0</v>
      </c>
      <c r="F89" s="2">
        <f>IF(Calculations!$B89&lt;age_when_money_runs_out,Calculations!G89,"")</f>
        <v>20581335.930228777</v>
      </c>
      <c r="G89" s="2">
        <f>IF(Calculations!$B89&lt;age_when_money_runs_out,Calculations!H89,"")</f>
        <v>1234880.1558137266</v>
      </c>
      <c r="H89" s="2">
        <f>IF(Calculations!$B89&lt;age_when_money_runs_out,Calculations!I89,"")</f>
        <v>598317.47400997544</v>
      </c>
      <c r="I89" s="2">
        <f>IF(Calculations!$B89&lt;age_when_money_runs_out,Calculations!J89,"")</f>
        <v>21217898.612032529</v>
      </c>
      <c r="J89" s="2">
        <f>IF(Calculations!$B89&lt;age_when_money_runs_out,Calculations!K89,"")</f>
        <v>636562.68180375174</v>
      </c>
      <c r="K89" s="2"/>
    </row>
    <row r="90" spans="1:11" x14ac:dyDescent="0.25">
      <c r="A90">
        <f>IF(Calculations!$B90&lt;age_when_money_runs_out,Calculations!B90,"")</f>
        <v>118</v>
      </c>
      <c r="B90" s="2">
        <f>IF(Calculations!$B90&lt;age_when_money_runs_out,Calculations!C90,"")</f>
        <v>0</v>
      </c>
      <c r="C90" s="2">
        <f>IF(Calculations!$B90&lt;age_when_money_runs_out,Calculations!D90,"")</f>
        <v>0</v>
      </c>
      <c r="D90" s="2">
        <f>IF(Calculations!$B90&lt;age_when_money_runs_out,Calculations!E90,"")</f>
        <v>619258.58560032456</v>
      </c>
      <c r="E90" s="2">
        <f>IF(Calculations!$B90&lt;age_when_money_runs_out,Calculations!F90,"")</f>
        <v>0</v>
      </c>
      <c r="F90" s="2">
        <f>IF(Calculations!$B90&lt;age_when_money_runs_out,Calculations!G90,"")</f>
        <v>21217898.612032529</v>
      </c>
      <c r="G90" s="2">
        <f>IF(Calculations!$B90&lt;age_when_money_runs_out,Calculations!H90,"")</f>
        <v>1273073.9167219517</v>
      </c>
      <c r="H90" s="2">
        <f>IF(Calculations!$B90&lt;age_when_money_runs_out,Calculations!I90,"")</f>
        <v>619258.58560032456</v>
      </c>
      <c r="I90" s="2">
        <f>IF(Calculations!$B90&lt;age_when_money_runs_out,Calculations!J90,"")</f>
        <v>21871713.943154156</v>
      </c>
      <c r="J90" s="2">
        <f>IF(Calculations!$B90&lt;age_when_money_runs_out,Calculations!K90,"")</f>
        <v>653815.33112162724</v>
      </c>
      <c r="K90" s="2"/>
    </row>
    <row r="91" spans="1:11" x14ac:dyDescent="0.25">
      <c r="A91">
        <f>IF(Calculations!$B91&lt;age_when_money_runs_out,Calculations!B91,"")</f>
        <v>119</v>
      </c>
      <c r="B91" s="2">
        <f>IF(Calculations!$B91&lt;age_when_money_runs_out,Calculations!C91,"")</f>
        <v>0</v>
      </c>
      <c r="C91" s="2">
        <f>IF(Calculations!$B91&lt;age_when_money_runs_out,Calculations!D91,"")</f>
        <v>0</v>
      </c>
      <c r="D91" s="2">
        <f>IF(Calculations!$B91&lt;age_when_money_runs_out,Calculations!E91,"")</f>
        <v>640932.63609633595</v>
      </c>
      <c r="E91" s="2">
        <f>IF(Calculations!$B91&lt;age_when_money_runs_out,Calculations!F91,"")</f>
        <v>0</v>
      </c>
      <c r="F91" s="2">
        <f>IF(Calculations!$B91&lt;age_when_money_runs_out,Calculations!G91,"")</f>
        <v>21871713.943154156</v>
      </c>
      <c r="G91" s="2">
        <f>IF(Calculations!$B91&lt;age_when_money_runs_out,Calculations!H91,"")</f>
        <v>1312302.8365892493</v>
      </c>
      <c r="H91" s="2">
        <f>IF(Calculations!$B91&lt;age_when_money_runs_out,Calculations!I91,"")</f>
        <v>640932.63609633595</v>
      </c>
      <c r="I91" s="2">
        <f>IF(Calculations!$B91&lt;age_when_money_runs_out,Calculations!J91,"")</f>
        <v>22543084.143647071</v>
      </c>
      <c r="J91" s="2">
        <f>IF(Calculations!$B91&lt;age_when_money_runs_out,Calculations!K91,"")</f>
        <v>671370.20049291477</v>
      </c>
      <c r="K91" s="2"/>
    </row>
    <row r="92" spans="1:11" x14ac:dyDescent="0.25">
      <c r="A92">
        <f>IF(Calculations!$B92&lt;age_when_money_runs_out,Calculations!B92,"")</f>
        <v>120</v>
      </c>
      <c r="B92" s="2">
        <f>IF(Calculations!$B92&lt;age_when_money_runs_out,Calculations!C92,"")</f>
        <v>0</v>
      </c>
      <c r="C92" s="2">
        <f>IF(Calculations!$B92&lt;age_when_money_runs_out,Calculations!D92,"")</f>
        <v>0</v>
      </c>
      <c r="D92" s="2">
        <f>IF(Calculations!$B92&lt;age_when_money_runs_out,Calculations!E92,"")</f>
        <v>663365.27835970768</v>
      </c>
      <c r="E92" s="2">
        <f>IF(Calculations!$B92&lt;age_when_money_runs_out,Calculations!F92,"")</f>
        <v>0</v>
      </c>
      <c r="F92" s="2">
        <f>IF(Calculations!$B92&lt;age_when_money_runs_out,Calculations!G92,"")</f>
        <v>22543084.143647071</v>
      </c>
      <c r="G92" s="2">
        <f>IF(Calculations!$B92&lt;age_when_money_runs_out,Calculations!H92,"")</f>
        <v>1352585.0486188242</v>
      </c>
      <c r="H92" s="2">
        <f>IF(Calculations!$B92&lt;age_when_money_runs_out,Calculations!I92,"")</f>
        <v>663365.27835970768</v>
      </c>
      <c r="I92" s="2">
        <f>IF(Calculations!$B92&lt;age_when_money_runs_out,Calculations!J92,"")</f>
        <v>23232303.913906187</v>
      </c>
      <c r="J92" s="2">
        <f>IF(Calculations!$B92&lt;age_when_money_runs_out,Calculations!K92,"")</f>
        <v>689219.77025911584</v>
      </c>
      <c r="K92" s="2"/>
    </row>
    <row r="93" spans="1:11" x14ac:dyDescent="0.25">
      <c r="A93">
        <f>IF(Calculations!$B93&lt;age_when_money_runs_out,Calculations!B93,"")</f>
        <v>121</v>
      </c>
      <c r="B93" s="2">
        <f>IF(Calculations!$B93&lt;age_when_money_runs_out,Calculations!C93,"")</f>
        <v>0</v>
      </c>
      <c r="C93" s="2">
        <f>IF(Calculations!$B93&lt;age_when_money_runs_out,Calculations!D93,"")</f>
        <v>0</v>
      </c>
      <c r="D93" s="2">
        <f>IF(Calculations!$B93&lt;age_when_money_runs_out,Calculations!E93,"")</f>
        <v>686583.06310229748</v>
      </c>
      <c r="E93" s="2">
        <f>IF(Calculations!$B93&lt;age_when_money_runs_out,Calculations!F93,"")</f>
        <v>0</v>
      </c>
      <c r="F93" s="2">
        <f>IF(Calculations!$B93&lt;age_when_money_runs_out,Calculations!G93,"")</f>
        <v>23232303.913906187</v>
      </c>
      <c r="G93" s="2">
        <f>IF(Calculations!$B93&lt;age_when_money_runs_out,Calculations!H93,"")</f>
        <v>1393938.2348343711</v>
      </c>
      <c r="H93" s="2">
        <f>IF(Calculations!$B93&lt;age_when_money_runs_out,Calculations!I93,"")</f>
        <v>686583.06310229748</v>
      </c>
      <c r="I93" s="2">
        <f>IF(Calculations!$B93&lt;age_when_money_runs_out,Calculations!J93,"")</f>
        <v>23939659.085638262</v>
      </c>
      <c r="J93" s="2">
        <f>IF(Calculations!$B93&lt;age_when_money_runs_out,Calculations!K93,"")</f>
        <v>707355.17173207551</v>
      </c>
      <c r="K93" s="2"/>
    </row>
    <row r="94" spans="1:11" x14ac:dyDescent="0.25">
      <c r="A94">
        <f>IF(Calculations!$B94&lt;age_when_money_runs_out,Calculations!B94,"")</f>
        <v>122</v>
      </c>
      <c r="B94" s="2">
        <f>IF(Calculations!$B94&lt;age_when_money_runs_out,Calculations!C94,"")</f>
        <v>0</v>
      </c>
      <c r="C94" s="2">
        <f>IF(Calculations!$B94&lt;age_when_money_runs_out,Calculations!D94,"")</f>
        <v>0</v>
      </c>
      <c r="D94" s="2">
        <f>IF(Calculations!$B94&lt;age_when_money_runs_out,Calculations!E94,"")</f>
        <v>710613.47031087789</v>
      </c>
      <c r="E94" s="2">
        <f>IF(Calculations!$B94&lt;age_when_money_runs_out,Calculations!F94,"")</f>
        <v>0</v>
      </c>
      <c r="F94" s="2">
        <f>IF(Calculations!$B94&lt;age_when_money_runs_out,Calculations!G94,"")</f>
        <v>23939659.085638262</v>
      </c>
      <c r="G94" s="2">
        <f>IF(Calculations!$B94&lt;age_when_money_runs_out,Calculations!H94,"")</f>
        <v>1436379.5451382957</v>
      </c>
      <c r="H94" s="2">
        <f>IF(Calculations!$B94&lt;age_when_money_runs_out,Calculations!I94,"")</f>
        <v>710613.47031087789</v>
      </c>
      <c r="I94" s="2">
        <f>IF(Calculations!$B94&lt;age_when_money_runs_out,Calculations!J94,"")</f>
        <v>24665425.16046568</v>
      </c>
      <c r="J94" s="2">
        <f>IF(Calculations!$B94&lt;age_when_money_runs_out,Calculations!K94,"")</f>
        <v>725766.07482741773</v>
      </c>
      <c r="K94" s="2"/>
    </row>
    <row r="95" spans="1:11" x14ac:dyDescent="0.25">
      <c r="A95">
        <f>IF(Calculations!$B95&lt;age_when_money_runs_out,Calculations!B95,"")</f>
        <v>123</v>
      </c>
      <c r="B95" s="2">
        <f>IF(Calculations!$B95&lt;age_when_money_runs_out,Calculations!C95,"")</f>
        <v>0</v>
      </c>
      <c r="C95" s="2">
        <f>IF(Calculations!$B95&lt;age_when_money_runs_out,Calculations!D95,"")</f>
        <v>0</v>
      </c>
      <c r="D95" s="2">
        <f>IF(Calculations!$B95&lt;age_when_money_runs_out,Calculations!E95,"")</f>
        <v>735484.9417717586</v>
      </c>
      <c r="E95" s="2">
        <f>IF(Calculations!$B95&lt;age_when_money_runs_out,Calculations!F95,"")</f>
        <v>0</v>
      </c>
      <c r="F95" s="2">
        <f>IF(Calculations!$B95&lt;age_when_money_runs_out,Calculations!G95,"")</f>
        <v>24665425.16046568</v>
      </c>
      <c r="G95" s="2">
        <f>IF(Calculations!$B95&lt;age_when_money_runs_out,Calculations!H95,"")</f>
        <v>1479925.5096279408</v>
      </c>
      <c r="H95" s="2">
        <f>IF(Calculations!$B95&lt;age_when_money_runs_out,Calculations!I95,"")</f>
        <v>735484.9417717586</v>
      </c>
      <c r="I95" s="2">
        <f>IF(Calculations!$B95&lt;age_when_money_runs_out,Calculations!J95,"")</f>
        <v>25409865.728321865</v>
      </c>
      <c r="J95" s="2">
        <f>IF(Calculations!$B95&lt;age_when_money_runs_out,Calculations!K95,"")</f>
        <v>744440.56785618514</v>
      </c>
      <c r="K95" s="2"/>
    </row>
    <row r="96" spans="1:11" x14ac:dyDescent="0.25">
      <c r="A96">
        <f>IF(Calculations!$B96&lt;age_when_money_runs_out,Calculations!B96,"")</f>
        <v>124</v>
      </c>
      <c r="B96" s="2">
        <f>IF(Calculations!$B96&lt;age_when_money_runs_out,Calculations!C96,"")</f>
        <v>0</v>
      </c>
      <c r="C96" s="2">
        <f>IF(Calculations!$B96&lt;age_when_money_runs_out,Calculations!D96,"")</f>
        <v>0</v>
      </c>
      <c r="D96" s="2">
        <f>IF(Calculations!$B96&lt;age_when_money_runs_out,Calculations!E96,"")</f>
        <v>761226.91473377019</v>
      </c>
      <c r="E96" s="2">
        <f>IF(Calculations!$B96&lt;age_when_money_runs_out,Calculations!F96,"")</f>
        <v>0</v>
      </c>
      <c r="F96" s="2">
        <f>IF(Calculations!$B96&lt;age_when_money_runs_out,Calculations!G96,"")</f>
        <v>25409865.728321865</v>
      </c>
      <c r="G96" s="2">
        <f>IF(Calculations!$B96&lt;age_when_money_runs_out,Calculations!H96,"")</f>
        <v>1524591.9436993119</v>
      </c>
      <c r="H96" s="2">
        <f>IF(Calculations!$B96&lt;age_when_money_runs_out,Calculations!I96,"")</f>
        <v>761226.91473377019</v>
      </c>
      <c r="I96" s="2">
        <f>IF(Calculations!$B96&lt;age_when_money_runs_out,Calculations!J96,"")</f>
        <v>26173230.757287405</v>
      </c>
      <c r="J96" s="2">
        <f>IF(Calculations!$B96&lt;age_when_money_runs_out,Calculations!K96,"")</f>
        <v>763365.02896554023</v>
      </c>
      <c r="K96" s="2"/>
    </row>
    <row r="97" spans="1:11" x14ac:dyDescent="0.25">
      <c r="A97">
        <f>IF(Calculations!$B97&lt;age_when_money_runs_out,Calculations!B97,"")</f>
        <v>125</v>
      </c>
      <c r="B97" s="2">
        <f>IF(Calculations!$B97&lt;age_when_money_runs_out,Calculations!C97,"")</f>
        <v>0</v>
      </c>
      <c r="C97" s="2">
        <f>IF(Calculations!$B97&lt;age_when_money_runs_out,Calculations!D97,"")</f>
        <v>0</v>
      </c>
      <c r="D97" s="2">
        <f>IF(Calculations!$B97&lt;age_when_money_runs_out,Calculations!E97,"")</f>
        <v>787869.85674945218</v>
      </c>
      <c r="E97" s="2">
        <f>IF(Calculations!$B97&lt;age_when_money_runs_out,Calculations!F97,"")</f>
        <v>0</v>
      </c>
      <c r="F97" s="2">
        <f>IF(Calculations!$B97&lt;age_when_money_runs_out,Calculations!G97,"")</f>
        <v>26173230.757287405</v>
      </c>
      <c r="G97" s="2">
        <f>IF(Calculations!$B97&lt;age_when_money_runs_out,Calculations!H97,"")</f>
        <v>1570393.8454372443</v>
      </c>
      <c r="H97" s="2">
        <f>IF(Calculations!$B97&lt;age_when_money_runs_out,Calculations!I97,"")</f>
        <v>787869.85674945218</v>
      </c>
      <c r="I97" s="2">
        <f>IF(Calculations!$B97&lt;age_when_money_runs_out,Calculations!J97,"")</f>
        <v>26955754.745975196</v>
      </c>
      <c r="J97" s="2">
        <f>IF(Calculations!$B97&lt;age_when_money_runs_out,Calculations!K97,"")</f>
        <v>782523.98868779093</v>
      </c>
      <c r="K97" s="2"/>
    </row>
    <row r="98" spans="1:11" x14ac:dyDescent="0.25">
      <c r="A98">
        <f>IF(Calculations!$B98&lt;age_when_money_runs_out,Calculations!B98,"")</f>
        <v>126</v>
      </c>
      <c r="B98" s="2">
        <f>IF(Calculations!$B98&lt;age_when_money_runs_out,Calculations!C98,"")</f>
        <v>0</v>
      </c>
      <c r="C98" s="2">
        <f>IF(Calculations!$B98&lt;age_when_money_runs_out,Calculations!D98,"")</f>
        <v>0</v>
      </c>
      <c r="D98" s="2">
        <f>IF(Calculations!$B98&lt;age_when_money_runs_out,Calculations!E98,"")</f>
        <v>815445.301735683</v>
      </c>
      <c r="E98" s="2">
        <f>IF(Calculations!$B98&lt;age_when_money_runs_out,Calculations!F98,"")</f>
        <v>0</v>
      </c>
      <c r="F98" s="2">
        <f>IF(Calculations!$B98&lt;age_when_money_runs_out,Calculations!G98,"")</f>
        <v>26955754.745975196</v>
      </c>
      <c r="G98" s="2">
        <f>IF(Calculations!$B98&lt;age_when_money_runs_out,Calculations!H98,"")</f>
        <v>1617345.2847585117</v>
      </c>
      <c r="H98" s="2">
        <f>IF(Calculations!$B98&lt;age_when_money_runs_out,Calculations!I98,"")</f>
        <v>815445.301735683</v>
      </c>
      <c r="I98" s="2">
        <f>IF(Calculations!$B98&lt;age_when_money_runs_out,Calculations!J98,"")</f>
        <v>27757654.728998024</v>
      </c>
      <c r="J98" s="2">
        <f>IF(Calculations!$B98&lt;age_when_money_runs_out,Calculations!K98,"")</f>
        <v>801899.98302282766</v>
      </c>
      <c r="K98" s="2"/>
    </row>
    <row r="99" spans="1:11" x14ac:dyDescent="0.25">
      <c r="A99">
        <f>IF(Calculations!$B99&lt;age_when_money_runs_out,Calculations!B99,"")</f>
        <v>127</v>
      </c>
      <c r="B99" s="2">
        <f>IF(Calculations!$B99&lt;age_when_money_runs_out,Calculations!C99,"")</f>
        <v>0</v>
      </c>
      <c r="C99" s="2">
        <f>IF(Calculations!$B99&lt;age_when_money_runs_out,Calculations!D99,"")</f>
        <v>0</v>
      </c>
      <c r="D99" s="2">
        <f>IF(Calculations!$B99&lt;age_when_money_runs_out,Calculations!E99,"")</f>
        <v>843985.88729643193</v>
      </c>
      <c r="E99" s="2">
        <f>IF(Calculations!$B99&lt;age_when_money_runs_out,Calculations!F99,"")</f>
        <v>0</v>
      </c>
      <c r="F99" s="2">
        <f>IF(Calculations!$B99&lt;age_when_money_runs_out,Calculations!G99,"")</f>
        <v>27757654.728998024</v>
      </c>
      <c r="G99" s="2">
        <f>IF(Calculations!$B99&lt;age_when_money_runs_out,Calculations!H99,"")</f>
        <v>1665459.2837398814</v>
      </c>
      <c r="H99" s="2">
        <f>IF(Calculations!$B99&lt;age_when_money_runs_out,Calculations!I99,"")</f>
        <v>843985.88729643193</v>
      </c>
      <c r="I99" s="2">
        <f>IF(Calculations!$B99&lt;age_when_money_runs_out,Calculations!J99,"")</f>
        <v>28579128.125441473</v>
      </c>
      <c r="J99" s="2">
        <f>IF(Calculations!$B99&lt;age_when_money_runs_out,Calculations!K99,"")</f>
        <v>821473.39644344896</v>
      </c>
      <c r="K99" s="2"/>
    </row>
    <row r="100" spans="1:11" x14ac:dyDescent="0.25">
      <c r="A100">
        <f>IF(Calculations!$B100&lt;age_when_money_runs_out,Calculations!B100,"")</f>
        <v>128</v>
      </c>
      <c r="B100" s="2">
        <f>IF(Calculations!$B100&lt;age_when_money_runs_out,Calculations!C100,"")</f>
        <v>0</v>
      </c>
      <c r="C100" s="2">
        <f>IF(Calculations!$B100&lt;age_when_money_runs_out,Calculations!D100,"")</f>
        <v>0</v>
      </c>
      <c r="D100" s="2">
        <f>IF(Calculations!$B100&lt;age_when_money_runs_out,Calculations!E100,"")</f>
        <v>873525.39335180703</v>
      </c>
      <c r="E100" s="2">
        <f>IF(Calculations!$B100&lt;age_when_money_runs_out,Calculations!F100,"")</f>
        <v>0</v>
      </c>
      <c r="F100" s="2">
        <f>IF(Calculations!$B100&lt;age_when_money_runs_out,Calculations!G100,"")</f>
        <v>28579128.125441473</v>
      </c>
      <c r="G100" s="2">
        <f>IF(Calculations!$B100&lt;age_when_money_runs_out,Calculations!H100,"")</f>
        <v>1714747.6875264882</v>
      </c>
      <c r="H100" s="2">
        <f>IF(Calculations!$B100&lt;age_when_money_runs_out,Calculations!I100,"")</f>
        <v>873525.39335180703</v>
      </c>
      <c r="I100" s="2">
        <f>IF(Calculations!$B100&lt;age_when_money_runs_out,Calculations!J100,"")</f>
        <v>29420350.419616152</v>
      </c>
      <c r="J100" s="2">
        <f>IF(Calculations!$B100&lt;age_when_money_runs_out,Calculations!K100,"")</f>
        <v>841222.29417467862</v>
      </c>
      <c r="K100" s="2"/>
    </row>
    <row r="101" spans="1:11" x14ac:dyDescent="0.25">
      <c r="A101">
        <f>IF(Calculations!$B101&lt;age_when_money_runs_out,Calculations!B101,"")</f>
        <v>129</v>
      </c>
      <c r="B101" s="2">
        <f>IF(Calculations!$B101&lt;age_when_money_runs_out,Calculations!C101,"")</f>
        <v>0</v>
      </c>
      <c r="C101" s="2">
        <f>IF(Calculations!$B101&lt;age_when_money_runs_out,Calculations!D101,"")</f>
        <v>0</v>
      </c>
      <c r="D101" s="2">
        <f>IF(Calculations!$B101&lt;age_when_money_runs_out,Calculations!E101,"")</f>
        <v>904098.78211912024</v>
      </c>
      <c r="E101" s="2">
        <f>IF(Calculations!$B101&lt;age_when_money_runs_out,Calculations!F101,"")</f>
        <v>0</v>
      </c>
      <c r="F101" s="2">
        <f>IF(Calculations!$B101&lt;age_when_money_runs_out,Calculations!G101,"")</f>
        <v>29420350.419616152</v>
      </c>
      <c r="G101" s="2">
        <f>IF(Calculations!$B101&lt;age_when_money_runs_out,Calculations!H101,"")</f>
        <v>1765221.0251769691</v>
      </c>
      <c r="H101" s="2">
        <f>IF(Calculations!$B101&lt;age_when_money_runs_out,Calculations!I101,"")</f>
        <v>904098.78211912024</v>
      </c>
      <c r="I101" s="2">
        <f>IF(Calculations!$B101&lt;age_when_money_runs_out,Calculations!J101,"")</f>
        <v>30281472.662673999</v>
      </c>
      <c r="J101" s="2">
        <f>IF(Calculations!$B101&lt;age_when_money_runs_out,Calculations!K101,"")</f>
        <v>861122.24305784702</v>
      </c>
      <c r="K1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28CB-7E33-4029-B08A-0FFDD1195B76}">
  <sheetPr codeName="Sheet2"/>
  <dimension ref="A1:K101"/>
  <sheetViews>
    <sheetView workbookViewId="0">
      <pane ySplit="1" topLeftCell="A2" activePane="bottomLeft" state="frozen"/>
      <selection pane="bottomLeft" activeCell="B1" sqref="B1:K1"/>
    </sheetView>
  </sheetViews>
  <sheetFormatPr defaultRowHeight="15" x14ac:dyDescent="0.25"/>
  <cols>
    <col min="1" max="1" width="9.28515625" bestFit="1" customWidth="1"/>
    <col min="2" max="2" width="4.42578125" bestFit="1" customWidth="1"/>
    <col min="3" max="3" width="15.7109375" style="2" bestFit="1" customWidth="1"/>
    <col min="4" max="4" width="11" style="2" bestFit="1" customWidth="1"/>
    <col min="5" max="5" width="19" style="2" bestFit="1" customWidth="1"/>
    <col min="6" max="6" width="13.7109375" style="2" bestFit="1" customWidth="1"/>
    <col min="7" max="7" width="24.5703125" style="2" bestFit="1" customWidth="1"/>
    <col min="8" max="8" width="14.7109375" style="2" bestFit="1" customWidth="1"/>
    <col min="9" max="9" width="28.5703125" style="2" bestFit="1" customWidth="1"/>
    <col min="10" max="10" width="18.85546875" style="2" bestFit="1" customWidth="1"/>
    <col min="11" max="11" width="20.5703125" style="2" bestFit="1" customWidth="1"/>
  </cols>
  <sheetData>
    <row r="1" spans="1:11" x14ac:dyDescent="0.25">
      <c r="A1" s="1" t="s">
        <v>2</v>
      </c>
      <c r="B1" s="1" t="s">
        <v>0</v>
      </c>
      <c r="C1" s="10" t="s">
        <v>3</v>
      </c>
      <c r="D1" s="10" t="s">
        <v>9</v>
      </c>
      <c r="E1" s="10" t="s">
        <v>7</v>
      </c>
      <c r="F1" s="10" t="s">
        <v>6</v>
      </c>
      <c r="G1" s="10" t="s">
        <v>23</v>
      </c>
      <c r="H1" s="10" t="s">
        <v>4</v>
      </c>
      <c r="I1" s="10" t="s">
        <v>10</v>
      </c>
      <c r="J1" s="10" t="s">
        <v>5</v>
      </c>
      <c r="K1" s="10" t="s">
        <v>8</v>
      </c>
    </row>
    <row r="2" spans="1:11" x14ac:dyDescent="0.25">
      <c r="A2">
        <v>1</v>
      </c>
      <c r="B2">
        <f>current_age</f>
        <v>30</v>
      </c>
      <c r="C2" s="2">
        <f>current_annual_Income</f>
        <v>50000</v>
      </c>
      <c r="D2" s="2">
        <f t="shared" ref="D2:D33" si="0">C2*tax_rate</f>
        <v>11000</v>
      </c>
      <c r="E2" s="2">
        <f>current_annual_expenses</f>
        <v>30000</v>
      </c>
      <c r="F2" s="2">
        <f t="shared" ref="F2:F33" si="1">IF(B2&lt;retirement_age,C2-D2-E2,0)</f>
        <v>9000</v>
      </c>
      <c r="G2" s="2">
        <f>current_retirement_savings</f>
        <v>14000</v>
      </c>
      <c r="H2" s="2">
        <f>G2*pre_retirement_investment_return</f>
        <v>1120</v>
      </c>
      <c r="I2" s="2">
        <f>IF(B2&gt;=retirement_age,E2,0)</f>
        <v>0</v>
      </c>
      <c r="J2" s="2">
        <f>(G2+F2+H2) -I2</f>
        <v>24120</v>
      </c>
      <c r="K2" s="2">
        <f>J2-G2</f>
        <v>10120</v>
      </c>
    </row>
    <row r="3" spans="1:11" x14ac:dyDescent="0.25">
      <c r="A3">
        <f>$A$2 +A2</f>
        <v>2</v>
      </c>
      <c r="B3">
        <f t="shared" ref="B3:B34" si="2">current_age +A2</f>
        <v>31</v>
      </c>
      <c r="C3" s="2">
        <f>IF(B3&lt;61,(C2*0.05) +C2,0)</f>
        <v>52500</v>
      </c>
      <c r="D3" s="2">
        <f t="shared" si="0"/>
        <v>11550</v>
      </c>
      <c r="E3" s="2">
        <f t="shared" ref="E3:E34" si="3">(E2 *annual_Inflation) + E2</f>
        <v>31050</v>
      </c>
      <c r="F3" s="2">
        <f t="shared" si="1"/>
        <v>9900</v>
      </c>
      <c r="G3" s="2">
        <f>J2</f>
        <v>24120</v>
      </c>
      <c r="H3" s="2">
        <f t="shared" ref="H3:H34" si="4">IF(retirement_age&lt;=B2,G3*post_retirement_investment_return,G3*pre_retirement_investment_return)</f>
        <v>1929.6000000000001</v>
      </c>
      <c r="I3" s="2">
        <f t="shared" ref="I3:I33" si="5">IF(B3&gt;=retirement_age,E3,0)</f>
        <v>0</v>
      </c>
      <c r="J3" s="2">
        <f t="shared" ref="J3:J66" si="6">(G3+F3+H3) -I3</f>
        <v>35949.599999999999</v>
      </c>
      <c r="K3" s="2">
        <f t="shared" ref="K3:K66" si="7">J3-G3</f>
        <v>11829.599999999999</v>
      </c>
    </row>
    <row r="4" spans="1:11" x14ac:dyDescent="0.25">
      <c r="A4">
        <f>$A$2 +A3</f>
        <v>3</v>
      </c>
      <c r="B4">
        <f t="shared" si="2"/>
        <v>32</v>
      </c>
      <c r="C4" s="2">
        <f t="shared" ref="C4:C67" si="8">IF(B4&lt;61,(C3*0.05) +C3,0)</f>
        <v>55125</v>
      </c>
      <c r="D4" s="2">
        <f t="shared" si="0"/>
        <v>12127.5</v>
      </c>
      <c r="E4" s="2">
        <f t="shared" si="3"/>
        <v>32136.75</v>
      </c>
      <c r="F4" s="2">
        <f t="shared" si="1"/>
        <v>10860.75</v>
      </c>
      <c r="G4" s="2">
        <f t="shared" ref="G4:G67" si="9">J3</f>
        <v>35949.599999999999</v>
      </c>
      <c r="H4" s="2">
        <f t="shared" si="4"/>
        <v>2875.9679999999998</v>
      </c>
      <c r="I4" s="2">
        <f t="shared" si="5"/>
        <v>0</v>
      </c>
      <c r="J4" s="2">
        <f t="shared" si="6"/>
        <v>49686.317999999999</v>
      </c>
      <c r="K4" s="2">
        <f t="shared" si="7"/>
        <v>13736.718000000001</v>
      </c>
    </row>
    <row r="5" spans="1:11" x14ac:dyDescent="0.25">
      <c r="A5">
        <f t="shared" ref="A5:A68" si="10">$A$2 +A4</f>
        <v>4</v>
      </c>
      <c r="B5">
        <f t="shared" si="2"/>
        <v>33</v>
      </c>
      <c r="C5" s="2">
        <f t="shared" si="8"/>
        <v>57881.25</v>
      </c>
      <c r="D5" s="2">
        <f t="shared" si="0"/>
        <v>12733.875</v>
      </c>
      <c r="E5" s="2">
        <f t="shared" si="3"/>
        <v>33261.536249999997</v>
      </c>
      <c r="F5" s="2">
        <f t="shared" si="1"/>
        <v>11885.838750000003</v>
      </c>
      <c r="G5" s="2">
        <f t="shared" si="9"/>
        <v>49686.317999999999</v>
      </c>
      <c r="H5" s="2">
        <f t="shared" si="4"/>
        <v>3974.90544</v>
      </c>
      <c r="I5" s="2">
        <f t="shared" si="5"/>
        <v>0</v>
      </c>
      <c r="J5" s="2">
        <f t="shared" si="6"/>
        <v>65547.062189999997</v>
      </c>
      <c r="K5" s="2">
        <f t="shared" si="7"/>
        <v>15860.744189999998</v>
      </c>
    </row>
    <row r="6" spans="1:11" x14ac:dyDescent="0.25">
      <c r="A6">
        <f t="shared" si="10"/>
        <v>5</v>
      </c>
      <c r="B6">
        <f t="shared" si="2"/>
        <v>34</v>
      </c>
      <c r="C6" s="2">
        <f t="shared" si="8"/>
        <v>60775.3125</v>
      </c>
      <c r="D6" s="2">
        <f t="shared" si="0"/>
        <v>13370.56875</v>
      </c>
      <c r="E6" s="2">
        <f t="shared" si="3"/>
        <v>34425.69001875</v>
      </c>
      <c r="F6" s="2">
        <f t="shared" si="1"/>
        <v>12979.053731250002</v>
      </c>
      <c r="G6" s="2">
        <f t="shared" si="9"/>
        <v>65547.062189999997</v>
      </c>
      <c r="H6" s="2">
        <f t="shared" si="4"/>
        <v>5243.7649751999998</v>
      </c>
      <c r="I6" s="2">
        <f t="shared" si="5"/>
        <v>0</v>
      </c>
      <c r="J6" s="2">
        <f t="shared" si="6"/>
        <v>83769.880896449991</v>
      </c>
      <c r="K6" s="2">
        <f t="shared" si="7"/>
        <v>18222.818706449994</v>
      </c>
    </row>
    <row r="7" spans="1:11" x14ac:dyDescent="0.25">
      <c r="A7">
        <f t="shared" si="10"/>
        <v>6</v>
      </c>
      <c r="B7">
        <f t="shared" si="2"/>
        <v>35</v>
      </c>
      <c r="C7" s="2">
        <f t="shared" si="8"/>
        <v>63814.078125</v>
      </c>
      <c r="D7" s="2">
        <f t="shared" si="0"/>
        <v>14039.0971875</v>
      </c>
      <c r="E7" s="2">
        <f t="shared" si="3"/>
        <v>35630.589169406252</v>
      </c>
      <c r="F7" s="2">
        <f t="shared" si="1"/>
        <v>14144.391768093752</v>
      </c>
      <c r="G7" s="2">
        <f t="shared" si="9"/>
        <v>83769.880896449991</v>
      </c>
      <c r="H7" s="2">
        <f t="shared" si="4"/>
        <v>6701.5904717159992</v>
      </c>
      <c r="I7" s="2">
        <f t="shared" si="5"/>
        <v>0</v>
      </c>
      <c r="J7" s="2">
        <f t="shared" si="6"/>
        <v>104615.86313625974</v>
      </c>
      <c r="K7" s="2">
        <f t="shared" si="7"/>
        <v>20845.982239809746</v>
      </c>
    </row>
    <row r="8" spans="1:11" x14ac:dyDescent="0.25">
      <c r="A8">
        <f t="shared" si="10"/>
        <v>7</v>
      </c>
      <c r="B8">
        <f t="shared" si="2"/>
        <v>36</v>
      </c>
      <c r="C8" s="2">
        <f t="shared" si="8"/>
        <v>67004.782031249997</v>
      </c>
      <c r="D8" s="2">
        <f t="shared" si="0"/>
        <v>14741.052046875</v>
      </c>
      <c r="E8" s="2">
        <f t="shared" si="3"/>
        <v>36877.65979033547</v>
      </c>
      <c r="F8" s="2">
        <f t="shared" si="1"/>
        <v>15386.070194039523</v>
      </c>
      <c r="G8" s="2">
        <f t="shared" si="9"/>
        <v>104615.86313625974</v>
      </c>
      <c r="H8" s="2">
        <f t="shared" si="4"/>
        <v>8369.2690509007789</v>
      </c>
      <c r="I8" s="2">
        <f t="shared" si="5"/>
        <v>0</v>
      </c>
      <c r="J8" s="2">
        <f t="shared" si="6"/>
        <v>128371.20238120004</v>
      </c>
      <c r="K8" s="2">
        <f t="shared" si="7"/>
        <v>23755.339244940304</v>
      </c>
    </row>
    <row r="9" spans="1:11" x14ac:dyDescent="0.25">
      <c r="A9">
        <f t="shared" si="10"/>
        <v>8</v>
      </c>
      <c r="B9">
        <f t="shared" si="2"/>
        <v>37</v>
      </c>
      <c r="C9" s="2">
        <f t="shared" si="8"/>
        <v>70355.021132812501</v>
      </c>
      <c r="D9" s="2">
        <f t="shared" si="0"/>
        <v>15478.104649218751</v>
      </c>
      <c r="E9" s="2">
        <f t="shared" si="3"/>
        <v>38168.377882997214</v>
      </c>
      <c r="F9" s="2">
        <f t="shared" si="1"/>
        <v>16708.538600596534</v>
      </c>
      <c r="G9" s="2">
        <f t="shared" si="9"/>
        <v>128371.20238120004</v>
      </c>
      <c r="H9" s="2">
        <f t="shared" si="4"/>
        <v>10269.696190496003</v>
      </c>
      <c r="I9" s="2">
        <f t="shared" si="5"/>
        <v>0</v>
      </c>
      <c r="J9" s="2">
        <f t="shared" si="6"/>
        <v>155349.43717229259</v>
      </c>
      <c r="K9" s="2">
        <f t="shared" si="7"/>
        <v>26978.234791092545</v>
      </c>
    </row>
    <row r="10" spans="1:11" x14ac:dyDescent="0.25">
      <c r="A10">
        <f t="shared" si="10"/>
        <v>9</v>
      </c>
      <c r="B10">
        <f t="shared" si="2"/>
        <v>38</v>
      </c>
      <c r="C10" s="2">
        <f t="shared" si="8"/>
        <v>73872.772189453128</v>
      </c>
      <c r="D10" s="2">
        <f t="shared" si="0"/>
        <v>16252.009881679689</v>
      </c>
      <c r="E10" s="2">
        <f t="shared" si="3"/>
        <v>39504.271108902118</v>
      </c>
      <c r="F10" s="2">
        <f t="shared" si="1"/>
        <v>18116.491198871321</v>
      </c>
      <c r="G10" s="2">
        <f t="shared" si="9"/>
        <v>155349.43717229259</v>
      </c>
      <c r="H10" s="2">
        <f t="shared" si="4"/>
        <v>12427.954973783408</v>
      </c>
      <c r="I10" s="2">
        <f t="shared" si="5"/>
        <v>0</v>
      </c>
      <c r="J10" s="2">
        <f t="shared" si="6"/>
        <v>185893.8833449473</v>
      </c>
      <c r="K10" s="2">
        <f t="shared" si="7"/>
        <v>30544.446172654716</v>
      </c>
    </row>
    <row r="11" spans="1:11" x14ac:dyDescent="0.25">
      <c r="A11">
        <f t="shared" si="10"/>
        <v>10</v>
      </c>
      <c r="B11">
        <f t="shared" si="2"/>
        <v>39</v>
      </c>
      <c r="C11" s="2">
        <f t="shared" si="8"/>
        <v>77566.41079892579</v>
      </c>
      <c r="D11" s="2">
        <f t="shared" si="0"/>
        <v>17064.610375763674</v>
      </c>
      <c r="E11" s="2">
        <f t="shared" si="3"/>
        <v>40886.920597713695</v>
      </c>
      <c r="F11" s="2">
        <f t="shared" si="1"/>
        <v>19614.879825448421</v>
      </c>
      <c r="G11" s="2">
        <f t="shared" si="9"/>
        <v>185893.8833449473</v>
      </c>
      <c r="H11" s="2">
        <f t="shared" si="4"/>
        <v>14871.510667595785</v>
      </c>
      <c r="I11" s="2">
        <f t="shared" si="5"/>
        <v>0</v>
      </c>
      <c r="J11" s="2">
        <f t="shared" si="6"/>
        <v>220380.2738379915</v>
      </c>
      <c r="K11" s="2">
        <f t="shared" si="7"/>
        <v>34486.390493044193</v>
      </c>
    </row>
    <row r="12" spans="1:11" x14ac:dyDescent="0.25">
      <c r="A12">
        <f t="shared" si="10"/>
        <v>11</v>
      </c>
      <c r="B12">
        <f t="shared" si="2"/>
        <v>40</v>
      </c>
      <c r="C12" s="2">
        <f t="shared" si="8"/>
        <v>81444.73133887208</v>
      </c>
      <c r="D12" s="2">
        <f t="shared" si="0"/>
        <v>17917.840894551857</v>
      </c>
      <c r="E12" s="2">
        <f t="shared" si="3"/>
        <v>42317.962818633678</v>
      </c>
      <c r="F12" s="2">
        <f t="shared" si="1"/>
        <v>21208.927625686541</v>
      </c>
      <c r="G12" s="2">
        <f t="shared" si="9"/>
        <v>220380.2738379915</v>
      </c>
      <c r="H12" s="2">
        <f t="shared" si="4"/>
        <v>17630.421907039319</v>
      </c>
      <c r="I12" s="2">
        <f t="shared" si="5"/>
        <v>0</v>
      </c>
      <c r="J12" s="2">
        <f t="shared" si="6"/>
        <v>259219.62337071737</v>
      </c>
      <c r="K12" s="2">
        <f t="shared" si="7"/>
        <v>38839.349532725872</v>
      </c>
    </row>
    <row r="13" spans="1:11" x14ac:dyDescent="0.25">
      <c r="A13">
        <f t="shared" si="10"/>
        <v>12</v>
      </c>
      <c r="B13">
        <f t="shared" si="2"/>
        <v>41</v>
      </c>
      <c r="C13" s="2">
        <f t="shared" si="8"/>
        <v>85516.967905815691</v>
      </c>
      <c r="D13" s="2">
        <f t="shared" si="0"/>
        <v>18813.732939279453</v>
      </c>
      <c r="E13" s="2">
        <f t="shared" si="3"/>
        <v>43799.091517285859</v>
      </c>
      <c r="F13" s="2">
        <f t="shared" si="1"/>
        <v>22904.143449250383</v>
      </c>
      <c r="G13" s="2">
        <f t="shared" si="9"/>
        <v>259219.62337071737</v>
      </c>
      <c r="H13" s="2">
        <f t="shared" si="4"/>
        <v>20737.569869657389</v>
      </c>
      <c r="I13" s="2">
        <f t="shared" si="5"/>
        <v>0</v>
      </c>
      <c r="J13" s="2">
        <f t="shared" si="6"/>
        <v>302861.33668962517</v>
      </c>
      <c r="K13" s="2">
        <f t="shared" si="7"/>
        <v>43641.713318907801</v>
      </c>
    </row>
    <row r="14" spans="1:11" x14ac:dyDescent="0.25">
      <c r="A14">
        <f t="shared" si="10"/>
        <v>13</v>
      </c>
      <c r="B14">
        <f t="shared" si="2"/>
        <v>42</v>
      </c>
      <c r="C14" s="2">
        <f t="shared" si="8"/>
        <v>89792.816301106475</v>
      </c>
      <c r="D14" s="2">
        <f t="shared" si="0"/>
        <v>19754.419586243424</v>
      </c>
      <c r="E14" s="2">
        <f t="shared" si="3"/>
        <v>45332.059720390862</v>
      </c>
      <c r="F14" s="2">
        <f t="shared" si="1"/>
        <v>24706.336994472185</v>
      </c>
      <c r="G14" s="2">
        <f t="shared" si="9"/>
        <v>302861.33668962517</v>
      </c>
      <c r="H14" s="2">
        <f t="shared" si="4"/>
        <v>24228.906935170013</v>
      </c>
      <c r="I14" s="2">
        <f t="shared" si="5"/>
        <v>0</v>
      </c>
      <c r="J14" s="2">
        <f t="shared" si="6"/>
        <v>351796.58061926736</v>
      </c>
      <c r="K14" s="2">
        <f t="shared" si="7"/>
        <v>48935.243929642194</v>
      </c>
    </row>
    <row r="15" spans="1:11" x14ac:dyDescent="0.25">
      <c r="A15">
        <f t="shared" si="10"/>
        <v>14</v>
      </c>
      <c r="B15">
        <f t="shared" si="2"/>
        <v>43</v>
      </c>
      <c r="C15" s="2">
        <f t="shared" si="8"/>
        <v>94282.457116161793</v>
      </c>
      <c r="D15" s="2">
        <f t="shared" si="0"/>
        <v>20742.140565555594</v>
      </c>
      <c r="E15" s="2">
        <f t="shared" si="3"/>
        <v>46918.681810604539</v>
      </c>
      <c r="F15" s="2">
        <f t="shared" si="1"/>
        <v>26621.634740001653</v>
      </c>
      <c r="G15" s="2">
        <f t="shared" si="9"/>
        <v>351796.58061926736</v>
      </c>
      <c r="H15" s="2">
        <f t="shared" si="4"/>
        <v>28143.726449541391</v>
      </c>
      <c r="I15" s="2">
        <f t="shared" si="5"/>
        <v>0</v>
      </c>
      <c r="J15" s="2">
        <f t="shared" si="6"/>
        <v>406561.9418088104</v>
      </c>
      <c r="K15" s="2">
        <f t="shared" si="7"/>
        <v>54765.361189543037</v>
      </c>
    </row>
    <row r="16" spans="1:11" x14ac:dyDescent="0.25">
      <c r="A16">
        <f t="shared" si="10"/>
        <v>15</v>
      </c>
      <c r="B16">
        <f t="shared" si="2"/>
        <v>44</v>
      </c>
      <c r="C16" s="2">
        <f t="shared" si="8"/>
        <v>98996.579971969884</v>
      </c>
      <c r="D16" s="2">
        <f t="shared" si="0"/>
        <v>21779.247593833374</v>
      </c>
      <c r="E16" s="2">
        <f t="shared" si="3"/>
        <v>48560.8356739757</v>
      </c>
      <c r="F16" s="2">
        <f t="shared" si="1"/>
        <v>28656.496704160818</v>
      </c>
      <c r="G16" s="2">
        <f t="shared" si="9"/>
        <v>406561.9418088104</v>
      </c>
      <c r="H16" s="2">
        <f t="shared" si="4"/>
        <v>32524.955344704831</v>
      </c>
      <c r="I16" s="2">
        <f t="shared" si="5"/>
        <v>0</v>
      </c>
      <c r="J16" s="2">
        <f t="shared" si="6"/>
        <v>467743.39385767607</v>
      </c>
      <c r="K16" s="2">
        <f t="shared" si="7"/>
        <v>61181.452048865671</v>
      </c>
    </row>
    <row r="17" spans="1:11" x14ac:dyDescent="0.25">
      <c r="A17">
        <f t="shared" si="10"/>
        <v>16</v>
      </c>
      <c r="B17">
        <f t="shared" si="2"/>
        <v>45</v>
      </c>
      <c r="C17" s="2">
        <f t="shared" si="8"/>
        <v>103946.40897056837</v>
      </c>
      <c r="D17" s="2">
        <f t="shared" si="0"/>
        <v>22868.209973525041</v>
      </c>
      <c r="E17" s="2">
        <f t="shared" si="3"/>
        <v>50260.464922564846</v>
      </c>
      <c r="F17" s="2">
        <f t="shared" si="1"/>
        <v>30817.734074478489</v>
      </c>
      <c r="G17" s="2">
        <f t="shared" si="9"/>
        <v>467743.39385767607</v>
      </c>
      <c r="H17" s="2">
        <f t="shared" si="4"/>
        <v>37419.471508614086</v>
      </c>
      <c r="I17" s="2">
        <f t="shared" si="5"/>
        <v>0</v>
      </c>
      <c r="J17" s="2">
        <f t="shared" si="6"/>
        <v>535980.59944076871</v>
      </c>
      <c r="K17" s="2">
        <f t="shared" si="7"/>
        <v>68237.20558309264</v>
      </c>
    </row>
    <row r="18" spans="1:11" x14ac:dyDescent="0.25">
      <c r="A18">
        <f t="shared" si="10"/>
        <v>17</v>
      </c>
      <c r="B18">
        <f t="shared" si="2"/>
        <v>46</v>
      </c>
      <c r="C18" s="2">
        <f t="shared" si="8"/>
        <v>109143.7294190968</v>
      </c>
      <c r="D18" s="2">
        <f t="shared" si="0"/>
        <v>24011.620472201295</v>
      </c>
      <c r="E18" s="2">
        <f t="shared" si="3"/>
        <v>52019.581194854618</v>
      </c>
      <c r="F18" s="2">
        <f t="shared" si="1"/>
        <v>33112.527752040885</v>
      </c>
      <c r="G18" s="2">
        <f t="shared" si="9"/>
        <v>535980.59944076871</v>
      </c>
      <c r="H18" s="2">
        <f t="shared" si="4"/>
        <v>42878.447955261501</v>
      </c>
      <c r="I18" s="2">
        <f t="shared" si="5"/>
        <v>0</v>
      </c>
      <c r="J18" s="2">
        <f t="shared" si="6"/>
        <v>611971.57514807105</v>
      </c>
      <c r="K18" s="2">
        <f t="shared" si="7"/>
        <v>75990.975707302336</v>
      </c>
    </row>
    <row r="19" spans="1:11" x14ac:dyDescent="0.25">
      <c r="A19">
        <f t="shared" si="10"/>
        <v>18</v>
      </c>
      <c r="B19">
        <f t="shared" si="2"/>
        <v>47</v>
      </c>
      <c r="C19" s="2">
        <f t="shared" si="8"/>
        <v>114600.91589005163</v>
      </c>
      <c r="D19" s="2">
        <f t="shared" si="0"/>
        <v>25212.201495811361</v>
      </c>
      <c r="E19" s="2">
        <f t="shared" si="3"/>
        <v>53840.266536674528</v>
      </c>
      <c r="F19" s="2">
        <f t="shared" si="1"/>
        <v>35548.447857565749</v>
      </c>
      <c r="G19" s="2">
        <f t="shared" si="9"/>
        <v>611971.57514807105</v>
      </c>
      <c r="H19" s="2">
        <f t="shared" si="4"/>
        <v>48957.726011845683</v>
      </c>
      <c r="I19" s="2">
        <f t="shared" si="5"/>
        <v>0</v>
      </c>
      <c r="J19" s="2">
        <f t="shared" si="6"/>
        <v>696477.74901748239</v>
      </c>
      <c r="K19" s="2">
        <f t="shared" si="7"/>
        <v>84506.173869411345</v>
      </c>
    </row>
    <row r="20" spans="1:11" x14ac:dyDescent="0.25">
      <c r="A20">
        <f t="shared" si="10"/>
        <v>19</v>
      </c>
      <c r="B20">
        <f t="shared" si="2"/>
        <v>48</v>
      </c>
      <c r="C20" s="2">
        <f t="shared" si="8"/>
        <v>120330.96168455422</v>
      </c>
      <c r="D20" s="2">
        <f t="shared" si="0"/>
        <v>26472.811570601927</v>
      </c>
      <c r="E20" s="2">
        <f t="shared" si="3"/>
        <v>55724.675865458135</v>
      </c>
      <c r="F20" s="2">
        <f t="shared" si="1"/>
        <v>38133.474248494153</v>
      </c>
      <c r="G20" s="2">
        <f t="shared" si="9"/>
        <v>696477.74901748239</v>
      </c>
      <c r="H20" s="2">
        <f t="shared" si="4"/>
        <v>55718.219921398595</v>
      </c>
      <c r="I20" s="2">
        <f t="shared" si="5"/>
        <v>0</v>
      </c>
      <c r="J20" s="2">
        <f t="shared" si="6"/>
        <v>790329.44318737509</v>
      </c>
      <c r="K20" s="2">
        <f t="shared" si="7"/>
        <v>93851.694169892697</v>
      </c>
    </row>
    <row r="21" spans="1:11" x14ac:dyDescent="0.25">
      <c r="A21">
        <f t="shared" si="10"/>
        <v>20</v>
      </c>
      <c r="B21">
        <f t="shared" si="2"/>
        <v>49</v>
      </c>
      <c r="C21" s="2">
        <f t="shared" si="8"/>
        <v>126347.50976878194</v>
      </c>
      <c r="D21" s="2">
        <f t="shared" si="0"/>
        <v>27796.452149132027</v>
      </c>
      <c r="E21" s="2">
        <f t="shared" si="3"/>
        <v>57675.039520749167</v>
      </c>
      <c r="F21" s="2">
        <f t="shared" si="1"/>
        <v>40876.018098900749</v>
      </c>
      <c r="G21" s="2">
        <f t="shared" si="9"/>
        <v>790329.44318737509</v>
      </c>
      <c r="H21" s="2">
        <f t="shared" si="4"/>
        <v>63226.355454990007</v>
      </c>
      <c r="I21" s="2">
        <f t="shared" si="5"/>
        <v>0</v>
      </c>
      <c r="J21" s="2">
        <f t="shared" si="6"/>
        <v>894431.81674126594</v>
      </c>
      <c r="K21" s="2">
        <f t="shared" si="7"/>
        <v>104102.37355389085</v>
      </c>
    </row>
    <row r="22" spans="1:11" x14ac:dyDescent="0.25">
      <c r="A22">
        <f t="shared" si="10"/>
        <v>21</v>
      </c>
      <c r="B22">
        <f t="shared" si="2"/>
        <v>50</v>
      </c>
      <c r="C22" s="2">
        <f t="shared" si="8"/>
        <v>132664.88525722103</v>
      </c>
      <c r="D22" s="2">
        <f t="shared" si="0"/>
        <v>29186.274756588627</v>
      </c>
      <c r="E22" s="2">
        <f t="shared" si="3"/>
        <v>59693.665903975387</v>
      </c>
      <c r="F22" s="2">
        <f t="shared" si="1"/>
        <v>43784.94459665702</v>
      </c>
      <c r="G22" s="2">
        <f t="shared" si="9"/>
        <v>894431.81674126594</v>
      </c>
      <c r="H22" s="2">
        <f t="shared" si="4"/>
        <v>71554.545339301272</v>
      </c>
      <c r="I22" s="2">
        <f t="shared" si="5"/>
        <v>0</v>
      </c>
      <c r="J22" s="2">
        <f t="shared" si="6"/>
        <v>1009771.3066772242</v>
      </c>
      <c r="K22" s="2">
        <f t="shared" si="7"/>
        <v>115339.48993595829</v>
      </c>
    </row>
    <row r="23" spans="1:11" x14ac:dyDescent="0.25">
      <c r="A23">
        <f t="shared" si="10"/>
        <v>22</v>
      </c>
      <c r="B23">
        <f t="shared" si="2"/>
        <v>51</v>
      </c>
      <c r="C23" s="2">
        <f t="shared" si="8"/>
        <v>139298.12952008209</v>
      </c>
      <c r="D23" s="2">
        <f t="shared" si="0"/>
        <v>30645.588494418062</v>
      </c>
      <c r="E23" s="2">
        <f t="shared" si="3"/>
        <v>61782.944210614529</v>
      </c>
      <c r="F23" s="2">
        <f t="shared" si="1"/>
        <v>46869.596815049503</v>
      </c>
      <c r="G23" s="2">
        <f t="shared" si="9"/>
        <v>1009771.3066772242</v>
      </c>
      <c r="H23" s="2">
        <f t="shared" si="4"/>
        <v>80781.704534177945</v>
      </c>
      <c r="I23" s="2">
        <f t="shared" si="5"/>
        <v>0</v>
      </c>
      <c r="J23" s="2">
        <f t="shared" si="6"/>
        <v>1137422.6080264517</v>
      </c>
      <c r="K23" s="2">
        <f t="shared" si="7"/>
        <v>127651.30134922743</v>
      </c>
    </row>
    <row r="24" spans="1:11" x14ac:dyDescent="0.25">
      <c r="A24">
        <f t="shared" si="10"/>
        <v>23</v>
      </c>
      <c r="B24">
        <f t="shared" si="2"/>
        <v>52</v>
      </c>
      <c r="C24" s="2">
        <f t="shared" si="8"/>
        <v>146263.0359960862</v>
      </c>
      <c r="D24" s="2">
        <f t="shared" si="0"/>
        <v>32177.867919138964</v>
      </c>
      <c r="E24" s="2">
        <f t="shared" si="3"/>
        <v>63945.347257986039</v>
      </c>
      <c r="F24" s="2">
        <f t="shared" si="1"/>
        <v>50139.820818961191</v>
      </c>
      <c r="G24" s="2">
        <f t="shared" si="9"/>
        <v>1137422.6080264517</v>
      </c>
      <c r="H24" s="2">
        <f t="shared" si="4"/>
        <v>90993.808642116128</v>
      </c>
      <c r="I24" s="2">
        <f t="shared" si="5"/>
        <v>0</v>
      </c>
      <c r="J24" s="2">
        <f t="shared" si="6"/>
        <v>1278556.2374875289</v>
      </c>
      <c r="K24" s="2">
        <f t="shared" si="7"/>
        <v>141133.62946107727</v>
      </c>
    </row>
    <row r="25" spans="1:11" x14ac:dyDescent="0.25">
      <c r="A25">
        <f t="shared" si="10"/>
        <v>24</v>
      </c>
      <c r="B25">
        <f t="shared" si="2"/>
        <v>53</v>
      </c>
      <c r="C25" s="2">
        <f t="shared" si="8"/>
        <v>153576.1877958905</v>
      </c>
      <c r="D25" s="2">
        <f t="shared" si="0"/>
        <v>33786.761315095908</v>
      </c>
      <c r="E25" s="2">
        <f t="shared" si="3"/>
        <v>66183.434412015544</v>
      </c>
      <c r="F25" s="2">
        <f t="shared" si="1"/>
        <v>53605.992068779044</v>
      </c>
      <c r="G25" s="2">
        <f t="shared" si="9"/>
        <v>1278556.2374875289</v>
      </c>
      <c r="H25" s="2">
        <f t="shared" si="4"/>
        <v>102284.49899900232</v>
      </c>
      <c r="I25" s="2">
        <f t="shared" si="5"/>
        <v>0</v>
      </c>
      <c r="J25" s="2">
        <f t="shared" si="6"/>
        <v>1434446.7285553103</v>
      </c>
      <c r="K25" s="2">
        <f t="shared" si="7"/>
        <v>155890.49106778135</v>
      </c>
    </row>
    <row r="26" spans="1:11" x14ac:dyDescent="0.25">
      <c r="A26">
        <f t="shared" si="10"/>
        <v>25</v>
      </c>
      <c r="B26">
        <f t="shared" si="2"/>
        <v>54</v>
      </c>
      <c r="C26" s="2">
        <f t="shared" si="8"/>
        <v>161254.99718568503</v>
      </c>
      <c r="D26" s="2">
        <f t="shared" si="0"/>
        <v>35476.099380850705</v>
      </c>
      <c r="E26" s="2">
        <f t="shared" si="3"/>
        <v>68499.854616436089</v>
      </c>
      <c r="F26" s="2">
        <f t="shared" si="1"/>
        <v>57279.043188398238</v>
      </c>
      <c r="G26" s="2">
        <f t="shared" si="9"/>
        <v>1434446.7285553103</v>
      </c>
      <c r="H26" s="2">
        <f t="shared" si="4"/>
        <v>114755.73828442482</v>
      </c>
      <c r="I26" s="2">
        <f t="shared" si="5"/>
        <v>0</v>
      </c>
      <c r="J26" s="2">
        <f t="shared" si="6"/>
        <v>1606481.5100281334</v>
      </c>
      <c r="K26" s="2">
        <f t="shared" si="7"/>
        <v>172034.78147282312</v>
      </c>
    </row>
    <row r="27" spans="1:11" x14ac:dyDescent="0.25">
      <c r="A27">
        <f t="shared" si="10"/>
        <v>26</v>
      </c>
      <c r="B27">
        <f t="shared" si="2"/>
        <v>55</v>
      </c>
      <c r="C27" s="2">
        <f t="shared" si="8"/>
        <v>169317.74704496929</v>
      </c>
      <c r="D27" s="2">
        <f t="shared" si="0"/>
        <v>37249.904349893244</v>
      </c>
      <c r="E27" s="2">
        <f t="shared" si="3"/>
        <v>70897.349528011357</v>
      </c>
      <c r="F27" s="2">
        <f t="shared" si="1"/>
        <v>61170.493167064691</v>
      </c>
      <c r="G27" s="2">
        <f t="shared" si="9"/>
        <v>1606481.5100281334</v>
      </c>
      <c r="H27" s="2">
        <f t="shared" si="4"/>
        <v>128518.52080225067</v>
      </c>
      <c r="I27" s="2">
        <f t="shared" si="5"/>
        <v>0</v>
      </c>
      <c r="J27" s="2">
        <f t="shared" si="6"/>
        <v>1796170.5239974486</v>
      </c>
      <c r="K27" s="2">
        <f t="shared" si="7"/>
        <v>189689.01396931522</v>
      </c>
    </row>
    <row r="28" spans="1:11" x14ac:dyDescent="0.25">
      <c r="A28">
        <f t="shared" si="10"/>
        <v>27</v>
      </c>
      <c r="B28">
        <f t="shared" si="2"/>
        <v>56</v>
      </c>
      <c r="C28" s="2">
        <f t="shared" si="8"/>
        <v>177783.63439721777</v>
      </c>
      <c r="D28" s="2">
        <f t="shared" si="0"/>
        <v>39112.399567387911</v>
      </c>
      <c r="E28" s="2">
        <f t="shared" si="3"/>
        <v>73378.75676149175</v>
      </c>
      <c r="F28" s="2">
        <f t="shared" si="1"/>
        <v>65292.47806833811</v>
      </c>
      <c r="G28" s="2">
        <f t="shared" si="9"/>
        <v>1796170.5239974486</v>
      </c>
      <c r="H28" s="2">
        <f t="shared" si="4"/>
        <v>143693.64191979589</v>
      </c>
      <c r="I28" s="2">
        <f t="shared" si="5"/>
        <v>0</v>
      </c>
      <c r="J28" s="2">
        <f t="shared" si="6"/>
        <v>2005156.6439855825</v>
      </c>
      <c r="K28" s="2">
        <f t="shared" si="7"/>
        <v>208986.1199881339</v>
      </c>
    </row>
    <row r="29" spans="1:11" x14ac:dyDescent="0.25">
      <c r="A29">
        <f t="shared" si="10"/>
        <v>28</v>
      </c>
      <c r="B29">
        <f t="shared" si="2"/>
        <v>57</v>
      </c>
      <c r="C29" s="2">
        <f t="shared" si="8"/>
        <v>186672.81611707865</v>
      </c>
      <c r="D29" s="2">
        <f t="shared" si="0"/>
        <v>41068.019545757306</v>
      </c>
      <c r="E29" s="2">
        <f t="shared" si="3"/>
        <v>75947.013248143965</v>
      </c>
      <c r="F29" s="2">
        <f t="shared" si="1"/>
        <v>69657.783323177384</v>
      </c>
      <c r="G29" s="2">
        <f t="shared" si="9"/>
        <v>2005156.6439855825</v>
      </c>
      <c r="H29" s="2">
        <f t="shared" si="4"/>
        <v>160412.5315188466</v>
      </c>
      <c r="I29" s="2">
        <f t="shared" si="5"/>
        <v>0</v>
      </c>
      <c r="J29" s="2">
        <f t="shared" si="6"/>
        <v>2235226.9588276064</v>
      </c>
      <c r="K29" s="2">
        <f t="shared" si="7"/>
        <v>230070.31484202389</v>
      </c>
    </row>
    <row r="30" spans="1:11" x14ac:dyDescent="0.25">
      <c r="A30">
        <f t="shared" si="10"/>
        <v>29</v>
      </c>
      <c r="B30">
        <f t="shared" si="2"/>
        <v>58</v>
      </c>
      <c r="C30" s="2">
        <f t="shared" si="8"/>
        <v>196006.45692293259</v>
      </c>
      <c r="D30" s="2">
        <f t="shared" si="0"/>
        <v>43121.42052304517</v>
      </c>
      <c r="E30" s="2">
        <f t="shared" si="3"/>
        <v>78605.158711829004</v>
      </c>
      <c r="F30" s="2">
        <f t="shared" si="1"/>
        <v>74279.877688058405</v>
      </c>
      <c r="G30" s="2">
        <f t="shared" si="9"/>
        <v>2235226.9588276064</v>
      </c>
      <c r="H30" s="2">
        <f t="shared" si="4"/>
        <v>178818.15670620851</v>
      </c>
      <c r="I30" s="2">
        <f t="shared" si="5"/>
        <v>0</v>
      </c>
      <c r="J30" s="2">
        <f t="shared" si="6"/>
        <v>2488324.993221873</v>
      </c>
      <c r="K30" s="2">
        <f t="shared" si="7"/>
        <v>253098.03439426655</v>
      </c>
    </row>
    <row r="31" spans="1:11" x14ac:dyDescent="0.25">
      <c r="A31">
        <f t="shared" si="10"/>
        <v>30</v>
      </c>
      <c r="B31">
        <f t="shared" si="2"/>
        <v>59</v>
      </c>
      <c r="C31" s="2">
        <f t="shared" si="8"/>
        <v>205806.77976907921</v>
      </c>
      <c r="D31" s="2">
        <f t="shared" si="0"/>
        <v>45277.491549197424</v>
      </c>
      <c r="E31" s="2">
        <f t="shared" si="3"/>
        <v>81356.339266743016</v>
      </c>
      <c r="F31" s="2">
        <f t="shared" si="1"/>
        <v>79172.948953138752</v>
      </c>
      <c r="G31" s="2">
        <f t="shared" si="9"/>
        <v>2488324.993221873</v>
      </c>
      <c r="H31" s="2">
        <f t="shared" si="4"/>
        <v>199065.99945774983</v>
      </c>
      <c r="I31" s="2">
        <f t="shared" si="5"/>
        <v>0</v>
      </c>
      <c r="J31" s="2">
        <f t="shared" si="6"/>
        <v>2766563.9416327616</v>
      </c>
      <c r="K31" s="2">
        <f t="shared" si="7"/>
        <v>278238.94841088867</v>
      </c>
    </row>
    <row r="32" spans="1:11" x14ac:dyDescent="0.25">
      <c r="A32">
        <f t="shared" si="10"/>
        <v>31</v>
      </c>
      <c r="B32">
        <f t="shared" si="2"/>
        <v>60</v>
      </c>
      <c r="C32" s="2">
        <f t="shared" si="8"/>
        <v>216097.11875753317</v>
      </c>
      <c r="D32" s="2">
        <f t="shared" si="0"/>
        <v>47541.366126657296</v>
      </c>
      <c r="E32" s="2">
        <f t="shared" si="3"/>
        <v>84203.811141079015</v>
      </c>
      <c r="F32" s="2">
        <f t="shared" si="1"/>
        <v>84351.941489796867</v>
      </c>
      <c r="G32" s="2">
        <f t="shared" si="9"/>
        <v>2766563.9416327616</v>
      </c>
      <c r="H32" s="2">
        <f t="shared" si="4"/>
        <v>221325.11533062093</v>
      </c>
      <c r="I32" s="2">
        <f t="shared" si="5"/>
        <v>0</v>
      </c>
      <c r="J32" s="2">
        <f t="shared" si="6"/>
        <v>3072240.9984531798</v>
      </c>
      <c r="K32" s="2">
        <f t="shared" si="7"/>
        <v>305677.05682041822</v>
      </c>
    </row>
    <row r="33" spans="1:11" x14ac:dyDescent="0.25">
      <c r="A33">
        <f t="shared" si="10"/>
        <v>32</v>
      </c>
      <c r="B33">
        <f t="shared" si="2"/>
        <v>61</v>
      </c>
      <c r="C33" s="2">
        <f t="shared" si="8"/>
        <v>0</v>
      </c>
      <c r="D33" s="2">
        <f t="shared" si="0"/>
        <v>0</v>
      </c>
      <c r="E33" s="2">
        <f t="shared" si="3"/>
        <v>87150.944531016779</v>
      </c>
      <c r="F33" s="2">
        <f t="shared" si="1"/>
        <v>-87150.944531016779</v>
      </c>
      <c r="G33" s="2">
        <f t="shared" si="9"/>
        <v>3072240.9984531798</v>
      </c>
      <c r="H33" s="2">
        <f t="shared" si="4"/>
        <v>245779.27987625438</v>
      </c>
      <c r="I33" s="2">
        <f t="shared" si="5"/>
        <v>0</v>
      </c>
      <c r="J33" s="2">
        <f t="shared" si="6"/>
        <v>3230869.3337984174</v>
      </c>
      <c r="K33" s="2">
        <f t="shared" si="7"/>
        <v>158628.33534523752</v>
      </c>
    </row>
    <row r="34" spans="1:11" x14ac:dyDescent="0.25">
      <c r="A34">
        <f t="shared" si="10"/>
        <v>33</v>
      </c>
      <c r="B34">
        <f t="shared" si="2"/>
        <v>62</v>
      </c>
      <c r="C34" s="2">
        <f t="shared" si="8"/>
        <v>0</v>
      </c>
      <c r="D34" s="2">
        <f t="shared" ref="D34:D65" si="11">C34*tax_rate</f>
        <v>0</v>
      </c>
      <c r="E34" s="2">
        <f t="shared" si="3"/>
        <v>90201.227589602364</v>
      </c>
      <c r="F34" s="2">
        <f t="shared" ref="F34:F65" si="12">IF(B34&lt;retirement_age,C34-D34-E34,0)</f>
        <v>-90201.227589602364</v>
      </c>
      <c r="G34" s="2">
        <f t="shared" si="9"/>
        <v>3230869.3337984174</v>
      </c>
      <c r="H34" s="2">
        <f t="shared" si="4"/>
        <v>258469.54670387341</v>
      </c>
      <c r="I34" s="2">
        <f t="shared" ref="I34:I65" si="13">IF(B34&gt;=retirement_age,E34,0)</f>
        <v>0</v>
      </c>
      <c r="J34" s="2">
        <f t="shared" si="6"/>
        <v>3399137.652912688</v>
      </c>
      <c r="K34" s="2">
        <f t="shared" si="7"/>
        <v>168268.31911427062</v>
      </c>
    </row>
    <row r="35" spans="1:11" x14ac:dyDescent="0.25">
      <c r="A35">
        <f t="shared" si="10"/>
        <v>34</v>
      </c>
      <c r="B35">
        <f t="shared" ref="B35:B66" si="14">current_age +A34</f>
        <v>63</v>
      </c>
      <c r="C35" s="2">
        <f t="shared" si="8"/>
        <v>0</v>
      </c>
      <c r="D35" s="2">
        <f t="shared" si="11"/>
        <v>0</v>
      </c>
      <c r="E35" s="2">
        <f t="shared" ref="E35:E66" si="15">(E34 *annual_Inflation) + E34</f>
        <v>93358.270555238443</v>
      </c>
      <c r="F35" s="2">
        <f t="shared" si="12"/>
        <v>-93358.270555238443</v>
      </c>
      <c r="G35" s="2">
        <f t="shared" si="9"/>
        <v>3399137.652912688</v>
      </c>
      <c r="H35" s="2">
        <f t="shared" ref="H35:H66" si="16">IF(retirement_age&lt;=B34,G35*post_retirement_investment_return,G35*pre_retirement_investment_return)</f>
        <v>271931.01223301503</v>
      </c>
      <c r="I35" s="2">
        <f t="shared" si="13"/>
        <v>0</v>
      </c>
      <c r="J35" s="2">
        <f t="shared" si="6"/>
        <v>3577710.3945904649</v>
      </c>
      <c r="K35" s="2">
        <f t="shared" si="7"/>
        <v>178572.74167777691</v>
      </c>
    </row>
    <row r="36" spans="1:11" x14ac:dyDescent="0.25">
      <c r="A36">
        <f t="shared" si="10"/>
        <v>35</v>
      </c>
      <c r="B36">
        <f t="shared" si="14"/>
        <v>64</v>
      </c>
      <c r="C36" s="2">
        <f t="shared" si="8"/>
        <v>0</v>
      </c>
      <c r="D36" s="2">
        <f t="shared" si="11"/>
        <v>0</v>
      </c>
      <c r="E36" s="2">
        <f t="shared" si="15"/>
        <v>96625.810024671795</v>
      </c>
      <c r="F36" s="2">
        <f t="shared" si="12"/>
        <v>-96625.810024671795</v>
      </c>
      <c r="G36" s="2">
        <f t="shared" si="9"/>
        <v>3577710.3945904649</v>
      </c>
      <c r="H36" s="2">
        <f t="shared" si="16"/>
        <v>286216.83156723721</v>
      </c>
      <c r="I36" s="2">
        <f t="shared" si="13"/>
        <v>0</v>
      </c>
      <c r="J36" s="2">
        <f t="shared" si="6"/>
        <v>3767301.4161330303</v>
      </c>
      <c r="K36" s="2">
        <f t="shared" si="7"/>
        <v>189591.02154256543</v>
      </c>
    </row>
    <row r="37" spans="1:11" x14ac:dyDescent="0.25">
      <c r="A37">
        <f t="shared" si="10"/>
        <v>36</v>
      </c>
      <c r="B37">
        <f t="shared" si="14"/>
        <v>65</v>
      </c>
      <c r="C37" s="2">
        <f t="shared" si="8"/>
        <v>0</v>
      </c>
      <c r="D37" s="2">
        <f t="shared" si="11"/>
        <v>0</v>
      </c>
      <c r="E37" s="2">
        <f t="shared" si="15"/>
        <v>100007.71337553531</v>
      </c>
      <c r="F37" s="2">
        <f t="shared" si="12"/>
        <v>0</v>
      </c>
      <c r="G37" s="2">
        <f t="shared" si="9"/>
        <v>3767301.4161330303</v>
      </c>
      <c r="H37" s="2">
        <f t="shared" si="16"/>
        <v>301384.11329064245</v>
      </c>
      <c r="I37" s="2">
        <f t="shared" si="13"/>
        <v>100007.71337553531</v>
      </c>
      <c r="J37" s="2">
        <f t="shared" si="6"/>
        <v>3968677.8160481374</v>
      </c>
      <c r="K37" s="2">
        <f t="shared" si="7"/>
        <v>201376.39991510706</v>
      </c>
    </row>
    <row r="38" spans="1:11" x14ac:dyDescent="0.25">
      <c r="A38">
        <f t="shared" si="10"/>
        <v>37</v>
      </c>
      <c r="B38">
        <f t="shared" si="14"/>
        <v>66</v>
      </c>
      <c r="C38" s="2">
        <f t="shared" si="8"/>
        <v>0</v>
      </c>
      <c r="D38" s="2">
        <f t="shared" si="11"/>
        <v>0</v>
      </c>
      <c r="E38" s="2">
        <f t="shared" si="15"/>
        <v>103507.98334367905</v>
      </c>
      <c r="F38" s="2">
        <f t="shared" si="12"/>
        <v>0</v>
      </c>
      <c r="G38" s="2">
        <f t="shared" si="9"/>
        <v>3968677.8160481374</v>
      </c>
      <c r="H38" s="2">
        <f t="shared" si="16"/>
        <v>238120.66896288825</v>
      </c>
      <c r="I38" s="2">
        <f t="shared" si="13"/>
        <v>103507.98334367905</v>
      </c>
      <c r="J38" s="2">
        <f t="shared" si="6"/>
        <v>4103290.5016673463</v>
      </c>
      <c r="K38" s="2">
        <f t="shared" si="7"/>
        <v>134612.68561920896</v>
      </c>
    </row>
    <row r="39" spans="1:11" x14ac:dyDescent="0.25">
      <c r="A39">
        <f t="shared" si="10"/>
        <v>38</v>
      </c>
      <c r="B39">
        <f t="shared" si="14"/>
        <v>67</v>
      </c>
      <c r="C39" s="2">
        <f t="shared" si="8"/>
        <v>0</v>
      </c>
      <c r="D39" s="2">
        <f t="shared" si="11"/>
        <v>0</v>
      </c>
      <c r="E39" s="2">
        <f t="shared" si="15"/>
        <v>107130.76276070782</v>
      </c>
      <c r="F39" s="2">
        <f t="shared" si="12"/>
        <v>0</v>
      </c>
      <c r="G39" s="2">
        <f t="shared" si="9"/>
        <v>4103290.5016673463</v>
      </c>
      <c r="H39" s="2">
        <f t="shared" si="16"/>
        <v>246197.43010004077</v>
      </c>
      <c r="I39" s="2">
        <f t="shared" si="13"/>
        <v>107130.76276070782</v>
      </c>
      <c r="J39" s="2">
        <f t="shared" si="6"/>
        <v>4242357.1690066792</v>
      </c>
      <c r="K39" s="2">
        <f t="shared" si="7"/>
        <v>139066.66733933287</v>
      </c>
    </row>
    <row r="40" spans="1:11" x14ac:dyDescent="0.25">
      <c r="A40">
        <f t="shared" si="10"/>
        <v>39</v>
      </c>
      <c r="B40">
        <f t="shared" si="14"/>
        <v>68</v>
      </c>
      <c r="C40" s="2">
        <f t="shared" si="8"/>
        <v>0</v>
      </c>
      <c r="D40" s="2">
        <f t="shared" si="11"/>
        <v>0</v>
      </c>
      <c r="E40" s="2">
        <f t="shared" si="15"/>
        <v>110880.33945733259</v>
      </c>
      <c r="F40" s="2">
        <f t="shared" si="12"/>
        <v>0</v>
      </c>
      <c r="G40" s="2">
        <f t="shared" si="9"/>
        <v>4242357.1690066792</v>
      </c>
      <c r="H40" s="2">
        <f t="shared" si="16"/>
        <v>254541.43014040074</v>
      </c>
      <c r="I40" s="2">
        <f t="shared" si="13"/>
        <v>110880.33945733259</v>
      </c>
      <c r="J40" s="2">
        <f t="shared" si="6"/>
        <v>4386018.2596897474</v>
      </c>
      <c r="K40" s="2">
        <f t="shared" si="7"/>
        <v>143661.09068306815</v>
      </c>
    </row>
    <row r="41" spans="1:11" x14ac:dyDescent="0.25">
      <c r="A41">
        <f t="shared" si="10"/>
        <v>40</v>
      </c>
      <c r="B41">
        <f t="shared" si="14"/>
        <v>69</v>
      </c>
      <c r="C41" s="2">
        <f t="shared" si="8"/>
        <v>0</v>
      </c>
      <c r="D41" s="2">
        <f t="shared" si="11"/>
        <v>0</v>
      </c>
      <c r="E41" s="2">
        <f t="shared" si="15"/>
        <v>114761.15133833923</v>
      </c>
      <c r="F41" s="2">
        <f t="shared" si="12"/>
        <v>0</v>
      </c>
      <c r="G41" s="2">
        <f t="shared" si="9"/>
        <v>4386018.2596897474</v>
      </c>
      <c r="H41" s="2">
        <f t="shared" si="16"/>
        <v>263161.09558138484</v>
      </c>
      <c r="I41" s="2">
        <f t="shared" si="13"/>
        <v>114761.15133833923</v>
      </c>
      <c r="J41" s="2">
        <f t="shared" si="6"/>
        <v>4534418.2039327938</v>
      </c>
      <c r="K41" s="2">
        <f t="shared" si="7"/>
        <v>148399.94424304646</v>
      </c>
    </row>
    <row r="42" spans="1:11" x14ac:dyDescent="0.25">
      <c r="A42">
        <f t="shared" si="10"/>
        <v>41</v>
      </c>
      <c r="B42">
        <f t="shared" si="14"/>
        <v>70</v>
      </c>
      <c r="C42" s="2">
        <f t="shared" si="8"/>
        <v>0</v>
      </c>
      <c r="D42" s="2">
        <f t="shared" si="11"/>
        <v>0</v>
      </c>
      <c r="E42" s="2">
        <f t="shared" si="15"/>
        <v>118777.7916351811</v>
      </c>
      <c r="F42" s="2">
        <f t="shared" si="12"/>
        <v>0</v>
      </c>
      <c r="G42" s="2">
        <f t="shared" si="9"/>
        <v>4534418.2039327938</v>
      </c>
      <c r="H42" s="2">
        <f t="shared" si="16"/>
        <v>272065.09223596763</v>
      </c>
      <c r="I42" s="2">
        <f t="shared" si="13"/>
        <v>118777.7916351811</v>
      </c>
      <c r="J42" s="2">
        <f t="shared" si="6"/>
        <v>4687705.5045335805</v>
      </c>
      <c r="K42" s="2">
        <f t="shared" si="7"/>
        <v>153287.30060078669</v>
      </c>
    </row>
    <row r="43" spans="1:11" x14ac:dyDescent="0.25">
      <c r="A43">
        <f t="shared" si="10"/>
        <v>42</v>
      </c>
      <c r="B43">
        <f t="shared" si="14"/>
        <v>71</v>
      </c>
      <c r="C43" s="2">
        <f t="shared" si="8"/>
        <v>0</v>
      </c>
      <c r="D43" s="2">
        <f t="shared" si="11"/>
        <v>0</v>
      </c>
      <c r="E43" s="2">
        <f t="shared" si="15"/>
        <v>122935.01434241244</v>
      </c>
      <c r="F43" s="2">
        <f t="shared" si="12"/>
        <v>0</v>
      </c>
      <c r="G43" s="2">
        <f t="shared" si="9"/>
        <v>4687705.5045335805</v>
      </c>
      <c r="H43" s="2">
        <f t="shared" si="16"/>
        <v>281262.33027201483</v>
      </c>
      <c r="I43" s="2">
        <f t="shared" si="13"/>
        <v>122935.01434241244</v>
      </c>
      <c r="J43" s="2">
        <f t="shared" si="6"/>
        <v>4846032.8204631833</v>
      </c>
      <c r="K43" s="2">
        <f t="shared" si="7"/>
        <v>158327.31592960283</v>
      </c>
    </row>
    <row r="44" spans="1:11" x14ac:dyDescent="0.25">
      <c r="A44">
        <f t="shared" si="10"/>
        <v>43</v>
      </c>
      <c r="B44">
        <f t="shared" si="14"/>
        <v>72</v>
      </c>
      <c r="C44" s="2">
        <f t="shared" si="8"/>
        <v>0</v>
      </c>
      <c r="D44" s="2">
        <f t="shared" si="11"/>
        <v>0</v>
      </c>
      <c r="E44" s="2">
        <f t="shared" si="15"/>
        <v>127237.73984439687</v>
      </c>
      <c r="F44" s="2">
        <f t="shared" si="12"/>
        <v>0</v>
      </c>
      <c r="G44" s="2">
        <f t="shared" si="9"/>
        <v>4846032.8204631833</v>
      </c>
      <c r="H44" s="2">
        <f t="shared" si="16"/>
        <v>290761.96922779101</v>
      </c>
      <c r="I44" s="2">
        <f t="shared" si="13"/>
        <v>127237.73984439687</v>
      </c>
      <c r="J44" s="2">
        <f t="shared" si="6"/>
        <v>5009557.0498465775</v>
      </c>
      <c r="K44" s="2">
        <f t="shared" si="7"/>
        <v>163524.22938339412</v>
      </c>
    </row>
    <row r="45" spans="1:11" x14ac:dyDescent="0.25">
      <c r="A45">
        <f t="shared" si="10"/>
        <v>44</v>
      </c>
      <c r="B45">
        <f t="shared" si="14"/>
        <v>73</v>
      </c>
      <c r="C45" s="2">
        <f t="shared" si="8"/>
        <v>0</v>
      </c>
      <c r="D45" s="2">
        <f t="shared" si="11"/>
        <v>0</v>
      </c>
      <c r="E45" s="2">
        <f t="shared" si="15"/>
        <v>131691.06073895076</v>
      </c>
      <c r="F45" s="2">
        <f t="shared" si="12"/>
        <v>0</v>
      </c>
      <c r="G45" s="2">
        <f t="shared" si="9"/>
        <v>5009557.0498465775</v>
      </c>
      <c r="H45" s="2">
        <f t="shared" si="16"/>
        <v>300573.42299079464</v>
      </c>
      <c r="I45" s="2">
        <f t="shared" si="13"/>
        <v>131691.06073895076</v>
      </c>
      <c r="J45" s="2">
        <f t="shared" si="6"/>
        <v>5178439.4120984208</v>
      </c>
      <c r="K45" s="2">
        <f t="shared" si="7"/>
        <v>168882.36225184333</v>
      </c>
    </row>
    <row r="46" spans="1:11" x14ac:dyDescent="0.25">
      <c r="A46">
        <f t="shared" si="10"/>
        <v>45</v>
      </c>
      <c r="B46">
        <f t="shared" si="14"/>
        <v>74</v>
      </c>
      <c r="C46" s="2">
        <f t="shared" si="8"/>
        <v>0</v>
      </c>
      <c r="D46" s="2">
        <f t="shared" si="11"/>
        <v>0</v>
      </c>
      <c r="E46" s="2">
        <f t="shared" si="15"/>
        <v>136300.24786481404</v>
      </c>
      <c r="F46" s="2">
        <f t="shared" si="12"/>
        <v>0</v>
      </c>
      <c r="G46" s="2">
        <f t="shared" si="9"/>
        <v>5178439.4120984208</v>
      </c>
      <c r="H46" s="2">
        <f t="shared" si="16"/>
        <v>310706.36472590524</v>
      </c>
      <c r="I46" s="2">
        <f t="shared" si="13"/>
        <v>136300.24786481404</v>
      </c>
      <c r="J46" s="2">
        <f t="shared" si="6"/>
        <v>5352845.5289595118</v>
      </c>
      <c r="K46" s="2">
        <f t="shared" si="7"/>
        <v>174406.116861091</v>
      </c>
    </row>
    <row r="47" spans="1:11" x14ac:dyDescent="0.25">
      <c r="A47">
        <f t="shared" si="10"/>
        <v>46</v>
      </c>
      <c r="B47">
        <f t="shared" si="14"/>
        <v>75</v>
      </c>
      <c r="C47" s="2">
        <f t="shared" si="8"/>
        <v>0</v>
      </c>
      <c r="D47" s="2">
        <f t="shared" si="11"/>
        <v>0</v>
      </c>
      <c r="E47" s="2">
        <f t="shared" si="15"/>
        <v>141070.75654008254</v>
      </c>
      <c r="F47" s="2">
        <f t="shared" si="12"/>
        <v>0</v>
      </c>
      <c r="G47" s="2">
        <f t="shared" si="9"/>
        <v>5352845.5289595118</v>
      </c>
      <c r="H47" s="2">
        <f t="shared" si="16"/>
        <v>321170.73173757072</v>
      </c>
      <c r="I47" s="2">
        <f t="shared" si="13"/>
        <v>141070.75654008254</v>
      </c>
      <c r="J47" s="2">
        <f t="shared" si="6"/>
        <v>5532945.5041570002</v>
      </c>
      <c r="K47" s="2">
        <f t="shared" si="7"/>
        <v>180099.97519748844</v>
      </c>
    </row>
    <row r="48" spans="1:11" x14ac:dyDescent="0.25">
      <c r="A48">
        <f t="shared" si="10"/>
        <v>47</v>
      </c>
      <c r="B48">
        <f t="shared" si="14"/>
        <v>76</v>
      </c>
      <c r="C48" s="2">
        <f t="shared" si="8"/>
        <v>0</v>
      </c>
      <c r="D48" s="2">
        <f t="shared" si="11"/>
        <v>0</v>
      </c>
      <c r="E48" s="2">
        <f t="shared" si="15"/>
        <v>146008.23301898543</v>
      </c>
      <c r="F48" s="2">
        <f t="shared" si="12"/>
        <v>0</v>
      </c>
      <c r="G48" s="2">
        <f t="shared" si="9"/>
        <v>5532945.5041570002</v>
      </c>
      <c r="H48" s="2">
        <f t="shared" si="16"/>
        <v>331976.73024941998</v>
      </c>
      <c r="I48" s="2">
        <f t="shared" si="13"/>
        <v>146008.23301898543</v>
      </c>
      <c r="J48" s="2">
        <f t="shared" si="6"/>
        <v>5718914.001387435</v>
      </c>
      <c r="K48" s="2">
        <f t="shared" si="7"/>
        <v>185968.49723043479</v>
      </c>
    </row>
    <row r="49" spans="1:11" x14ac:dyDescent="0.25">
      <c r="A49">
        <f t="shared" si="10"/>
        <v>48</v>
      </c>
      <c r="B49">
        <f t="shared" si="14"/>
        <v>77</v>
      </c>
      <c r="C49" s="2">
        <f t="shared" si="8"/>
        <v>0</v>
      </c>
      <c r="D49" s="2">
        <f t="shared" si="11"/>
        <v>0</v>
      </c>
      <c r="E49" s="2">
        <f t="shared" si="15"/>
        <v>151118.52117464991</v>
      </c>
      <c r="F49" s="2">
        <f t="shared" si="12"/>
        <v>0</v>
      </c>
      <c r="G49" s="2">
        <f t="shared" si="9"/>
        <v>5718914.001387435</v>
      </c>
      <c r="H49" s="2">
        <f t="shared" si="16"/>
        <v>343134.84008324606</v>
      </c>
      <c r="I49" s="2">
        <f t="shared" si="13"/>
        <v>151118.52117464991</v>
      </c>
      <c r="J49" s="2">
        <f t="shared" si="6"/>
        <v>5910930.3202960314</v>
      </c>
      <c r="K49" s="2">
        <f t="shared" si="7"/>
        <v>192016.31890859641</v>
      </c>
    </row>
    <row r="50" spans="1:11" x14ac:dyDescent="0.25">
      <c r="A50">
        <f t="shared" si="10"/>
        <v>49</v>
      </c>
      <c r="B50">
        <f t="shared" si="14"/>
        <v>78</v>
      </c>
      <c r="C50" s="2">
        <f t="shared" si="8"/>
        <v>0</v>
      </c>
      <c r="D50" s="2">
        <f t="shared" si="11"/>
        <v>0</v>
      </c>
      <c r="E50" s="2">
        <f t="shared" si="15"/>
        <v>156407.66941576265</v>
      </c>
      <c r="F50" s="2">
        <f t="shared" si="12"/>
        <v>0</v>
      </c>
      <c r="G50" s="2">
        <f t="shared" si="9"/>
        <v>5910930.3202960314</v>
      </c>
      <c r="H50" s="2">
        <f t="shared" si="16"/>
        <v>354655.81921776186</v>
      </c>
      <c r="I50" s="2">
        <f t="shared" si="13"/>
        <v>156407.66941576265</v>
      </c>
      <c r="J50" s="2">
        <f t="shared" si="6"/>
        <v>6109178.4700980308</v>
      </c>
      <c r="K50" s="2">
        <f t="shared" si="7"/>
        <v>198248.14980199933</v>
      </c>
    </row>
    <row r="51" spans="1:11" x14ac:dyDescent="0.25">
      <c r="A51">
        <f t="shared" si="10"/>
        <v>50</v>
      </c>
      <c r="B51">
        <f t="shared" si="14"/>
        <v>79</v>
      </c>
      <c r="C51" s="2">
        <f t="shared" si="8"/>
        <v>0</v>
      </c>
      <c r="D51" s="2">
        <f t="shared" si="11"/>
        <v>0</v>
      </c>
      <c r="E51" s="2">
        <f t="shared" si="15"/>
        <v>161881.93784531433</v>
      </c>
      <c r="F51" s="2">
        <f t="shared" si="12"/>
        <v>0</v>
      </c>
      <c r="G51" s="2">
        <f t="shared" si="9"/>
        <v>6109178.4700980308</v>
      </c>
      <c r="H51" s="2">
        <f t="shared" si="16"/>
        <v>366550.70820588182</v>
      </c>
      <c r="I51" s="2">
        <f t="shared" si="13"/>
        <v>161881.93784531433</v>
      </c>
      <c r="J51" s="2">
        <f t="shared" si="6"/>
        <v>6313847.2404585984</v>
      </c>
      <c r="K51" s="2">
        <f t="shared" si="7"/>
        <v>204668.77036056761</v>
      </c>
    </row>
    <row r="52" spans="1:11" x14ac:dyDescent="0.25">
      <c r="A52">
        <f t="shared" si="10"/>
        <v>51</v>
      </c>
      <c r="B52">
        <f t="shared" si="14"/>
        <v>80</v>
      </c>
      <c r="C52" s="2">
        <f t="shared" si="8"/>
        <v>0</v>
      </c>
      <c r="D52" s="2">
        <f t="shared" si="11"/>
        <v>0</v>
      </c>
      <c r="E52" s="2">
        <f t="shared" si="15"/>
        <v>167547.80566990032</v>
      </c>
      <c r="F52" s="2">
        <f t="shared" si="12"/>
        <v>0</v>
      </c>
      <c r="G52" s="2">
        <f t="shared" si="9"/>
        <v>6313847.2404585984</v>
      </c>
      <c r="H52" s="2">
        <f t="shared" si="16"/>
        <v>378830.83442751586</v>
      </c>
      <c r="I52" s="2">
        <f t="shared" si="13"/>
        <v>167547.80566990032</v>
      </c>
      <c r="J52" s="2">
        <f t="shared" si="6"/>
        <v>6525130.2692162143</v>
      </c>
      <c r="K52" s="2">
        <f t="shared" si="7"/>
        <v>211283.02875761595</v>
      </c>
    </row>
    <row r="53" spans="1:11" x14ac:dyDescent="0.25">
      <c r="A53">
        <f t="shared" si="10"/>
        <v>52</v>
      </c>
      <c r="B53">
        <f t="shared" si="14"/>
        <v>81</v>
      </c>
      <c r="C53" s="2">
        <f t="shared" si="8"/>
        <v>0</v>
      </c>
      <c r="D53" s="2">
        <f t="shared" si="11"/>
        <v>0</v>
      </c>
      <c r="E53" s="2">
        <f t="shared" si="15"/>
        <v>173411.97886834684</v>
      </c>
      <c r="F53" s="2">
        <f t="shared" si="12"/>
        <v>0</v>
      </c>
      <c r="G53" s="2">
        <f t="shared" si="9"/>
        <v>6525130.2692162143</v>
      </c>
      <c r="H53" s="2">
        <f t="shared" si="16"/>
        <v>391507.81615297287</v>
      </c>
      <c r="I53" s="2">
        <f t="shared" si="13"/>
        <v>173411.97886834684</v>
      </c>
      <c r="J53" s="2">
        <f t="shared" si="6"/>
        <v>6743226.1065008407</v>
      </c>
      <c r="K53" s="2">
        <f t="shared" si="7"/>
        <v>218095.83728462644</v>
      </c>
    </row>
    <row r="54" spans="1:11" x14ac:dyDescent="0.25">
      <c r="A54">
        <f t="shared" si="10"/>
        <v>53</v>
      </c>
      <c r="B54">
        <f t="shared" si="14"/>
        <v>82</v>
      </c>
      <c r="C54" s="2">
        <f t="shared" si="8"/>
        <v>0</v>
      </c>
      <c r="D54" s="2">
        <f t="shared" si="11"/>
        <v>0</v>
      </c>
      <c r="E54" s="2">
        <f t="shared" si="15"/>
        <v>179481.39812873898</v>
      </c>
      <c r="F54" s="2">
        <f t="shared" si="12"/>
        <v>0</v>
      </c>
      <c r="G54" s="2">
        <f t="shared" si="9"/>
        <v>6743226.1065008407</v>
      </c>
      <c r="H54" s="2">
        <f t="shared" si="16"/>
        <v>404593.56639005046</v>
      </c>
      <c r="I54" s="2">
        <f t="shared" si="13"/>
        <v>179481.39812873898</v>
      </c>
      <c r="J54" s="2">
        <f t="shared" si="6"/>
        <v>6968338.2747621527</v>
      </c>
      <c r="K54" s="2">
        <f t="shared" si="7"/>
        <v>225112.16826131195</v>
      </c>
    </row>
    <row r="55" spans="1:11" x14ac:dyDescent="0.25">
      <c r="A55">
        <f t="shared" si="10"/>
        <v>54</v>
      </c>
      <c r="B55">
        <f t="shared" si="14"/>
        <v>83</v>
      </c>
      <c r="C55" s="2">
        <f t="shared" si="8"/>
        <v>0</v>
      </c>
      <c r="D55" s="2">
        <f t="shared" si="11"/>
        <v>0</v>
      </c>
      <c r="E55" s="2">
        <f t="shared" si="15"/>
        <v>185763.24706324484</v>
      </c>
      <c r="F55" s="2">
        <f t="shared" si="12"/>
        <v>0</v>
      </c>
      <c r="G55" s="2">
        <f t="shared" si="9"/>
        <v>6968338.2747621527</v>
      </c>
      <c r="H55" s="2">
        <f t="shared" si="16"/>
        <v>418100.29648572917</v>
      </c>
      <c r="I55" s="2">
        <f t="shared" si="13"/>
        <v>185763.24706324484</v>
      </c>
      <c r="J55" s="2">
        <f t="shared" si="6"/>
        <v>7200675.3241846375</v>
      </c>
      <c r="K55" s="2">
        <f t="shared" si="7"/>
        <v>232337.04942248482</v>
      </c>
    </row>
    <row r="56" spans="1:11" x14ac:dyDescent="0.25">
      <c r="A56">
        <f t="shared" si="10"/>
        <v>55</v>
      </c>
      <c r="B56">
        <f t="shared" si="14"/>
        <v>84</v>
      </c>
      <c r="C56" s="2">
        <f t="shared" si="8"/>
        <v>0</v>
      </c>
      <c r="D56" s="2">
        <f t="shared" si="11"/>
        <v>0</v>
      </c>
      <c r="E56" s="2">
        <f t="shared" si="15"/>
        <v>192264.9607104584</v>
      </c>
      <c r="F56" s="2">
        <f t="shared" si="12"/>
        <v>0</v>
      </c>
      <c r="G56" s="2">
        <f t="shared" si="9"/>
        <v>7200675.3241846375</v>
      </c>
      <c r="H56" s="2">
        <f t="shared" si="16"/>
        <v>432040.51945107826</v>
      </c>
      <c r="I56" s="2">
        <f t="shared" si="13"/>
        <v>192264.9607104584</v>
      </c>
      <c r="J56" s="2">
        <f t="shared" si="6"/>
        <v>7440450.8829252571</v>
      </c>
      <c r="K56" s="2">
        <f t="shared" si="7"/>
        <v>239775.55874061957</v>
      </c>
    </row>
    <row r="57" spans="1:11" x14ac:dyDescent="0.25">
      <c r="A57">
        <f t="shared" si="10"/>
        <v>56</v>
      </c>
      <c r="B57">
        <f t="shared" si="14"/>
        <v>85</v>
      </c>
      <c r="C57" s="2">
        <f t="shared" si="8"/>
        <v>0</v>
      </c>
      <c r="D57" s="2">
        <f t="shared" si="11"/>
        <v>0</v>
      </c>
      <c r="E57" s="2">
        <f t="shared" si="15"/>
        <v>198994.23433532444</v>
      </c>
      <c r="F57" s="2">
        <f t="shared" si="12"/>
        <v>0</v>
      </c>
      <c r="G57" s="2">
        <f t="shared" si="9"/>
        <v>7440450.8829252571</v>
      </c>
      <c r="H57" s="2">
        <f t="shared" si="16"/>
        <v>446427.05297551543</v>
      </c>
      <c r="I57" s="2">
        <f t="shared" si="13"/>
        <v>198994.23433532444</v>
      </c>
      <c r="J57" s="2">
        <f t="shared" si="6"/>
        <v>7687883.7015654482</v>
      </c>
      <c r="K57" s="2">
        <f t="shared" si="7"/>
        <v>247432.81864019111</v>
      </c>
    </row>
    <row r="58" spans="1:11" x14ac:dyDescent="0.25">
      <c r="A58">
        <f t="shared" si="10"/>
        <v>57</v>
      </c>
      <c r="B58">
        <f t="shared" si="14"/>
        <v>86</v>
      </c>
      <c r="C58" s="2">
        <f t="shared" si="8"/>
        <v>0</v>
      </c>
      <c r="D58" s="2">
        <f t="shared" si="11"/>
        <v>0</v>
      </c>
      <c r="E58" s="2">
        <f t="shared" si="15"/>
        <v>205959.03253706079</v>
      </c>
      <c r="F58" s="2">
        <f t="shared" si="12"/>
        <v>0</v>
      </c>
      <c r="G58" s="2">
        <f t="shared" si="9"/>
        <v>7687883.7015654482</v>
      </c>
      <c r="H58" s="2">
        <f t="shared" si="16"/>
        <v>461273.02209392685</v>
      </c>
      <c r="I58" s="2">
        <f t="shared" si="13"/>
        <v>205959.03253706079</v>
      </c>
      <c r="J58" s="2">
        <f t="shared" si="6"/>
        <v>7943197.691122314</v>
      </c>
      <c r="K58" s="2">
        <f t="shared" si="7"/>
        <v>255313.98955686577</v>
      </c>
    </row>
    <row r="59" spans="1:11" x14ac:dyDescent="0.25">
      <c r="A59">
        <f t="shared" si="10"/>
        <v>58</v>
      </c>
      <c r="B59">
        <f t="shared" si="14"/>
        <v>87</v>
      </c>
      <c r="C59" s="2">
        <f t="shared" si="8"/>
        <v>0</v>
      </c>
      <c r="D59" s="2">
        <f t="shared" si="11"/>
        <v>0</v>
      </c>
      <c r="E59" s="2">
        <f t="shared" si="15"/>
        <v>213167.59867585791</v>
      </c>
      <c r="F59" s="2">
        <f t="shared" si="12"/>
        <v>0</v>
      </c>
      <c r="G59" s="2">
        <f t="shared" si="9"/>
        <v>7943197.691122314</v>
      </c>
      <c r="H59" s="2">
        <f t="shared" si="16"/>
        <v>476591.86146733881</v>
      </c>
      <c r="I59" s="2">
        <f t="shared" si="13"/>
        <v>213167.59867585791</v>
      </c>
      <c r="J59" s="2">
        <f t="shared" si="6"/>
        <v>8206621.9539137948</v>
      </c>
      <c r="K59" s="2">
        <f t="shared" si="7"/>
        <v>263424.26279148087</v>
      </c>
    </row>
    <row r="60" spans="1:11" x14ac:dyDescent="0.25">
      <c r="A60">
        <f t="shared" si="10"/>
        <v>59</v>
      </c>
      <c r="B60">
        <f t="shared" si="14"/>
        <v>88</v>
      </c>
      <c r="C60" s="2">
        <f t="shared" si="8"/>
        <v>0</v>
      </c>
      <c r="D60" s="2">
        <f t="shared" si="11"/>
        <v>0</v>
      </c>
      <c r="E60" s="2">
        <f t="shared" si="15"/>
        <v>220628.46462951295</v>
      </c>
      <c r="F60" s="2">
        <f t="shared" si="12"/>
        <v>0</v>
      </c>
      <c r="G60" s="2">
        <f t="shared" si="9"/>
        <v>8206621.9539137948</v>
      </c>
      <c r="H60" s="2">
        <f t="shared" si="16"/>
        <v>492397.31723482767</v>
      </c>
      <c r="I60" s="2">
        <f t="shared" si="13"/>
        <v>220628.46462951295</v>
      </c>
      <c r="J60" s="2">
        <f t="shared" si="6"/>
        <v>8478390.8065191098</v>
      </c>
      <c r="K60" s="2">
        <f t="shared" si="7"/>
        <v>271768.85260531493</v>
      </c>
    </row>
    <row r="61" spans="1:11" x14ac:dyDescent="0.25">
      <c r="A61">
        <f t="shared" si="10"/>
        <v>60</v>
      </c>
      <c r="B61">
        <f t="shared" si="14"/>
        <v>89</v>
      </c>
      <c r="C61" s="2">
        <f t="shared" si="8"/>
        <v>0</v>
      </c>
      <c r="D61" s="2">
        <f t="shared" si="11"/>
        <v>0</v>
      </c>
      <c r="E61" s="2">
        <f t="shared" si="15"/>
        <v>228350.4608915459</v>
      </c>
      <c r="F61" s="2">
        <f t="shared" si="12"/>
        <v>0</v>
      </c>
      <c r="G61" s="2">
        <f t="shared" si="9"/>
        <v>8478390.8065191098</v>
      </c>
      <c r="H61" s="2">
        <f t="shared" si="16"/>
        <v>508703.44839114655</v>
      </c>
      <c r="I61" s="2">
        <f t="shared" si="13"/>
        <v>228350.4608915459</v>
      </c>
      <c r="J61" s="2">
        <f t="shared" si="6"/>
        <v>8758743.79401871</v>
      </c>
      <c r="K61" s="2">
        <f t="shared" si="7"/>
        <v>280352.98749960028</v>
      </c>
    </row>
    <row r="62" spans="1:11" x14ac:dyDescent="0.25">
      <c r="A62">
        <f t="shared" si="10"/>
        <v>61</v>
      </c>
      <c r="B62">
        <f t="shared" si="14"/>
        <v>90</v>
      </c>
      <c r="C62" s="2">
        <f t="shared" si="8"/>
        <v>0</v>
      </c>
      <c r="D62" s="2">
        <f t="shared" si="11"/>
        <v>0</v>
      </c>
      <c r="E62" s="2">
        <f t="shared" si="15"/>
        <v>236342.72702275001</v>
      </c>
      <c r="F62" s="2">
        <f t="shared" si="12"/>
        <v>0</v>
      </c>
      <c r="G62" s="2">
        <f t="shared" si="9"/>
        <v>8758743.79401871</v>
      </c>
      <c r="H62" s="2">
        <f t="shared" si="16"/>
        <v>525524.62764112256</v>
      </c>
      <c r="I62" s="2">
        <f t="shared" si="13"/>
        <v>236342.72702275001</v>
      </c>
      <c r="J62" s="2">
        <f t="shared" si="6"/>
        <v>9047925.6946370825</v>
      </c>
      <c r="K62" s="2">
        <f t="shared" si="7"/>
        <v>289181.90061837249</v>
      </c>
    </row>
    <row r="63" spans="1:11" x14ac:dyDescent="0.25">
      <c r="A63">
        <f t="shared" si="10"/>
        <v>62</v>
      </c>
      <c r="B63">
        <f t="shared" si="14"/>
        <v>91</v>
      </c>
      <c r="C63" s="2">
        <f t="shared" si="8"/>
        <v>0</v>
      </c>
      <c r="D63" s="2">
        <f t="shared" si="11"/>
        <v>0</v>
      </c>
      <c r="E63" s="2">
        <f t="shared" si="15"/>
        <v>244614.72246854627</v>
      </c>
      <c r="F63" s="2">
        <f t="shared" si="12"/>
        <v>0</v>
      </c>
      <c r="G63" s="2">
        <f t="shared" si="9"/>
        <v>9047925.6946370825</v>
      </c>
      <c r="H63" s="2">
        <f t="shared" si="16"/>
        <v>542875.54167822492</v>
      </c>
      <c r="I63" s="2">
        <f t="shared" si="13"/>
        <v>244614.72246854627</v>
      </c>
      <c r="J63" s="2">
        <f t="shared" si="6"/>
        <v>9346186.5138467625</v>
      </c>
      <c r="K63" s="2">
        <f t="shared" si="7"/>
        <v>298260.81920967996</v>
      </c>
    </row>
    <row r="64" spans="1:11" x14ac:dyDescent="0.25">
      <c r="A64">
        <f t="shared" si="10"/>
        <v>63</v>
      </c>
      <c r="B64">
        <f t="shared" si="14"/>
        <v>92</v>
      </c>
      <c r="C64" s="2">
        <f t="shared" si="8"/>
        <v>0</v>
      </c>
      <c r="D64" s="2">
        <f t="shared" si="11"/>
        <v>0</v>
      </c>
      <c r="E64" s="2">
        <f t="shared" si="15"/>
        <v>253176.23775494538</v>
      </c>
      <c r="F64" s="2">
        <f t="shared" si="12"/>
        <v>0</v>
      </c>
      <c r="G64" s="2">
        <f t="shared" si="9"/>
        <v>9346186.5138467625</v>
      </c>
      <c r="H64" s="2">
        <f t="shared" si="16"/>
        <v>560771.19083080569</v>
      </c>
      <c r="I64" s="2">
        <f t="shared" si="13"/>
        <v>253176.23775494538</v>
      </c>
      <c r="J64" s="2">
        <f t="shared" si="6"/>
        <v>9653781.466922624</v>
      </c>
      <c r="K64" s="2">
        <f t="shared" si="7"/>
        <v>307594.95307586156</v>
      </c>
    </row>
    <row r="65" spans="1:11" x14ac:dyDescent="0.25">
      <c r="A65">
        <f t="shared" si="10"/>
        <v>64</v>
      </c>
      <c r="B65">
        <f t="shared" si="14"/>
        <v>93</v>
      </c>
      <c r="C65" s="2">
        <f t="shared" si="8"/>
        <v>0</v>
      </c>
      <c r="D65" s="2">
        <f t="shared" si="11"/>
        <v>0</v>
      </c>
      <c r="E65" s="2">
        <f t="shared" si="15"/>
        <v>262037.40607636847</v>
      </c>
      <c r="F65" s="2">
        <f t="shared" si="12"/>
        <v>0</v>
      </c>
      <c r="G65" s="2">
        <f t="shared" si="9"/>
        <v>9653781.466922624</v>
      </c>
      <c r="H65" s="2">
        <f t="shared" si="16"/>
        <v>579226.88801535743</v>
      </c>
      <c r="I65" s="2">
        <f t="shared" si="13"/>
        <v>262037.40607636847</v>
      </c>
      <c r="J65" s="2">
        <f t="shared" si="6"/>
        <v>9970970.9488616139</v>
      </c>
      <c r="K65" s="2">
        <f t="shared" si="7"/>
        <v>317189.48193898983</v>
      </c>
    </row>
    <row r="66" spans="1:11" x14ac:dyDescent="0.25">
      <c r="A66">
        <f t="shared" si="10"/>
        <v>65</v>
      </c>
      <c r="B66">
        <f t="shared" si="14"/>
        <v>94</v>
      </c>
      <c r="C66" s="2">
        <f t="shared" si="8"/>
        <v>0</v>
      </c>
      <c r="D66" s="2">
        <f t="shared" ref="D66:D97" si="17">C66*tax_rate</f>
        <v>0</v>
      </c>
      <c r="E66" s="2">
        <f t="shared" si="15"/>
        <v>271208.71528904134</v>
      </c>
      <c r="F66" s="2">
        <f t="shared" ref="F66:F97" si="18">IF(B66&lt;retirement_age,C66-D66-E66,0)</f>
        <v>0</v>
      </c>
      <c r="G66" s="2">
        <f t="shared" si="9"/>
        <v>9970970.9488616139</v>
      </c>
      <c r="H66" s="2">
        <f t="shared" si="16"/>
        <v>598258.25693169679</v>
      </c>
      <c r="I66" s="2">
        <f t="shared" ref="I66:I101" si="19">IF(B66&gt;=retirement_age,E66,0)</f>
        <v>271208.71528904134</v>
      </c>
      <c r="J66" s="2">
        <f t="shared" si="6"/>
        <v>10298020.490504269</v>
      </c>
      <c r="K66" s="2">
        <f t="shared" si="7"/>
        <v>327049.54164265469</v>
      </c>
    </row>
    <row r="67" spans="1:11" x14ac:dyDescent="0.25">
      <c r="A67">
        <f t="shared" si="10"/>
        <v>66</v>
      </c>
      <c r="B67">
        <f t="shared" ref="B67:B101" si="20">current_age +A66</f>
        <v>95</v>
      </c>
      <c r="C67" s="2">
        <f t="shared" si="8"/>
        <v>0</v>
      </c>
      <c r="D67" s="2">
        <f t="shared" si="17"/>
        <v>0</v>
      </c>
      <c r="E67" s="2">
        <f t="shared" ref="E67:E101" si="21">(E66 *annual_Inflation) + E66</f>
        <v>280701.02032415778</v>
      </c>
      <c r="F67" s="2">
        <f t="shared" si="18"/>
        <v>0</v>
      </c>
      <c r="G67" s="2">
        <f t="shared" si="9"/>
        <v>10298020.490504269</v>
      </c>
      <c r="H67" s="2">
        <f t="shared" ref="H67:H98" si="22">IF(retirement_age&lt;=B66,G67*post_retirement_investment_return,G67*pre_retirement_investment_return)</f>
        <v>617881.22943025606</v>
      </c>
      <c r="I67" s="2">
        <f t="shared" si="19"/>
        <v>280701.02032415778</v>
      </c>
      <c r="J67" s="2">
        <f t="shared" ref="J67:J101" si="23">(G67+F67+H67) -I67</f>
        <v>10635200.699610367</v>
      </c>
      <c r="K67" s="2">
        <f t="shared" ref="K67:K101" si="24">J67-G67</f>
        <v>337180.20910609886</v>
      </c>
    </row>
    <row r="68" spans="1:11" x14ac:dyDescent="0.25">
      <c r="A68">
        <f t="shared" si="10"/>
        <v>67</v>
      </c>
      <c r="B68">
        <f t="shared" si="20"/>
        <v>96</v>
      </c>
      <c r="C68" s="2">
        <f t="shared" ref="C68:C101" si="25">IF(B68&lt;61,(C67*0.05) +C67,0)</f>
        <v>0</v>
      </c>
      <c r="D68" s="2">
        <f t="shared" si="17"/>
        <v>0</v>
      </c>
      <c r="E68" s="2">
        <f t="shared" si="21"/>
        <v>290525.55603550328</v>
      </c>
      <c r="F68" s="2">
        <f t="shared" si="18"/>
        <v>0</v>
      </c>
      <c r="G68" s="2">
        <f t="shared" ref="G68:G101" si="26">J67</f>
        <v>10635200.699610367</v>
      </c>
      <c r="H68" s="2">
        <f t="shared" si="22"/>
        <v>638112.04197662207</v>
      </c>
      <c r="I68" s="2">
        <f t="shared" si="19"/>
        <v>290525.55603550328</v>
      </c>
      <c r="J68" s="2">
        <f t="shared" si="23"/>
        <v>10982787.185551485</v>
      </c>
      <c r="K68" s="2">
        <f t="shared" si="24"/>
        <v>347586.48594111763</v>
      </c>
    </row>
    <row r="69" spans="1:11" x14ac:dyDescent="0.25">
      <c r="A69">
        <f t="shared" ref="A69:A101" si="27">$A$2 +A68</f>
        <v>68</v>
      </c>
      <c r="B69">
        <f t="shared" si="20"/>
        <v>97</v>
      </c>
      <c r="C69" s="2">
        <f t="shared" si="25"/>
        <v>0</v>
      </c>
      <c r="D69" s="2">
        <f t="shared" si="17"/>
        <v>0</v>
      </c>
      <c r="E69" s="2">
        <f t="shared" si="21"/>
        <v>300693.95049674588</v>
      </c>
      <c r="F69" s="2">
        <f t="shared" si="18"/>
        <v>0</v>
      </c>
      <c r="G69" s="2">
        <f t="shared" si="26"/>
        <v>10982787.185551485</v>
      </c>
      <c r="H69" s="2">
        <f t="shared" si="22"/>
        <v>658967.23113308905</v>
      </c>
      <c r="I69" s="2">
        <f t="shared" si="19"/>
        <v>300693.95049674588</v>
      </c>
      <c r="J69" s="2">
        <f t="shared" si="23"/>
        <v>11341060.466187827</v>
      </c>
      <c r="K69" s="2">
        <f t="shared" si="24"/>
        <v>358273.28063634224</v>
      </c>
    </row>
    <row r="70" spans="1:11" x14ac:dyDescent="0.25">
      <c r="A70">
        <f t="shared" si="27"/>
        <v>69</v>
      </c>
      <c r="B70">
        <f t="shared" si="20"/>
        <v>98</v>
      </c>
      <c r="C70" s="2">
        <f t="shared" si="25"/>
        <v>0</v>
      </c>
      <c r="D70" s="2">
        <f t="shared" si="17"/>
        <v>0</v>
      </c>
      <c r="E70" s="2">
        <f t="shared" si="21"/>
        <v>311218.23876413197</v>
      </c>
      <c r="F70" s="2">
        <f t="shared" si="18"/>
        <v>0</v>
      </c>
      <c r="G70" s="2">
        <f t="shared" si="26"/>
        <v>11341060.466187827</v>
      </c>
      <c r="H70" s="2">
        <f t="shared" si="22"/>
        <v>680463.62797126966</v>
      </c>
      <c r="I70" s="2">
        <f t="shared" si="19"/>
        <v>311218.23876413197</v>
      </c>
      <c r="J70" s="2">
        <f t="shared" si="23"/>
        <v>11710305.855394965</v>
      </c>
      <c r="K70" s="2">
        <f t="shared" si="24"/>
        <v>369245.38920713775</v>
      </c>
    </row>
    <row r="71" spans="1:11" x14ac:dyDescent="0.25">
      <c r="A71">
        <f t="shared" si="27"/>
        <v>70</v>
      </c>
      <c r="B71">
        <f t="shared" si="20"/>
        <v>99</v>
      </c>
      <c r="C71" s="2">
        <f t="shared" si="25"/>
        <v>0</v>
      </c>
      <c r="D71" s="2">
        <f t="shared" si="17"/>
        <v>0</v>
      </c>
      <c r="E71" s="2">
        <f t="shared" si="21"/>
        <v>322110.87712087657</v>
      </c>
      <c r="F71" s="2">
        <f t="shared" si="18"/>
        <v>0</v>
      </c>
      <c r="G71" s="2">
        <f t="shared" si="26"/>
        <v>11710305.855394965</v>
      </c>
      <c r="H71" s="2">
        <f t="shared" si="22"/>
        <v>702618.35132369783</v>
      </c>
      <c r="I71" s="2">
        <f t="shared" si="19"/>
        <v>322110.87712087657</v>
      </c>
      <c r="J71" s="2">
        <f t="shared" si="23"/>
        <v>12090813.329597786</v>
      </c>
      <c r="K71" s="2">
        <f t="shared" si="24"/>
        <v>380507.47420282103</v>
      </c>
    </row>
    <row r="72" spans="1:11" x14ac:dyDescent="0.25">
      <c r="A72">
        <f t="shared" si="27"/>
        <v>71</v>
      </c>
      <c r="B72">
        <f t="shared" si="20"/>
        <v>100</v>
      </c>
      <c r="C72" s="2">
        <f t="shared" si="25"/>
        <v>0</v>
      </c>
      <c r="D72" s="2">
        <f t="shared" si="17"/>
        <v>0</v>
      </c>
      <c r="E72" s="2">
        <f t="shared" si="21"/>
        <v>333384.75782010728</v>
      </c>
      <c r="F72" s="2">
        <f t="shared" si="18"/>
        <v>0</v>
      </c>
      <c r="G72" s="2">
        <f t="shared" si="26"/>
        <v>12090813.329597786</v>
      </c>
      <c r="H72" s="2">
        <f t="shared" si="22"/>
        <v>725448.79977586714</v>
      </c>
      <c r="I72" s="2">
        <f t="shared" si="19"/>
        <v>333384.75782010728</v>
      </c>
      <c r="J72" s="2">
        <f t="shared" si="23"/>
        <v>12482877.371553546</v>
      </c>
      <c r="K72" s="2">
        <f t="shared" si="24"/>
        <v>392064.04195575975</v>
      </c>
    </row>
    <row r="73" spans="1:11" x14ac:dyDescent="0.25">
      <c r="A73">
        <f t="shared" si="27"/>
        <v>72</v>
      </c>
      <c r="B73">
        <f t="shared" si="20"/>
        <v>101</v>
      </c>
      <c r="C73" s="2">
        <f t="shared" si="25"/>
        <v>0</v>
      </c>
      <c r="D73" s="2">
        <f t="shared" si="17"/>
        <v>0</v>
      </c>
      <c r="E73" s="2">
        <f t="shared" si="21"/>
        <v>345053.22434381105</v>
      </c>
      <c r="F73" s="2">
        <f t="shared" si="18"/>
        <v>0</v>
      </c>
      <c r="G73" s="2">
        <f t="shared" si="26"/>
        <v>12482877.371553546</v>
      </c>
      <c r="H73" s="2">
        <f t="shared" si="22"/>
        <v>748972.6422932127</v>
      </c>
      <c r="I73" s="2">
        <f t="shared" si="19"/>
        <v>345053.22434381105</v>
      </c>
      <c r="J73" s="2">
        <f t="shared" si="23"/>
        <v>12886796.789502949</v>
      </c>
      <c r="K73" s="2">
        <f t="shared" si="24"/>
        <v>403919.4179494027</v>
      </c>
    </row>
    <row r="74" spans="1:11" x14ac:dyDescent="0.25">
      <c r="A74">
        <f t="shared" si="27"/>
        <v>73</v>
      </c>
      <c r="B74">
        <f t="shared" si="20"/>
        <v>102</v>
      </c>
      <c r="C74" s="2">
        <f t="shared" si="25"/>
        <v>0</v>
      </c>
      <c r="D74" s="2">
        <f t="shared" si="17"/>
        <v>0</v>
      </c>
      <c r="E74" s="2">
        <f t="shared" si="21"/>
        <v>357130.08719584445</v>
      </c>
      <c r="F74" s="2">
        <f t="shared" si="18"/>
        <v>0</v>
      </c>
      <c r="G74" s="2">
        <f t="shared" si="26"/>
        <v>12886796.789502949</v>
      </c>
      <c r="H74" s="2">
        <f t="shared" si="22"/>
        <v>773207.80737017689</v>
      </c>
      <c r="I74" s="2">
        <f t="shared" si="19"/>
        <v>357130.08719584445</v>
      </c>
      <c r="J74" s="2">
        <f t="shared" si="23"/>
        <v>13302874.50967728</v>
      </c>
      <c r="K74" s="2">
        <f t="shared" si="24"/>
        <v>416077.72017433122</v>
      </c>
    </row>
    <row r="75" spans="1:11" x14ac:dyDescent="0.25">
      <c r="A75">
        <f t="shared" si="27"/>
        <v>74</v>
      </c>
      <c r="B75">
        <f t="shared" si="20"/>
        <v>103</v>
      </c>
      <c r="C75" s="2">
        <f t="shared" si="25"/>
        <v>0</v>
      </c>
      <c r="D75" s="2">
        <f t="shared" si="17"/>
        <v>0</v>
      </c>
      <c r="E75" s="2">
        <f t="shared" si="21"/>
        <v>369629.64024769899</v>
      </c>
      <c r="F75" s="2">
        <f t="shared" si="18"/>
        <v>0</v>
      </c>
      <c r="G75" s="2">
        <f t="shared" si="26"/>
        <v>13302874.50967728</v>
      </c>
      <c r="H75" s="2">
        <f t="shared" si="22"/>
        <v>798172.47058063676</v>
      </c>
      <c r="I75" s="2">
        <f t="shared" si="19"/>
        <v>369629.64024769899</v>
      </c>
      <c r="J75" s="2">
        <f t="shared" si="23"/>
        <v>13731417.340010218</v>
      </c>
      <c r="K75" s="2">
        <f t="shared" si="24"/>
        <v>428542.83033293858</v>
      </c>
    </row>
    <row r="76" spans="1:11" x14ac:dyDescent="0.25">
      <c r="A76">
        <f t="shared" si="27"/>
        <v>75</v>
      </c>
      <c r="B76">
        <f t="shared" si="20"/>
        <v>104</v>
      </c>
      <c r="C76" s="2">
        <f t="shared" si="25"/>
        <v>0</v>
      </c>
      <c r="D76" s="2">
        <f t="shared" si="17"/>
        <v>0</v>
      </c>
      <c r="E76" s="2">
        <f t="shared" si="21"/>
        <v>382566.67765636847</v>
      </c>
      <c r="F76" s="2">
        <f t="shared" si="18"/>
        <v>0</v>
      </c>
      <c r="G76" s="2">
        <f t="shared" si="26"/>
        <v>13731417.340010218</v>
      </c>
      <c r="H76" s="2">
        <f t="shared" si="22"/>
        <v>823885.0404006131</v>
      </c>
      <c r="I76" s="2">
        <f t="shared" si="19"/>
        <v>382566.67765636847</v>
      </c>
      <c r="J76" s="2">
        <f t="shared" si="23"/>
        <v>14172735.702754462</v>
      </c>
      <c r="K76" s="2">
        <f t="shared" si="24"/>
        <v>441318.36274424382</v>
      </c>
    </row>
    <row r="77" spans="1:11" x14ac:dyDescent="0.25">
      <c r="A77">
        <f t="shared" si="27"/>
        <v>76</v>
      </c>
      <c r="B77">
        <f t="shared" si="20"/>
        <v>105</v>
      </c>
      <c r="C77" s="2">
        <f t="shared" si="25"/>
        <v>0</v>
      </c>
      <c r="D77" s="2">
        <f t="shared" si="17"/>
        <v>0</v>
      </c>
      <c r="E77" s="2">
        <f t="shared" si="21"/>
        <v>395956.51137434138</v>
      </c>
      <c r="F77" s="2">
        <f t="shared" si="18"/>
        <v>0</v>
      </c>
      <c r="G77" s="2">
        <f t="shared" si="26"/>
        <v>14172735.702754462</v>
      </c>
      <c r="H77" s="2">
        <f t="shared" si="22"/>
        <v>850364.14216526772</v>
      </c>
      <c r="I77" s="2">
        <f t="shared" si="19"/>
        <v>395956.51137434138</v>
      </c>
      <c r="J77" s="2">
        <f t="shared" si="23"/>
        <v>14627143.333545389</v>
      </c>
      <c r="K77" s="2">
        <f t="shared" si="24"/>
        <v>454407.63079092652</v>
      </c>
    </row>
    <row r="78" spans="1:11" x14ac:dyDescent="0.25">
      <c r="A78">
        <f t="shared" si="27"/>
        <v>77</v>
      </c>
      <c r="B78">
        <f t="shared" si="20"/>
        <v>106</v>
      </c>
      <c r="C78" s="2">
        <f t="shared" si="25"/>
        <v>0</v>
      </c>
      <c r="D78" s="2">
        <f t="shared" si="17"/>
        <v>0</v>
      </c>
      <c r="E78" s="2">
        <f t="shared" si="21"/>
        <v>409814.98927244334</v>
      </c>
      <c r="F78" s="2">
        <f t="shared" si="18"/>
        <v>0</v>
      </c>
      <c r="G78" s="2">
        <f t="shared" si="26"/>
        <v>14627143.333545389</v>
      </c>
      <c r="H78" s="2">
        <f t="shared" si="22"/>
        <v>877628.60001272324</v>
      </c>
      <c r="I78" s="2">
        <f t="shared" si="19"/>
        <v>409814.98927244334</v>
      </c>
      <c r="J78" s="2">
        <f t="shared" si="23"/>
        <v>15094956.944285668</v>
      </c>
      <c r="K78" s="2">
        <f t="shared" si="24"/>
        <v>467813.61074027978</v>
      </c>
    </row>
    <row r="79" spans="1:11" x14ac:dyDescent="0.25">
      <c r="A79">
        <f t="shared" si="27"/>
        <v>78</v>
      </c>
      <c r="B79">
        <f t="shared" si="20"/>
        <v>107</v>
      </c>
      <c r="C79" s="2">
        <f t="shared" si="25"/>
        <v>0</v>
      </c>
      <c r="D79" s="2">
        <f t="shared" si="17"/>
        <v>0</v>
      </c>
      <c r="E79" s="2">
        <f t="shared" si="21"/>
        <v>424158.51389697887</v>
      </c>
      <c r="F79" s="2">
        <f t="shared" si="18"/>
        <v>0</v>
      </c>
      <c r="G79" s="2">
        <f t="shared" si="26"/>
        <v>15094956.944285668</v>
      </c>
      <c r="H79" s="2">
        <f t="shared" si="22"/>
        <v>905697.41665714013</v>
      </c>
      <c r="I79" s="2">
        <f t="shared" si="19"/>
        <v>424158.51389697887</v>
      </c>
      <c r="J79" s="2">
        <f t="shared" si="23"/>
        <v>15576495.84704583</v>
      </c>
      <c r="K79" s="2">
        <f t="shared" si="24"/>
        <v>481538.90276016109</v>
      </c>
    </row>
    <row r="80" spans="1:11" x14ac:dyDescent="0.25">
      <c r="A80">
        <f t="shared" si="27"/>
        <v>79</v>
      </c>
      <c r="B80">
        <f t="shared" si="20"/>
        <v>108</v>
      </c>
      <c r="C80" s="2">
        <f t="shared" si="25"/>
        <v>0</v>
      </c>
      <c r="D80" s="2">
        <f t="shared" si="17"/>
        <v>0</v>
      </c>
      <c r="E80" s="2">
        <f t="shared" si="21"/>
        <v>439004.06188337313</v>
      </c>
      <c r="F80" s="2">
        <f t="shared" si="18"/>
        <v>0</v>
      </c>
      <c r="G80" s="2">
        <f t="shared" si="26"/>
        <v>15576495.84704583</v>
      </c>
      <c r="H80" s="2">
        <f t="shared" si="22"/>
        <v>934589.75082274969</v>
      </c>
      <c r="I80" s="2">
        <f t="shared" si="19"/>
        <v>439004.06188337313</v>
      </c>
      <c r="J80" s="2">
        <f t="shared" si="23"/>
        <v>16072081.535985205</v>
      </c>
      <c r="K80" s="2">
        <f t="shared" si="24"/>
        <v>495585.6889393758</v>
      </c>
    </row>
    <row r="81" spans="1:11" x14ac:dyDescent="0.25">
      <c r="A81">
        <f t="shared" si="27"/>
        <v>80</v>
      </c>
      <c r="B81">
        <f t="shared" si="20"/>
        <v>109</v>
      </c>
      <c r="C81" s="2">
        <f t="shared" si="25"/>
        <v>0</v>
      </c>
      <c r="D81" s="2">
        <f t="shared" si="17"/>
        <v>0</v>
      </c>
      <c r="E81" s="2">
        <f t="shared" si="21"/>
        <v>454369.20404929121</v>
      </c>
      <c r="F81" s="2">
        <f t="shared" si="18"/>
        <v>0</v>
      </c>
      <c r="G81" s="2">
        <f t="shared" si="26"/>
        <v>16072081.535985205</v>
      </c>
      <c r="H81" s="2">
        <f t="shared" si="22"/>
        <v>964324.89215911226</v>
      </c>
      <c r="I81" s="2">
        <f t="shared" si="19"/>
        <v>454369.20404929121</v>
      </c>
      <c r="J81" s="2">
        <f t="shared" si="23"/>
        <v>16582037.224095026</v>
      </c>
      <c r="K81" s="2">
        <f t="shared" si="24"/>
        <v>509955.68810982071</v>
      </c>
    </row>
    <row r="82" spans="1:11" x14ac:dyDescent="0.25">
      <c r="A82">
        <f t="shared" si="27"/>
        <v>81</v>
      </c>
      <c r="B82">
        <f t="shared" si="20"/>
        <v>110</v>
      </c>
      <c r="C82" s="2">
        <f t="shared" si="25"/>
        <v>0</v>
      </c>
      <c r="D82" s="2">
        <f t="shared" si="17"/>
        <v>0</v>
      </c>
      <c r="E82" s="2">
        <f t="shared" si="21"/>
        <v>470272.1261910164</v>
      </c>
      <c r="F82" s="2">
        <f t="shared" si="18"/>
        <v>0</v>
      </c>
      <c r="G82" s="2">
        <f t="shared" si="26"/>
        <v>16582037.224095026</v>
      </c>
      <c r="H82" s="2">
        <f t="shared" si="22"/>
        <v>994922.23344570154</v>
      </c>
      <c r="I82" s="2">
        <f t="shared" si="19"/>
        <v>470272.1261910164</v>
      </c>
      <c r="J82" s="2">
        <f t="shared" si="23"/>
        <v>17106687.331349712</v>
      </c>
      <c r="K82" s="2">
        <f t="shared" si="24"/>
        <v>524650.10725468583</v>
      </c>
    </row>
    <row r="83" spans="1:11" x14ac:dyDescent="0.25">
      <c r="A83">
        <f t="shared" si="27"/>
        <v>82</v>
      </c>
      <c r="B83">
        <f t="shared" si="20"/>
        <v>111</v>
      </c>
      <c r="C83" s="2">
        <f t="shared" si="25"/>
        <v>0</v>
      </c>
      <c r="D83" s="2">
        <f t="shared" si="17"/>
        <v>0</v>
      </c>
      <c r="E83" s="2">
        <f t="shared" si="21"/>
        <v>486731.65060770197</v>
      </c>
      <c r="F83" s="2">
        <f t="shared" si="18"/>
        <v>0</v>
      </c>
      <c r="G83" s="2">
        <f t="shared" si="26"/>
        <v>17106687.331349712</v>
      </c>
      <c r="H83" s="2">
        <f t="shared" si="22"/>
        <v>1026401.2398809827</v>
      </c>
      <c r="I83" s="2">
        <f t="shared" si="19"/>
        <v>486731.65060770197</v>
      </c>
      <c r="J83" s="2">
        <f t="shared" si="23"/>
        <v>17646356.920622993</v>
      </c>
      <c r="K83" s="2">
        <f t="shared" si="24"/>
        <v>539669.5892732814</v>
      </c>
    </row>
    <row r="84" spans="1:11" x14ac:dyDescent="0.25">
      <c r="A84">
        <f t="shared" si="27"/>
        <v>83</v>
      </c>
      <c r="B84">
        <f t="shared" si="20"/>
        <v>112</v>
      </c>
      <c r="C84" s="2">
        <f t="shared" si="25"/>
        <v>0</v>
      </c>
      <c r="D84" s="2">
        <f t="shared" si="17"/>
        <v>0</v>
      </c>
      <c r="E84" s="2">
        <f t="shared" si="21"/>
        <v>503767.25837897154</v>
      </c>
      <c r="F84" s="2">
        <f t="shared" si="18"/>
        <v>0</v>
      </c>
      <c r="G84" s="2">
        <f t="shared" si="26"/>
        <v>17646356.920622993</v>
      </c>
      <c r="H84" s="2">
        <f t="shared" si="22"/>
        <v>1058781.4152373795</v>
      </c>
      <c r="I84" s="2">
        <f t="shared" si="19"/>
        <v>503767.25837897154</v>
      </c>
      <c r="J84" s="2">
        <f t="shared" si="23"/>
        <v>18201371.0774814</v>
      </c>
      <c r="K84" s="2">
        <f t="shared" si="24"/>
        <v>555014.15685840696</v>
      </c>
    </row>
    <row r="85" spans="1:11" x14ac:dyDescent="0.25">
      <c r="A85">
        <f t="shared" si="27"/>
        <v>84</v>
      </c>
      <c r="B85">
        <f t="shared" si="20"/>
        <v>113</v>
      </c>
      <c r="C85" s="2">
        <f t="shared" si="25"/>
        <v>0</v>
      </c>
      <c r="D85" s="2">
        <f t="shared" si="17"/>
        <v>0</v>
      </c>
      <c r="E85" s="2">
        <f t="shared" si="21"/>
        <v>521399.11242223554</v>
      </c>
      <c r="F85" s="2">
        <f t="shared" si="18"/>
        <v>0</v>
      </c>
      <c r="G85" s="2">
        <f t="shared" si="26"/>
        <v>18201371.0774814</v>
      </c>
      <c r="H85" s="2">
        <f t="shared" si="22"/>
        <v>1092082.2646488841</v>
      </c>
      <c r="I85" s="2">
        <f t="shared" si="19"/>
        <v>521399.11242223554</v>
      </c>
      <c r="J85" s="2">
        <f t="shared" si="23"/>
        <v>18772054.229708049</v>
      </c>
      <c r="K85" s="2">
        <f t="shared" si="24"/>
        <v>570683.15222664922</v>
      </c>
    </row>
    <row r="86" spans="1:11" x14ac:dyDescent="0.25">
      <c r="A86">
        <f t="shared" si="27"/>
        <v>85</v>
      </c>
      <c r="B86">
        <f t="shared" si="20"/>
        <v>114</v>
      </c>
      <c r="C86" s="2">
        <f t="shared" si="25"/>
        <v>0</v>
      </c>
      <c r="D86" s="2">
        <f t="shared" si="17"/>
        <v>0</v>
      </c>
      <c r="E86" s="2">
        <f t="shared" si="21"/>
        <v>539648.08135701378</v>
      </c>
      <c r="F86" s="2">
        <f t="shared" si="18"/>
        <v>0</v>
      </c>
      <c r="G86" s="2">
        <f t="shared" si="26"/>
        <v>18772054.229708049</v>
      </c>
      <c r="H86" s="2">
        <f t="shared" si="22"/>
        <v>1126323.2537824828</v>
      </c>
      <c r="I86" s="2">
        <f t="shared" si="19"/>
        <v>539648.08135701378</v>
      </c>
      <c r="J86" s="2">
        <f t="shared" si="23"/>
        <v>19358729.402133521</v>
      </c>
      <c r="K86" s="2">
        <f t="shared" si="24"/>
        <v>586675.17242547125</v>
      </c>
    </row>
    <row r="87" spans="1:11" x14ac:dyDescent="0.25">
      <c r="A87">
        <f t="shared" si="27"/>
        <v>86</v>
      </c>
      <c r="B87">
        <f t="shared" si="20"/>
        <v>115</v>
      </c>
      <c r="C87" s="2">
        <f t="shared" si="25"/>
        <v>0</v>
      </c>
      <c r="D87" s="2">
        <f t="shared" si="17"/>
        <v>0</v>
      </c>
      <c r="E87" s="2">
        <f t="shared" si="21"/>
        <v>558535.76420450932</v>
      </c>
      <c r="F87" s="2">
        <f t="shared" si="18"/>
        <v>0</v>
      </c>
      <c r="G87" s="2">
        <f t="shared" si="26"/>
        <v>19358729.402133521</v>
      </c>
      <c r="H87" s="2">
        <f t="shared" si="22"/>
        <v>1161523.7641280112</v>
      </c>
      <c r="I87" s="2">
        <f t="shared" si="19"/>
        <v>558535.76420450932</v>
      </c>
      <c r="J87" s="2">
        <f t="shared" si="23"/>
        <v>19961717.402057022</v>
      </c>
      <c r="K87" s="2">
        <f t="shared" si="24"/>
        <v>602987.99992350116</v>
      </c>
    </row>
    <row r="88" spans="1:11" x14ac:dyDescent="0.25">
      <c r="A88">
        <f t="shared" si="27"/>
        <v>87</v>
      </c>
      <c r="B88">
        <f t="shared" si="20"/>
        <v>116</v>
      </c>
      <c r="C88" s="2">
        <f t="shared" si="25"/>
        <v>0</v>
      </c>
      <c r="D88" s="2">
        <f t="shared" si="17"/>
        <v>0</v>
      </c>
      <c r="E88" s="2">
        <f t="shared" si="21"/>
        <v>578084.5159516671</v>
      </c>
      <c r="F88" s="2">
        <f t="shared" si="18"/>
        <v>0</v>
      </c>
      <c r="G88" s="2">
        <f t="shared" si="26"/>
        <v>19961717.402057022</v>
      </c>
      <c r="H88" s="2">
        <f t="shared" si="22"/>
        <v>1197703.0441234212</v>
      </c>
      <c r="I88" s="2">
        <f t="shared" si="19"/>
        <v>578084.5159516671</v>
      </c>
      <c r="J88" s="2">
        <f t="shared" si="23"/>
        <v>20581335.930228777</v>
      </c>
      <c r="K88" s="2">
        <f t="shared" si="24"/>
        <v>619618.52817175537</v>
      </c>
    </row>
    <row r="89" spans="1:11" x14ac:dyDescent="0.25">
      <c r="A89">
        <f t="shared" si="27"/>
        <v>88</v>
      </c>
      <c r="B89">
        <f t="shared" si="20"/>
        <v>117</v>
      </c>
      <c r="C89" s="2">
        <f t="shared" si="25"/>
        <v>0</v>
      </c>
      <c r="D89" s="2">
        <f t="shared" si="17"/>
        <v>0</v>
      </c>
      <c r="E89" s="2">
        <f t="shared" si="21"/>
        <v>598317.47400997544</v>
      </c>
      <c r="F89" s="2">
        <f t="shared" si="18"/>
        <v>0</v>
      </c>
      <c r="G89" s="2">
        <f t="shared" si="26"/>
        <v>20581335.930228777</v>
      </c>
      <c r="H89" s="2">
        <f t="shared" si="22"/>
        <v>1234880.1558137266</v>
      </c>
      <c r="I89" s="2">
        <f t="shared" si="19"/>
        <v>598317.47400997544</v>
      </c>
      <c r="J89" s="2">
        <f t="shared" si="23"/>
        <v>21217898.612032529</v>
      </c>
      <c r="K89" s="2">
        <f t="shared" si="24"/>
        <v>636562.68180375174</v>
      </c>
    </row>
    <row r="90" spans="1:11" x14ac:dyDescent="0.25">
      <c r="A90">
        <f t="shared" si="27"/>
        <v>89</v>
      </c>
      <c r="B90">
        <f t="shared" si="20"/>
        <v>118</v>
      </c>
      <c r="C90" s="2">
        <f t="shared" si="25"/>
        <v>0</v>
      </c>
      <c r="D90" s="2">
        <f t="shared" si="17"/>
        <v>0</v>
      </c>
      <c r="E90" s="2">
        <f t="shared" si="21"/>
        <v>619258.58560032456</v>
      </c>
      <c r="F90" s="2">
        <f t="shared" si="18"/>
        <v>0</v>
      </c>
      <c r="G90" s="2">
        <f t="shared" si="26"/>
        <v>21217898.612032529</v>
      </c>
      <c r="H90" s="2">
        <f t="shared" si="22"/>
        <v>1273073.9167219517</v>
      </c>
      <c r="I90" s="2">
        <f t="shared" si="19"/>
        <v>619258.58560032456</v>
      </c>
      <c r="J90" s="2">
        <f t="shared" si="23"/>
        <v>21871713.943154156</v>
      </c>
      <c r="K90" s="2">
        <f t="shared" si="24"/>
        <v>653815.33112162724</v>
      </c>
    </row>
    <row r="91" spans="1:11" x14ac:dyDescent="0.25">
      <c r="A91">
        <f t="shared" si="27"/>
        <v>90</v>
      </c>
      <c r="B91">
        <f t="shared" si="20"/>
        <v>119</v>
      </c>
      <c r="C91" s="2">
        <f t="shared" si="25"/>
        <v>0</v>
      </c>
      <c r="D91" s="2">
        <f t="shared" si="17"/>
        <v>0</v>
      </c>
      <c r="E91" s="2">
        <f t="shared" si="21"/>
        <v>640932.63609633595</v>
      </c>
      <c r="F91" s="2">
        <f t="shared" si="18"/>
        <v>0</v>
      </c>
      <c r="G91" s="2">
        <f t="shared" si="26"/>
        <v>21871713.943154156</v>
      </c>
      <c r="H91" s="2">
        <f t="shared" si="22"/>
        <v>1312302.8365892493</v>
      </c>
      <c r="I91" s="2">
        <f t="shared" si="19"/>
        <v>640932.63609633595</v>
      </c>
      <c r="J91" s="2">
        <f t="shared" si="23"/>
        <v>22543084.143647071</v>
      </c>
      <c r="K91" s="2">
        <f t="shared" si="24"/>
        <v>671370.20049291477</v>
      </c>
    </row>
    <row r="92" spans="1:11" x14ac:dyDescent="0.25">
      <c r="A92">
        <f t="shared" si="27"/>
        <v>91</v>
      </c>
      <c r="B92">
        <f t="shared" si="20"/>
        <v>120</v>
      </c>
      <c r="C92" s="2">
        <f t="shared" si="25"/>
        <v>0</v>
      </c>
      <c r="D92" s="2">
        <f t="shared" si="17"/>
        <v>0</v>
      </c>
      <c r="E92" s="2">
        <f t="shared" si="21"/>
        <v>663365.27835970768</v>
      </c>
      <c r="F92" s="2">
        <f t="shared" si="18"/>
        <v>0</v>
      </c>
      <c r="G92" s="2">
        <f t="shared" si="26"/>
        <v>22543084.143647071</v>
      </c>
      <c r="H92" s="2">
        <f t="shared" si="22"/>
        <v>1352585.0486188242</v>
      </c>
      <c r="I92" s="2">
        <f t="shared" si="19"/>
        <v>663365.27835970768</v>
      </c>
      <c r="J92" s="2">
        <f t="shared" si="23"/>
        <v>23232303.913906187</v>
      </c>
      <c r="K92" s="2">
        <f t="shared" si="24"/>
        <v>689219.77025911584</v>
      </c>
    </row>
    <row r="93" spans="1:11" x14ac:dyDescent="0.25">
      <c r="A93">
        <f t="shared" si="27"/>
        <v>92</v>
      </c>
      <c r="B93">
        <f t="shared" si="20"/>
        <v>121</v>
      </c>
      <c r="C93" s="2">
        <f t="shared" si="25"/>
        <v>0</v>
      </c>
      <c r="D93" s="2">
        <f t="shared" si="17"/>
        <v>0</v>
      </c>
      <c r="E93" s="2">
        <f t="shared" si="21"/>
        <v>686583.06310229748</v>
      </c>
      <c r="F93" s="2">
        <f t="shared" si="18"/>
        <v>0</v>
      </c>
      <c r="G93" s="2">
        <f t="shared" si="26"/>
        <v>23232303.913906187</v>
      </c>
      <c r="H93" s="2">
        <f t="shared" si="22"/>
        <v>1393938.2348343711</v>
      </c>
      <c r="I93" s="2">
        <f t="shared" si="19"/>
        <v>686583.06310229748</v>
      </c>
      <c r="J93" s="2">
        <f t="shared" si="23"/>
        <v>23939659.085638262</v>
      </c>
      <c r="K93" s="2">
        <f t="shared" si="24"/>
        <v>707355.17173207551</v>
      </c>
    </row>
    <row r="94" spans="1:11" x14ac:dyDescent="0.25">
      <c r="A94">
        <f t="shared" si="27"/>
        <v>93</v>
      </c>
      <c r="B94">
        <f t="shared" si="20"/>
        <v>122</v>
      </c>
      <c r="C94" s="2">
        <f t="shared" si="25"/>
        <v>0</v>
      </c>
      <c r="D94" s="2">
        <f t="shared" si="17"/>
        <v>0</v>
      </c>
      <c r="E94" s="2">
        <f t="shared" si="21"/>
        <v>710613.47031087789</v>
      </c>
      <c r="F94" s="2">
        <f t="shared" si="18"/>
        <v>0</v>
      </c>
      <c r="G94" s="2">
        <f t="shared" si="26"/>
        <v>23939659.085638262</v>
      </c>
      <c r="H94" s="2">
        <f t="shared" si="22"/>
        <v>1436379.5451382957</v>
      </c>
      <c r="I94" s="2">
        <f t="shared" si="19"/>
        <v>710613.47031087789</v>
      </c>
      <c r="J94" s="2">
        <f t="shared" si="23"/>
        <v>24665425.16046568</v>
      </c>
      <c r="K94" s="2">
        <f t="shared" si="24"/>
        <v>725766.07482741773</v>
      </c>
    </row>
    <row r="95" spans="1:11" x14ac:dyDescent="0.25">
      <c r="A95">
        <f t="shared" si="27"/>
        <v>94</v>
      </c>
      <c r="B95">
        <f t="shared" si="20"/>
        <v>123</v>
      </c>
      <c r="C95" s="2">
        <f t="shared" si="25"/>
        <v>0</v>
      </c>
      <c r="D95" s="2">
        <f t="shared" si="17"/>
        <v>0</v>
      </c>
      <c r="E95" s="2">
        <f t="shared" si="21"/>
        <v>735484.9417717586</v>
      </c>
      <c r="F95" s="2">
        <f t="shared" si="18"/>
        <v>0</v>
      </c>
      <c r="G95" s="2">
        <f t="shared" si="26"/>
        <v>24665425.16046568</v>
      </c>
      <c r="H95" s="2">
        <f t="shared" si="22"/>
        <v>1479925.5096279408</v>
      </c>
      <c r="I95" s="2">
        <f t="shared" si="19"/>
        <v>735484.9417717586</v>
      </c>
      <c r="J95" s="2">
        <f t="shared" si="23"/>
        <v>25409865.728321865</v>
      </c>
      <c r="K95" s="2">
        <f t="shared" si="24"/>
        <v>744440.56785618514</v>
      </c>
    </row>
    <row r="96" spans="1:11" x14ac:dyDescent="0.25">
      <c r="A96">
        <f t="shared" si="27"/>
        <v>95</v>
      </c>
      <c r="B96">
        <f t="shared" si="20"/>
        <v>124</v>
      </c>
      <c r="C96" s="2">
        <f t="shared" si="25"/>
        <v>0</v>
      </c>
      <c r="D96" s="2">
        <f t="shared" si="17"/>
        <v>0</v>
      </c>
      <c r="E96" s="2">
        <f t="shared" si="21"/>
        <v>761226.91473377019</v>
      </c>
      <c r="F96" s="2">
        <f t="shared" si="18"/>
        <v>0</v>
      </c>
      <c r="G96" s="2">
        <f t="shared" si="26"/>
        <v>25409865.728321865</v>
      </c>
      <c r="H96" s="2">
        <f t="shared" si="22"/>
        <v>1524591.9436993119</v>
      </c>
      <c r="I96" s="2">
        <f t="shared" si="19"/>
        <v>761226.91473377019</v>
      </c>
      <c r="J96" s="2">
        <f t="shared" si="23"/>
        <v>26173230.757287405</v>
      </c>
      <c r="K96" s="2">
        <f t="shared" si="24"/>
        <v>763365.02896554023</v>
      </c>
    </row>
    <row r="97" spans="1:11" x14ac:dyDescent="0.25">
      <c r="A97">
        <f t="shared" si="27"/>
        <v>96</v>
      </c>
      <c r="B97">
        <f t="shared" si="20"/>
        <v>125</v>
      </c>
      <c r="C97" s="2">
        <f t="shared" si="25"/>
        <v>0</v>
      </c>
      <c r="D97" s="2">
        <f t="shared" si="17"/>
        <v>0</v>
      </c>
      <c r="E97" s="2">
        <f t="shared" si="21"/>
        <v>787869.85674945218</v>
      </c>
      <c r="F97" s="2">
        <f t="shared" si="18"/>
        <v>0</v>
      </c>
      <c r="G97" s="2">
        <f t="shared" si="26"/>
        <v>26173230.757287405</v>
      </c>
      <c r="H97" s="2">
        <f t="shared" si="22"/>
        <v>1570393.8454372443</v>
      </c>
      <c r="I97" s="2">
        <f t="shared" si="19"/>
        <v>787869.85674945218</v>
      </c>
      <c r="J97" s="2">
        <f t="shared" si="23"/>
        <v>26955754.745975196</v>
      </c>
      <c r="K97" s="2">
        <f t="shared" si="24"/>
        <v>782523.98868779093</v>
      </c>
    </row>
    <row r="98" spans="1:11" x14ac:dyDescent="0.25">
      <c r="A98">
        <f t="shared" si="27"/>
        <v>97</v>
      </c>
      <c r="B98">
        <f t="shared" si="20"/>
        <v>126</v>
      </c>
      <c r="C98" s="2">
        <f t="shared" si="25"/>
        <v>0</v>
      </c>
      <c r="D98" s="2">
        <f t="shared" ref="D98:D101" si="28">C98*tax_rate</f>
        <v>0</v>
      </c>
      <c r="E98" s="2">
        <f t="shared" si="21"/>
        <v>815445.301735683</v>
      </c>
      <c r="F98" s="2">
        <f t="shared" ref="F98:F129" si="29">IF(B98&lt;retirement_age,C98-D98-E98,0)</f>
        <v>0</v>
      </c>
      <c r="G98" s="2">
        <f t="shared" si="26"/>
        <v>26955754.745975196</v>
      </c>
      <c r="H98" s="2">
        <f t="shared" si="22"/>
        <v>1617345.2847585117</v>
      </c>
      <c r="I98" s="2">
        <f t="shared" si="19"/>
        <v>815445.301735683</v>
      </c>
      <c r="J98" s="2">
        <f t="shared" si="23"/>
        <v>27757654.728998024</v>
      </c>
      <c r="K98" s="2">
        <f t="shared" si="24"/>
        <v>801899.98302282766</v>
      </c>
    </row>
    <row r="99" spans="1:11" x14ac:dyDescent="0.25">
      <c r="A99">
        <f t="shared" si="27"/>
        <v>98</v>
      </c>
      <c r="B99">
        <f t="shared" si="20"/>
        <v>127</v>
      </c>
      <c r="C99" s="2">
        <f t="shared" si="25"/>
        <v>0</v>
      </c>
      <c r="D99" s="2">
        <f t="shared" si="28"/>
        <v>0</v>
      </c>
      <c r="E99" s="2">
        <f t="shared" si="21"/>
        <v>843985.88729643193</v>
      </c>
      <c r="F99" s="2">
        <f t="shared" si="29"/>
        <v>0</v>
      </c>
      <c r="G99" s="2">
        <f t="shared" si="26"/>
        <v>27757654.728998024</v>
      </c>
      <c r="H99" s="2">
        <f t="shared" ref="H99:H101" si="30">IF(retirement_age&lt;=B98,G99*post_retirement_investment_return,G99*pre_retirement_investment_return)</f>
        <v>1665459.2837398814</v>
      </c>
      <c r="I99" s="2">
        <f t="shared" si="19"/>
        <v>843985.88729643193</v>
      </c>
      <c r="J99" s="2">
        <f t="shared" si="23"/>
        <v>28579128.125441473</v>
      </c>
      <c r="K99" s="2">
        <f t="shared" si="24"/>
        <v>821473.39644344896</v>
      </c>
    </row>
    <row r="100" spans="1:11" x14ac:dyDescent="0.25">
      <c r="A100">
        <f t="shared" si="27"/>
        <v>99</v>
      </c>
      <c r="B100">
        <f t="shared" si="20"/>
        <v>128</v>
      </c>
      <c r="C100" s="2">
        <f t="shared" si="25"/>
        <v>0</v>
      </c>
      <c r="D100" s="2">
        <f t="shared" si="28"/>
        <v>0</v>
      </c>
      <c r="E100" s="2">
        <f t="shared" si="21"/>
        <v>873525.39335180703</v>
      </c>
      <c r="F100" s="2">
        <f t="shared" si="29"/>
        <v>0</v>
      </c>
      <c r="G100" s="2">
        <f t="shared" si="26"/>
        <v>28579128.125441473</v>
      </c>
      <c r="H100" s="2">
        <f t="shared" si="30"/>
        <v>1714747.6875264882</v>
      </c>
      <c r="I100" s="2">
        <f t="shared" si="19"/>
        <v>873525.39335180703</v>
      </c>
      <c r="J100" s="2">
        <f t="shared" si="23"/>
        <v>29420350.419616152</v>
      </c>
      <c r="K100" s="2">
        <f t="shared" si="24"/>
        <v>841222.29417467862</v>
      </c>
    </row>
    <row r="101" spans="1:11" x14ac:dyDescent="0.25">
      <c r="A101">
        <f t="shared" si="27"/>
        <v>100</v>
      </c>
      <c r="B101">
        <f t="shared" si="20"/>
        <v>129</v>
      </c>
      <c r="C101" s="2">
        <f t="shared" si="25"/>
        <v>0</v>
      </c>
      <c r="D101" s="2">
        <f t="shared" si="28"/>
        <v>0</v>
      </c>
      <c r="E101" s="2">
        <f t="shared" si="21"/>
        <v>904098.78211912024</v>
      </c>
      <c r="F101" s="2">
        <f t="shared" si="29"/>
        <v>0</v>
      </c>
      <c r="G101" s="2">
        <f t="shared" si="26"/>
        <v>29420350.419616152</v>
      </c>
      <c r="H101" s="2">
        <f t="shared" si="30"/>
        <v>1765221.0251769691</v>
      </c>
      <c r="I101" s="2">
        <f t="shared" si="19"/>
        <v>904098.78211912024</v>
      </c>
      <c r="J101" s="2">
        <f t="shared" si="23"/>
        <v>30281472.662673999</v>
      </c>
      <c r="K101" s="2">
        <f t="shared" si="24"/>
        <v>861122.24305784702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DD8E-49D7-4AC2-AB5A-881ACDD9F364}">
  <sheetPr codeName="Sheet3"/>
  <dimension ref="A1:B9"/>
  <sheetViews>
    <sheetView workbookViewId="0">
      <selection activeCell="E21" sqref="E21"/>
    </sheetView>
  </sheetViews>
  <sheetFormatPr defaultRowHeight="15" x14ac:dyDescent="0.25"/>
  <cols>
    <col min="1" max="1" width="34.140625" customWidth="1"/>
  </cols>
  <sheetData>
    <row r="1" spans="1:2" x14ac:dyDescent="0.25">
      <c r="A1" s="1" t="s">
        <v>21</v>
      </c>
      <c r="B1" s="3">
        <v>0.04</v>
      </c>
    </row>
    <row r="2" spans="1:2" x14ac:dyDescent="0.25">
      <c r="A2" s="1" t="s">
        <v>24</v>
      </c>
      <c r="B2" s="3">
        <v>0.06</v>
      </c>
    </row>
    <row r="3" spans="1:2" x14ac:dyDescent="0.25">
      <c r="A3" s="1" t="s">
        <v>25</v>
      </c>
      <c r="B3" s="3">
        <v>0.08</v>
      </c>
    </row>
    <row r="4" spans="1:2" x14ac:dyDescent="0.25">
      <c r="B4" s="9"/>
    </row>
    <row r="5" spans="1:2" x14ac:dyDescent="0.25">
      <c r="A5" s="1" t="s">
        <v>26</v>
      </c>
      <c r="B5" s="3">
        <f>VLOOKUP(Planner!A16,Support!A1:B3,2,FALSE)</f>
        <v>0.08</v>
      </c>
    </row>
    <row r="6" spans="1:2" x14ac:dyDescent="0.25">
      <c r="A6" s="1" t="s">
        <v>27</v>
      </c>
      <c r="B6" s="3">
        <f>VLOOKUP(Planner!A19,Support!A1:B3,2,FALSE)</f>
        <v>0.06</v>
      </c>
    </row>
    <row r="8" spans="1:2" x14ac:dyDescent="0.25">
      <c r="A8" s="1" t="s">
        <v>28</v>
      </c>
      <c r="B8">
        <f>COUNTIFS(Calculations!J:J,"&gt;=0")</f>
        <v>100</v>
      </c>
    </row>
    <row r="9" spans="1:2" x14ac:dyDescent="0.25">
      <c r="A9" s="1" t="s">
        <v>29</v>
      </c>
      <c r="B9">
        <f>current_age+years_before_money_runs_out</f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Planner</vt:lpstr>
      <vt:lpstr>Detail</vt:lpstr>
      <vt:lpstr>Calculations</vt:lpstr>
      <vt:lpstr>Support</vt:lpstr>
      <vt:lpstr>age_when_money_runs_out</vt:lpstr>
      <vt:lpstr>annual_Income_Increase</vt:lpstr>
      <vt:lpstr>annual_Inflation</vt:lpstr>
      <vt:lpstr>current_age</vt:lpstr>
      <vt:lpstr>current_annual_expenses</vt:lpstr>
      <vt:lpstr>current_annual_Income</vt:lpstr>
      <vt:lpstr>current_retirement_savings</vt:lpstr>
      <vt:lpstr>post_retirement_investment_return</vt:lpstr>
      <vt:lpstr>pre_retirement_investment_return</vt:lpstr>
      <vt:lpstr>retirement_age</vt:lpstr>
      <vt:lpstr>tax_rate</vt:lpstr>
      <vt:lpstr>years_before_money_runs_out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Tim Woods</cp:lastModifiedBy>
  <dcterms:created xsi:type="dcterms:W3CDTF">2015-06-05T18:17:20Z</dcterms:created>
  <dcterms:modified xsi:type="dcterms:W3CDTF">2024-05-19T18:47:27Z</dcterms:modified>
</cp:coreProperties>
</file>