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c0c1397d05e4d9/Desktop/"/>
    </mc:Choice>
  </mc:AlternateContent>
  <xr:revisionPtr revIDLastSave="237" documentId="8_{F7A52FF6-994A-4703-B7FA-2C3419B76520}" xr6:coauthVersionLast="47" xr6:coauthVersionMax="47" xr10:uidLastSave="{C53A6AF1-6E8B-4626-9E20-8CCEBBF39D23}"/>
  <bookViews>
    <workbookView xWindow="-108" yWindow="-108" windowWidth="23256" windowHeight="12456" activeTab="1" xr2:uid="{67F8A9E7-7545-48DF-89BC-BBA747BE1D8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N10" i="3"/>
  <c r="E61" i="4"/>
  <c r="D61" i="4"/>
  <c r="F61" i="4" s="1"/>
  <c r="E60" i="4"/>
  <c r="D60" i="4"/>
  <c r="F60" i="4" s="1"/>
  <c r="E59" i="4"/>
  <c r="F59" i="4" s="1"/>
  <c r="D59" i="4"/>
  <c r="E58" i="4"/>
  <c r="D58" i="4"/>
  <c r="F58" i="4" s="1"/>
  <c r="E57" i="4"/>
  <c r="D57" i="4"/>
  <c r="F57" i="4" s="1"/>
  <c r="F56" i="4"/>
  <c r="E56" i="4"/>
  <c r="D56" i="4"/>
  <c r="E55" i="4"/>
  <c r="D55" i="4"/>
  <c r="F55" i="4" s="1"/>
  <c r="E54" i="4"/>
  <c r="D54" i="4"/>
  <c r="F54" i="4" s="1"/>
  <c r="E53" i="4"/>
  <c r="D53" i="4"/>
  <c r="F53" i="4" s="1"/>
  <c r="E52" i="4"/>
  <c r="D52" i="4"/>
  <c r="F52" i="4" s="1"/>
  <c r="E51" i="4"/>
  <c r="F51" i="4" s="1"/>
  <c r="D51" i="4"/>
  <c r="E50" i="4"/>
  <c r="D50" i="4"/>
  <c r="F50" i="4" s="1"/>
  <c r="E49" i="4"/>
  <c r="D49" i="4"/>
  <c r="F49" i="4" s="1"/>
  <c r="F48" i="4"/>
  <c r="E48" i="4"/>
  <c r="D48" i="4"/>
  <c r="E47" i="4"/>
  <c r="D47" i="4"/>
  <c r="F47" i="4" s="1"/>
  <c r="E46" i="4"/>
  <c r="D46" i="4"/>
  <c r="F46" i="4" s="1"/>
  <c r="E45" i="4"/>
  <c r="D45" i="4"/>
  <c r="F45" i="4" s="1"/>
  <c r="E44" i="4"/>
  <c r="D44" i="4"/>
  <c r="F44" i="4" s="1"/>
  <c r="E43" i="4"/>
  <c r="F43" i="4" s="1"/>
  <c r="D43" i="4"/>
  <c r="E42" i="4"/>
  <c r="D42" i="4"/>
  <c r="F42" i="4" s="1"/>
  <c r="E41" i="4"/>
  <c r="D41" i="4"/>
  <c r="F41" i="4" s="1"/>
  <c r="F40" i="4"/>
  <c r="E40" i="4"/>
  <c r="D40" i="4"/>
  <c r="E39" i="4"/>
  <c r="D39" i="4"/>
  <c r="F39" i="4" s="1"/>
  <c r="E38" i="4"/>
  <c r="D38" i="4"/>
  <c r="F38" i="4" s="1"/>
  <c r="E37" i="4"/>
  <c r="D37" i="4"/>
  <c r="F37" i="4" s="1"/>
  <c r="E36" i="4"/>
  <c r="D36" i="4"/>
  <c r="F36" i="4" s="1"/>
  <c r="E35" i="4"/>
  <c r="F35" i="4" s="1"/>
  <c r="D35" i="4"/>
  <c r="E34" i="4"/>
  <c r="D34" i="4"/>
  <c r="F34" i="4" s="1"/>
  <c r="E33" i="4"/>
  <c r="D33" i="4"/>
  <c r="F33" i="4" s="1"/>
  <c r="F32" i="4"/>
  <c r="E32" i="4"/>
  <c r="D32" i="4"/>
  <c r="E31" i="4"/>
  <c r="D31" i="4"/>
  <c r="F31" i="4" s="1"/>
  <c r="E30" i="4"/>
  <c r="D30" i="4"/>
  <c r="F30" i="4" s="1"/>
  <c r="E29" i="4"/>
  <c r="D29" i="4"/>
  <c r="F29" i="4" s="1"/>
  <c r="E28" i="4"/>
  <c r="D28" i="4"/>
  <c r="F28" i="4" s="1"/>
  <c r="E27" i="4"/>
  <c r="F27" i="4" s="1"/>
  <c r="D27" i="4"/>
  <c r="E26" i="4"/>
  <c r="D26" i="4"/>
  <c r="F26" i="4" s="1"/>
  <c r="E25" i="4"/>
  <c r="D25" i="4"/>
  <c r="F25" i="4" s="1"/>
  <c r="F24" i="4"/>
  <c r="E24" i="4"/>
  <c r="D24" i="4"/>
  <c r="E23" i="4"/>
  <c r="D23" i="4"/>
  <c r="F23" i="4" s="1"/>
  <c r="E22" i="4"/>
  <c r="D22" i="4"/>
  <c r="F22" i="4" s="1"/>
  <c r="E21" i="4"/>
  <c r="D21" i="4"/>
  <c r="F21" i="4" s="1"/>
  <c r="E20" i="4"/>
  <c r="D20" i="4"/>
  <c r="F20" i="4" s="1"/>
  <c r="E19" i="4"/>
  <c r="F19" i="4" s="1"/>
  <c r="D19" i="4"/>
  <c r="E18" i="4"/>
  <c r="D18" i="4"/>
  <c r="F18" i="4" s="1"/>
  <c r="E17" i="4"/>
  <c r="D17" i="4"/>
  <c r="F17" i="4" s="1"/>
  <c r="F16" i="4"/>
  <c r="E16" i="4"/>
  <c r="D16" i="4"/>
  <c r="E15" i="4"/>
  <c r="D15" i="4"/>
  <c r="F15" i="4" s="1"/>
  <c r="E14" i="4"/>
  <c r="D14" i="4"/>
  <c r="F14" i="4" s="1"/>
  <c r="E13" i="4"/>
  <c r="D13" i="4"/>
  <c r="F13" i="4" s="1"/>
  <c r="E12" i="4"/>
  <c r="D12" i="4"/>
  <c r="F12" i="4" s="1"/>
  <c r="E11" i="4"/>
  <c r="F11" i="4" s="1"/>
  <c r="D11" i="4"/>
  <c r="E10" i="4"/>
  <c r="D10" i="4"/>
  <c r="F10" i="4" s="1"/>
  <c r="E9" i="4"/>
  <c r="D9" i="4"/>
  <c r="F9" i="4" s="1"/>
  <c r="F8" i="4"/>
  <c r="E8" i="4"/>
  <c r="D8" i="4"/>
  <c r="E7" i="4"/>
  <c r="D7" i="4"/>
  <c r="F7" i="4" s="1"/>
  <c r="E6" i="4"/>
  <c r="D6" i="4"/>
  <c r="F6" i="4" s="1"/>
  <c r="E5" i="4"/>
  <c r="D5" i="4"/>
  <c r="F5" i="4" s="1"/>
  <c r="E4" i="4"/>
  <c r="D4" i="4"/>
  <c r="F4" i="4" s="1"/>
  <c r="E3" i="4"/>
  <c r="F3" i="4" s="1"/>
  <c r="D3" i="4"/>
  <c r="M14" i="3"/>
  <c r="E3" i="3"/>
  <c r="G16" i="3"/>
  <c r="G24" i="3"/>
  <c r="G25" i="3"/>
  <c r="G4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3" i="3"/>
  <c r="E4" i="3"/>
  <c r="E5" i="3"/>
  <c r="E6" i="3"/>
  <c r="E7" i="3"/>
  <c r="E8" i="3"/>
  <c r="G8" i="3" s="1"/>
  <c r="E9" i="3"/>
  <c r="G9" i="3" s="1"/>
  <c r="E10" i="3"/>
  <c r="G10" i="3" s="1"/>
  <c r="E11" i="3"/>
  <c r="G11" i="3" s="1"/>
  <c r="E12" i="3"/>
  <c r="E13" i="3"/>
  <c r="E14" i="3"/>
  <c r="E15" i="3"/>
  <c r="E16" i="3"/>
  <c r="E17" i="3"/>
  <c r="G17" i="3" s="1"/>
  <c r="E18" i="3"/>
  <c r="G18" i="3" s="1"/>
  <c r="E19" i="3"/>
  <c r="G19" i="3" s="1"/>
  <c r="E20" i="3"/>
  <c r="E21" i="3"/>
  <c r="E22" i="3"/>
  <c r="E23" i="3"/>
  <c r="E24" i="3"/>
  <c r="E25" i="3"/>
  <c r="E26" i="3"/>
  <c r="G26" i="3" s="1"/>
  <c r="E27" i="3"/>
  <c r="G27" i="3" s="1"/>
  <c r="E28" i="3"/>
  <c r="E29" i="3"/>
  <c r="E30" i="3"/>
  <c r="E31" i="3"/>
  <c r="E32" i="3"/>
  <c r="G32" i="3" s="1"/>
  <c r="E33" i="3"/>
  <c r="G33" i="3" s="1"/>
  <c r="E34" i="3"/>
  <c r="G34" i="3" s="1"/>
  <c r="E35" i="3"/>
  <c r="G35" i="3" s="1"/>
  <c r="E36" i="3"/>
  <c r="E37" i="3"/>
  <c r="E38" i="3"/>
  <c r="E39" i="3"/>
  <c r="E40" i="3"/>
  <c r="G40" i="3" s="1"/>
  <c r="E41" i="3"/>
  <c r="G41" i="3" s="1"/>
  <c r="E42" i="3"/>
  <c r="G42" i="3" s="1"/>
  <c r="E43" i="3"/>
  <c r="G43" i="3" s="1"/>
  <c r="E44" i="3"/>
  <c r="E45" i="3"/>
  <c r="E46" i="3"/>
  <c r="E47" i="3"/>
  <c r="E48" i="3"/>
  <c r="E49" i="3"/>
  <c r="G49" i="3" s="1"/>
  <c r="E50" i="3"/>
  <c r="G50" i="3" s="1"/>
  <c r="E51" i="3"/>
  <c r="G51" i="3" s="1"/>
  <c r="E52" i="3"/>
  <c r="E53" i="3"/>
  <c r="E54" i="3"/>
  <c r="E55" i="3"/>
  <c r="E56" i="3"/>
  <c r="G56" i="3" s="1"/>
  <c r="E57" i="3"/>
  <c r="G57" i="3" s="1"/>
  <c r="E58" i="3"/>
  <c r="G58" i="3" s="1"/>
  <c r="E59" i="3"/>
  <c r="G59" i="3" s="1"/>
  <c r="E60" i="3"/>
  <c r="E61" i="3"/>
  <c r="I11" i="2"/>
  <c r="H9" i="2"/>
  <c r="I40" i="1"/>
  <c r="I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3" i="2"/>
  <c r="I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3" i="2"/>
  <c r="I38" i="1"/>
  <c r="I35" i="1"/>
  <c r="L8" i="1"/>
  <c r="J8" i="1"/>
  <c r="H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" i="1"/>
  <c r="G54" i="3" l="1"/>
  <c r="G46" i="3"/>
  <c r="G38" i="3"/>
  <c r="G30" i="3"/>
  <c r="G22" i="3"/>
  <c r="G14" i="3"/>
  <c r="G6" i="3"/>
  <c r="G61" i="3"/>
  <c r="G53" i="3"/>
  <c r="G45" i="3"/>
  <c r="G37" i="3"/>
  <c r="G29" i="3"/>
  <c r="G21" i="3"/>
  <c r="G13" i="3"/>
  <c r="G5" i="3"/>
  <c r="G60" i="3"/>
  <c r="G52" i="3"/>
  <c r="G44" i="3"/>
  <c r="G36" i="3"/>
  <c r="G28" i="3"/>
  <c r="G20" i="3"/>
  <c r="G12" i="3"/>
  <c r="G4" i="3"/>
  <c r="G55" i="3"/>
  <c r="G47" i="3"/>
  <c r="G39" i="3"/>
  <c r="G31" i="3"/>
  <c r="G23" i="3"/>
  <c r="G15" i="3"/>
  <c r="G7" i="3"/>
  <c r="M8" i="3"/>
  <c r="M12" i="3" s="1"/>
  <c r="D24" i="1"/>
  <c r="D16" i="1"/>
  <c r="D30" i="1"/>
  <c r="D22" i="1"/>
  <c r="D29" i="1"/>
  <c r="D21" i="1"/>
  <c r="D28" i="1"/>
  <c r="D20" i="1"/>
  <c r="D27" i="1"/>
  <c r="D19" i="1"/>
  <c r="H7" i="1"/>
  <c r="D23" i="1" s="1"/>
  <c r="D26" i="1"/>
  <c r="D18" i="1"/>
  <c r="D41" i="1"/>
  <c r="D33" i="1"/>
  <c r="D25" i="1"/>
  <c r="M10" i="3" l="1"/>
  <c r="D34" i="1"/>
  <c r="D36" i="1"/>
  <c r="D42" i="1"/>
  <c r="D45" i="1"/>
  <c r="D46" i="1"/>
  <c r="D40" i="1"/>
  <c r="D32" i="1"/>
  <c r="D57" i="1"/>
  <c r="D47" i="1"/>
  <c r="D50" i="1"/>
  <c r="D51" i="1"/>
  <c r="D52" i="1"/>
  <c r="D53" i="1"/>
  <c r="D54" i="1"/>
  <c r="D48" i="1"/>
  <c r="D38" i="1"/>
  <c r="D43" i="1"/>
  <c r="D15" i="1"/>
  <c r="D31" i="1"/>
  <c r="D58" i="1"/>
  <c r="D59" i="1"/>
  <c r="D60" i="1"/>
  <c r="D61" i="1"/>
  <c r="D3" i="1"/>
  <c r="D56" i="1"/>
  <c r="D4" i="1"/>
  <c r="D5" i="1"/>
  <c r="D6" i="1"/>
  <c r="D7" i="1"/>
  <c r="D9" i="1"/>
  <c r="D35" i="1"/>
  <c r="D37" i="1"/>
  <c r="D44" i="1"/>
  <c r="D17" i="1"/>
  <c r="D55" i="1"/>
  <c r="D49" i="1"/>
  <c r="D10" i="1"/>
  <c r="D11" i="1"/>
  <c r="D12" i="1"/>
  <c r="D13" i="1"/>
  <c r="D14" i="1"/>
  <c r="D8" i="1"/>
  <c r="D39" i="1"/>
</calcChain>
</file>

<file path=xl/sharedStrings.xml><?xml version="1.0" encoding="utf-8"?>
<sst xmlns="http://schemas.openxmlformats.org/spreadsheetml/2006/main" count="58" uniqueCount="43">
  <si>
    <t>Date</t>
  </si>
  <si>
    <t>Adj Close</t>
  </si>
  <si>
    <t>Stat</t>
  </si>
  <si>
    <t>Mean return</t>
  </si>
  <si>
    <t>StdDev</t>
  </si>
  <si>
    <t>X-xbar</t>
  </si>
  <si>
    <t>x-xbar sq</t>
  </si>
  <si>
    <t>Suppose..</t>
  </si>
  <si>
    <t>Capital</t>
  </si>
  <si>
    <t>Jan '19</t>
  </si>
  <si>
    <t>Nos</t>
  </si>
  <si>
    <t>Jan '24</t>
  </si>
  <si>
    <t>CAGR</t>
  </si>
  <si>
    <t>Returns</t>
  </si>
  <si>
    <t>Return_bar</t>
  </si>
  <si>
    <t>R - Rbar</t>
  </si>
  <si>
    <t>sq(R-Rbar)</t>
  </si>
  <si>
    <t>StDev</t>
  </si>
  <si>
    <t>No of Stocks</t>
  </si>
  <si>
    <t>Feb '19</t>
  </si>
  <si>
    <t>Returns (Asian)</t>
  </si>
  <si>
    <t>Returns (Nifty)</t>
  </si>
  <si>
    <t>Return_bar (Nifty)</t>
  </si>
  <si>
    <t>StdDev (AP)</t>
  </si>
  <si>
    <t>Mean return (AP)</t>
  </si>
  <si>
    <t>X</t>
  </si>
  <si>
    <t>Y</t>
  </si>
  <si>
    <t>Xi-Xbar</t>
  </si>
  <si>
    <t>Yi-Ybar</t>
  </si>
  <si>
    <t>Prod</t>
  </si>
  <si>
    <t>Cov</t>
  </si>
  <si>
    <t>Corr (r)</t>
  </si>
  <si>
    <t>Beta</t>
  </si>
  <si>
    <t>Var (Nifty)</t>
  </si>
  <si>
    <t>Correlation</t>
  </si>
  <si>
    <t>Perfectly Negative Correlation</t>
  </si>
  <si>
    <t>Interpretation</t>
  </si>
  <si>
    <t>(-1, 0)</t>
  </si>
  <si>
    <t>Negative Correlation</t>
  </si>
  <si>
    <t>No correlation</t>
  </si>
  <si>
    <t>(0, 1)</t>
  </si>
  <si>
    <t>Positive Correlation</t>
  </si>
  <si>
    <t>Perfectly Positive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</si>
</sst>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2" borderId="0" xfId="0" applyFill="1"/>
    <xf numFmtId="3" fontId="0" fillId="0" borderId="1" xfId="0" applyNumberFormat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Sheet1!$C$3:$C$61</c:f>
              <c:numCache>
                <c:formatCode>General</c:formatCode>
                <c:ptCount val="59"/>
                <c:pt idx="0">
                  <c:v>6.2268673222971929E-2</c:v>
                </c:pt>
                <c:pt idx="1">
                  <c:v>-1.9796196808958659E-2</c:v>
                </c:pt>
                <c:pt idx="2">
                  <c:v>-3.8171078381688602E-2</c:v>
                </c:pt>
                <c:pt idx="3">
                  <c:v>-3.4925018953677403E-2</c:v>
                </c:pt>
                <c:pt idx="4">
                  <c:v>0.12602231997799968</c:v>
                </c:pt>
                <c:pt idx="5">
                  <c:v>6.2520574698622128E-2</c:v>
                </c:pt>
                <c:pt idx="6">
                  <c:v>9.0304319047161033E-2</c:v>
                </c:pt>
                <c:pt idx="7">
                  <c:v>2.692749246759072E-2</c:v>
                </c:pt>
                <c:pt idx="8">
                  <c:v>-5.5423281385331827E-2</c:v>
                </c:pt>
                <c:pt idx="9">
                  <c:v>4.6185881448601404E-2</c:v>
                </c:pt>
                <c:pt idx="10">
                  <c:v>5.9946417975731917E-3</c:v>
                </c:pt>
                <c:pt idx="11">
                  <c:v>1.2807071826922689E-3</c:v>
                </c:pt>
                <c:pt idx="12">
                  <c:v>-7.311097598524792E-2</c:v>
                </c:pt>
                <c:pt idx="13">
                  <c:v>5.9565312328306516E-2</c:v>
                </c:pt>
                <c:pt idx="14">
                  <c:v>-4.2986155306199154E-2</c:v>
                </c:pt>
                <c:pt idx="15">
                  <c:v>2.5845380128716442E-3</c:v>
                </c:pt>
                <c:pt idx="16">
                  <c:v>1.6622616442936222E-2</c:v>
                </c:pt>
                <c:pt idx="17">
                  <c:v>0.10800444845297458</c:v>
                </c:pt>
                <c:pt idx="18">
                  <c:v>4.5969111742598455E-2</c:v>
                </c:pt>
                <c:pt idx="19">
                  <c:v>0.11332050325084619</c:v>
                </c:pt>
                <c:pt idx="20">
                  <c:v>3.2476311161582392E-3</c:v>
                </c:pt>
                <c:pt idx="21">
                  <c:v>0.2479122540071701</c:v>
                </c:pt>
                <c:pt idx="22">
                  <c:v>-0.12919153596993369</c:v>
                </c:pt>
                <c:pt idx="23">
                  <c:v>-5.4063787517134067E-2</c:v>
                </c:pt>
                <c:pt idx="24">
                  <c:v>0.11426331681557164</c:v>
                </c:pt>
                <c:pt idx="25">
                  <c:v>-3.9419057813424354E-4</c:v>
                </c:pt>
                <c:pt idx="26">
                  <c:v>0.17390793292510459</c:v>
                </c:pt>
                <c:pt idx="27">
                  <c:v>5.1049153235913662E-3</c:v>
                </c:pt>
                <c:pt idx="28">
                  <c:v>-6.5507544406151145E-3</c:v>
                </c:pt>
                <c:pt idx="29">
                  <c:v>8.2104018606297985E-2</c:v>
                </c:pt>
                <c:pt idx="30">
                  <c:v>1.3525398472847198E-2</c:v>
                </c:pt>
                <c:pt idx="31">
                  <c:v>-4.455024264534891E-2</c:v>
                </c:pt>
                <c:pt idx="32">
                  <c:v>1.5245343024261795E-2</c:v>
                </c:pt>
                <c:pt idx="33">
                  <c:v>7.6121782273236557E-2</c:v>
                </c:pt>
                <c:pt idx="34">
                  <c:v>-6.8195014068041584E-2</c:v>
                </c:pt>
                <c:pt idx="35">
                  <c:v>7.1060402390991772E-3</c:v>
                </c:pt>
                <c:pt idx="36">
                  <c:v>-2.9830010879060412E-2</c:v>
                </c:pt>
                <c:pt idx="37">
                  <c:v>5.1055997340079852E-2</c:v>
                </c:pt>
                <c:pt idx="38">
                  <c:v>-0.11662859484353172</c:v>
                </c:pt>
                <c:pt idx="39">
                  <c:v>-5.7507048393634144E-2</c:v>
                </c:pt>
                <c:pt idx="40">
                  <c:v>0.24404930821722653</c:v>
                </c:pt>
                <c:pt idx="41">
                  <c:v>1.7352957174138196E-2</c:v>
                </c:pt>
                <c:pt idx="42">
                  <c:v>-1.4491869695641835E-2</c:v>
                </c:pt>
                <c:pt idx="43">
                  <c:v>-7.0232870551166268E-2</c:v>
                </c:pt>
                <c:pt idx="44">
                  <c:v>2.3178642708044133E-2</c:v>
                </c:pt>
                <c:pt idx="45">
                  <c:v>-2.7479077003679117E-2</c:v>
                </c:pt>
                <c:pt idx="46">
                  <c:v>-0.11724793024657611</c:v>
                </c:pt>
                <c:pt idx="47">
                  <c:v>3.7767973511171733E-2</c:v>
                </c:pt>
                <c:pt idx="48">
                  <c:v>-2.3737915147490154E-2</c:v>
                </c:pt>
                <c:pt idx="49">
                  <c:v>5.0947789956859633E-2</c:v>
                </c:pt>
                <c:pt idx="50">
                  <c:v>0.10012567841119194</c:v>
                </c:pt>
                <c:pt idx="51">
                  <c:v>5.2960460310957767E-2</c:v>
                </c:pt>
                <c:pt idx="52">
                  <c:v>1.1240537938977101E-2</c:v>
                </c:pt>
                <c:pt idx="53">
                  <c:v>-3.5900958366926361E-2</c:v>
                </c:pt>
                <c:pt idx="54">
                  <c:v>-2.9191410685927056E-2</c:v>
                </c:pt>
                <c:pt idx="55">
                  <c:v>-5.2308539688280406E-2</c:v>
                </c:pt>
                <c:pt idx="56">
                  <c:v>4.1459367708619778E-2</c:v>
                </c:pt>
                <c:pt idx="57">
                  <c:v>9.2451493088551245E-2</c:v>
                </c:pt>
                <c:pt idx="58">
                  <c:v>-3.6621166408674605E-2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8-4171-B280-D9E376CD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218640"/>
        <c:axId val="1089332080"/>
      </c:lineChart>
      <c:catAx>
        <c:axId val="90721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32080"/>
        <c:crosses val="autoZero"/>
        <c:auto val="1"/>
        <c:lblAlgn val="ctr"/>
        <c:lblOffset val="100"/>
        <c:noMultiLvlLbl val="0"/>
      </c:catAx>
      <c:valAx>
        <c:axId val="10893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1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99060</xdr:rowOff>
    </xdr:from>
    <xdr:to>
      <xdr:col>20</xdr:col>
      <xdr:colOff>38100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81DF8-2FAF-B7D9-E980-7D3E63F46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7FE7-7856-49D3-836E-3650D6D1320A}">
  <dimension ref="A1:L64"/>
  <sheetViews>
    <sheetView workbookViewId="0">
      <selection activeCell="H8" sqref="H8"/>
    </sheetView>
  </sheetViews>
  <sheetFormatPr defaultRowHeight="14.4" x14ac:dyDescent="0.3"/>
  <cols>
    <col min="1" max="1" width="10.33203125" bestFit="1" customWidth="1"/>
    <col min="2" max="2" width="12" bestFit="1" customWidth="1"/>
    <col min="7" max="7" width="11.109375" bestFit="1" customWidth="1"/>
  </cols>
  <sheetData>
    <row r="1" spans="1:12" x14ac:dyDescent="0.3">
      <c r="A1" s="3" t="s">
        <v>0</v>
      </c>
      <c r="B1" s="3" t="s">
        <v>1</v>
      </c>
      <c r="D1" s="3" t="s">
        <v>5</v>
      </c>
      <c r="E1" s="3" t="s">
        <v>6</v>
      </c>
    </row>
    <row r="2" spans="1:12" x14ac:dyDescent="0.3">
      <c r="A2" s="1">
        <v>43497</v>
      </c>
      <c r="B2">
        <v>1356.4110109999999</v>
      </c>
      <c r="C2" s="3" t="s">
        <v>13</v>
      </c>
    </row>
    <row r="3" spans="1:12" x14ac:dyDescent="0.3">
      <c r="A3" s="1">
        <v>43525</v>
      </c>
      <c r="B3">
        <v>1440.8729249999999</v>
      </c>
      <c r="C3">
        <f>(B3-B2)/B2</f>
        <v>6.2268673222971929E-2</v>
      </c>
      <c r="D3">
        <f>C3-$H$7</f>
        <v>4.4469277370565094E-2</v>
      </c>
      <c r="E3">
        <f>D3^2</f>
        <v>1.9775166298602528E-3</v>
      </c>
    </row>
    <row r="4" spans="1:12" x14ac:dyDescent="0.3">
      <c r="A4" s="1">
        <v>43556</v>
      </c>
      <c r="B4">
        <v>1412.349121</v>
      </c>
      <c r="C4">
        <f t="shared" ref="C4:C61" si="0">(B4-B3)/B3</f>
        <v>-1.9796196808958659E-2</v>
      </c>
      <c r="D4">
        <f t="shared" ref="D4:D61" si="1">C4-$H$7</f>
        <v>-3.7595592661365487E-2</v>
      </c>
      <c r="E4">
        <f t="shared" ref="E4:E61" si="2">D4^2</f>
        <v>1.4134285875593185E-3</v>
      </c>
    </row>
    <row r="5" spans="1:12" x14ac:dyDescent="0.3">
      <c r="A5" s="1">
        <v>43586</v>
      </c>
      <c r="B5">
        <v>1358.438232</v>
      </c>
      <c r="C5">
        <f t="shared" si="0"/>
        <v>-3.8171078381688602E-2</v>
      </c>
      <c r="D5">
        <f t="shared" si="1"/>
        <v>-5.597047423409543E-2</v>
      </c>
      <c r="E5">
        <f t="shared" si="2"/>
        <v>3.1326939859895402E-3</v>
      </c>
      <c r="G5" t="s">
        <v>2</v>
      </c>
    </row>
    <row r="6" spans="1:12" x14ac:dyDescent="0.3">
      <c r="A6" s="1">
        <v>43617</v>
      </c>
      <c r="B6">
        <v>1310.994751</v>
      </c>
      <c r="C6">
        <f t="shared" si="0"/>
        <v>-3.4925018953677403E-2</v>
      </c>
      <c r="D6">
        <f t="shared" si="1"/>
        <v>-5.2724414806084238E-2</v>
      </c>
      <c r="E6">
        <f t="shared" si="2"/>
        <v>2.779863916644035E-3</v>
      </c>
    </row>
    <row r="7" spans="1:12" x14ac:dyDescent="0.3">
      <c r="A7" s="1">
        <v>43647</v>
      </c>
      <c r="B7">
        <v>1476.209351</v>
      </c>
      <c r="C7">
        <f t="shared" si="0"/>
        <v>0.12602231997799968</v>
      </c>
      <c r="D7">
        <f t="shared" si="1"/>
        <v>0.10822292412559284</v>
      </c>
      <c r="E7">
        <f t="shared" si="2"/>
        <v>1.1712201306293826E-2</v>
      </c>
      <c r="G7" t="s">
        <v>3</v>
      </c>
      <c r="H7">
        <f>AVERAGE(C3:C61)</f>
        <v>1.7799395852406832E-2</v>
      </c>
    </row>
    <row r="8" spans="1:12" x14ac:dyDescent="0.3">
      <c r="A8" s="1">
        <v>43678</v>
      </c>
      <c r="B8">
        <v>1568.502808</v>
      </c>
      <c r="C8">
        <f t="shared" si="0"/>
        <v>6.2520574698622128E-2</v>
      </c>
      <c r="D8">
        <f t="shared" si="1"/>
        <v>4.4721178846215293E-2</v>
      </c>
      <c r="E8">
        <f t="shared" si="2"/>
        <v>1.9999838373951744E-3</v>
      </c>
      <c r="G8" t="s">
        <v>4</v>
      </c>
      <c r="H8">
        <f>SQRT(SUM(E3:E61)/59)</f>
        <v>7.5731028488912611E-2</v>
      </c>
      <c r="J8">
        <f>_xlfn.STDEV.P(C3:C61)</f>
        <v>7.5731028488912625E-2</v>
      </c>
      <c r="L8">
        <f>_xlfn.STDEV.S(C3:C61)</f>
        <v>7.6381092158777142E-2</v>
      </c>
    </row>
    <row r="9" spans="1:12" x14ac:dyDescent="0.3">
      <c r="A9" s="1">
        <v>43709</v>
      </c>
      <c r="B9">
        <v>1710.1453859999999</v>
      </c>
      <c r="C9">
        <f t="shared" si="0"/>
        <v>9.0304319047161033E-2</v>
      </c>
      <c r="D9">
        <f t="shared" si="1"/>
        <v>7.2504923194754198E-2</v>
      </c>
      <c r="E9">
        <f t="shared" si="2"/>
        <v>5.2569638874772054E-3</v>
      </c>
    </row>
    <row r="10" spans="1:12" x14ac:dyDescent="0.3">
      <c r="A10" s="1">
        <v>43739</v>
      </c>
      <c r="B10">
        <v>1756.1953129999999</v>
      </c>
      <c r="C10">
        <f t="shared" si="0"/>
        <v>2.692749246759072E-2</v>
      </c>
      <c r="D10">
        <f t="shared" si="1"/>
        <v>9.1280966151838887E-3</v>
      </c>
      <c r="E10">
        <f t="shared" si="2"/>
        <v>8.3322147816131567E-5</v>
      </c>
    </row>
    <row r="11" spans="1:12" x14ac:dyDescent="0.3">
      <c r="A11" s="1">
        <v>43770</v>
      </c>
      <c r="B11">
        <v>1658.861206</v>
      </c>
      <c r="C11">
        <f t="shared" si="0"/>
        <v>-5.5423281385331827E-2</v>
      </c>
      <c r="D11">
        <f t="shared" si="1"/>
        <v>-7.3222677237738662E-2</v>
      </c>
      <c r="E11">
        <f t="shared" si="2"/>
        <v>5.3615604618620517E-3</v>
      </c>
    </row>
    <row r="12" spans="1:12" x14ac:dyDescent="0.3">
      <c r="A12" s="1">
        <v>43800</v>
      </c>
      <c r="B12">
        <v>1735.477173</v>
      </c>
      <c r="C12">
        <f t="shared" si="0"/>
        <v>4.6185881448601404E-2</v>
      </c>
      <c r="D12">
        <f t="shared" si="1"/>
        <v>2.8386485596194572E-2</v>
      </c>
      <c r="E12">
        <f t="shared" si="2"/>
        <v>8.057925645029619E-4</v>
      </c>
    </row>
    <row r="13" spans="1:12" x14ac:dyDescent="0.3">
      <c r="A13" s="1">
        <v>43831</v>
      </c>
      <c r="B13">
        <v>1745.880737</v>
      </c>
      <c r="C13">
        <f t="shared" si="0"/>
        <v>5.9946417975731917E-3</v>
      </c>
      <c r="D13">
        <f t="shared" si="1"/>
        <v>-1.180475405483364E-2</v>
      </c>
      <c r="E13">
        <f t="shared" si="2"/>
        <v>1.3935221829511127E-4</v>
      </c>
    </row>
    <row r="14" spans="1:12" x14ac:dyDescent="0.3">
      <c r="A14" s="1">
        <v>43862</v>
      </c>
      <c r="B14">
        <v>1748.1166989999999</v>
      </c>
      <c r="C14">
        <f t="shared" si="0"/>
        <v>1.2807071826922689E-3</v>
      </c>
      <c r="D14">
        <f t="shared" si="1"/>
        <v>-1.6518688669714562E-2</v>
      </c>
      <c r="E14">
        <f t="shared" si="2"/>
        <v>2.7286707536695626E-4</v>
      </c>
    </row>
    <row r="15" spans="1:12" x14ac:dyDescent="0.3">
      <c r="A15" s="1">
        <v>43891</v>
      </c>
      <c r="B15">
        <v>1620.3101810000001</v>
      </c>
      <c r="C15">
        <f t="shared" si="0"/>
        <v>-7.311097598524792E-2</v>
      </c>
      <c r="D15">
        <f t="shared" si="1"/>
        <v>-9.0910371837654755E-2</v>
      </c>
      <c r="E15">
        <f t="shared" si="2"/>
        <v>8.2646957076606513E-3</v>
      </c>
    </row>
    <row r="16" spans="1:12" x14ac:dyDescent="0.3">
      <c r="A16" s="1">
        <v>43922</v>
      </c>
      <c r="B16">
        <v>1716.8244629999999</v>
      </c>
      <c r="C16">
        <f t="shared" si="0"/>
        <v>5.9565312328306516E-2</v>
      </c>
      <c r="D16">
        <f t="shared" si="1"/>
        <v>4.1765916475899681E-2</v>
      </c>
      <c r="E16">
        <f t="shared" si="2"/>
        <v>1.7443917790718284E-3</v>
      </c>
    </row>
    <row r="17" spans="1:11" x14ac:dyDescent="0.3">
      <c r="A17" s="1">
        <v>43952</v>
      </c>
      <c r="B17">
        <v>1643.02478</v>
      </c>
      <c r="C17">
        <f t="shared" si="0"/>
        <v>-4.2986155306199154E-2</v>
      </c>
      <c r="D17">
        <f t="shared" si="1"/>
        <v>-6.0785551158605983E-2</v>
      </c>
      <c r="E17">
        <f t="shared" si="2"/>
        <v>3.6948832296555051E-3</v>
      </c>
    </row>
    <row r="18" spans="1:11" x14ac:dyDescent="0.3">
      <c r="A18" s="1">
        <v>43983</v>
      </c>
      <c r="B18">
        <v>1647.27124</v>
      </c>
      <c r="C18">
        <f t="shared" si="0"/>
        <v>2.5845380128716442E-3</v>
      </c>
      <c r="D18">
        <f t="shared" si="1"/>
        <v>-1.5214857839535188E-2</v>
      </c>
      <c r="E18">
        <f t="shared" si="2"/>
        <v>2.3149189907726537E-4</v>
      </c>
    </row>
    <row r="19" spans="1:11" x14ac:dyDescent="0.3">
      <c r="A19" s="1">
        <v>44013</v>
      </c>
      <c r="B19">
        <v>1674.653198</v>
      </c>
      <c r="C19">
        <f t="shared" si="0"/>
        <v>1.6622616442936222E-2</v>
      </c>
      <c r="D19">
        <f t="shared" si="1"/>
        <v>-1.1767794094706095E-3</v>
      </c>
      <c r="E19">
        <f t="shared" si="2"/>
        <v>1.3848097785539966E-6</v>
      </c>
    </row>
    <row r="20" spans="1:11" x14ac:dyDescent="0.3">
      <c r="A20" s="1">
        <v>44044</v>
      </c>
      <c r="B20">
        <v>1855.523193</v>
      </c>
      <c r="C20">
        <f t="shared" si="0"/>
        <v>0.10800444845297458</v>
      </c>
      <c r="D20">
        <f t="shared" si="1"/>
        <v>9.0205052600567742E-2</v>
      </c>
      <c r="E20">
        <f t="shared" si="2"/>
        <v>8.1369515146711927E-3</v>
      </c>
    </row>
    <row r="21" spans="1:11" x14ac:dyDescent="0.3">
      <c r="A21" s="1">
        <v>44075</v>
      </c>
      <c r="B21">
        <v>1940.8199460000001</v>
      </c>
      <c r="C21">
        <f t="shared" si="0"/>
        <v>4.5969111742598455E-2</v>
      </c>
      <c r="D21">
        <f t="shared" si="1"/>
        <v>2.8169715890191623E-2</v>
      </c>
      <c r="E21">
        <f t="shared" si="2"/>
        <v>7.9353289333411448E-4</v>
      </c>
    </row>
    <row r="22" spans="1:11" x14ac:dyDescent="0.3">
      <c r="A22" s="1">
        <v>44105</v>
      </c>
      <c r="B22">
        <v>2160.7546390000002</v>
      </c>
      <c r="C22">
        <f t="shared" si="0"/>
        <v>0.11332050325084619</v>
      </c>
      <c r="D22">
        <f t="shared" si="1"/>
        <v>9.5521107398439359E-2</v>
      </c>
      <c r="E22">
        <f t="shared" si="2"/>
        <v>9.1242819586241867E-3</v>
      </c>
    </row>
    <row r="23" spans="1:11" x14ac:dyDescent="0.3">
      <c r="A23" s="1">
        <v>44136</v>
      </c>
      <c r="B23">
        <v>2167.7719729999999</v>
      </c>
      <c r="C23">
        <f t="shared" si="0"/>
        <v>3.2476311161582392E-3</v>
      </c>
      <c r="D23">
        <f t="shared" si="1"/>
        <v>-1.4551764736248592E-2</v>
      </c>
      <c r="E23">
        <f t="shared" si="2"/>
        <v>2.1175385693912805E-4</v>
      </c>
    </row>
    <row r="24" spans="1:11" x14ac:dyDescent="0.3">
      <c r="A24" s="1">
        <v>44166</v>
      </c>
      <c r="B24">
        <v>2705.1892090000001</v>
      </c>
      <c r="C24">
        <f t="shared" si="0"/>
        <v>0.2479122540071701</v>
      </c>
      <c r="D24">
        <f t="shared" si="1"/>
        <v>0.23011285815476326</v>
      </c>
      <c r="E24">
        <f t="shared" si="2"/>
        <v>5.2951927488154193E-2</v>
      </c>
    </row>
    <row r="25" spans="1:11" x14ac:dyDescent="0.3">
      <c r="A25" s="1">
        <v>44197</v>
      </c>
      <c r="B25">
        <v>2355.7016600000002</v>
      </c>
      <c r="C25">
        <f t="shared" si="0"/>
        <v>-0.12919153596993369</v>
      </c>
      <c r="D25">
        <f t="shared" si="1"/>
        <v>-0.14699093182234052</v>
      </c>
      <c r="E25">
        <f t="shared" si="2"/>
        <v>2.1606334037999959E-2</v>
      </c>
    </row>
    <row r="26" spans="1:11" x14ac:dyDescent="0.3">
      <c r="A26" s="1">
        <v>44228</v>
      </c>
      <c r="B26">
        <v>2228.3435060000002</v>
      </c>
      <c r="C26">
        <f t="shared" si="0"/>
        <v>-5.4063787517134067E-2</v>
      </c>
      <c r="D26">
        <f t="shared" si="1"/>
        <v>-7.1863183369540895E-2</v>
      </c>
      <c r="E26">
        <f t="shared" si="2"/>
        <v>5.164317124004259E-3</v>
      </c>
    </row>
    <row r="27" spans="1:11" x14ac:dyDescent="0.3">
      <c r="A27" s="1">
        <v>44256</v>
      </c>
      <c r="B27">
        <v>2482.9614259999998</v>
      </c>
      <c r="C27">
        <f t="shared" si="0"/>
        <v>0.11426331681557164</v>
      </c>
      <c r="D27">
        <f t="shared" si="1"/>
        <v>9.6463920963164806E-2</v>
      </c>
      <c r="E27">
        <f t="shared" si="2"/>
        <v>9.3052880475877064E-3</v>
      </c>
    </row>
    <row r="28" spans="1:11" x14ac:dyDescent="0.3">
      <c r="A28" s="1">
        <v>44287</v>
      </c>
      <c r="B28">
        <v>2481.9826659999999</v>
      </c>
      <c r="C28">
        <f t="shared" si="0"/>
        <v>-3.9419057813424354E-4</v>
      </c>
      <c r="D28">
        <f t="shared" si="1"/>
        <v>-1.8193586430541076E-2</v>
      </c>
      <c r="E28">
        <f t="shared" si="2"/>
        <v>3.3100658720556836E-4</v>
      </c>
    </row>
    <row r="29" spans="1:11" x14ac:dyDescent="0.3">
      <c r="A29" s="1">
        <v>44317</v>
      </c>
      <c r="B29">
        <v>2913.6191410000001</v>
      </c>
      <c r="C29">
        <f t="shared" si="0"/>
        <v>0.17390793292510459</v>
      </c>
      <c r="D29">
        <f t="shared" si="1"/>
        <v>0.15610853707269776</v>
      </c>
      <c r="E29">
        <f t="shared" si="2"/>
        <v>2.4369875346977848E-2</v>
      </c>
      <c r="H29" t="s">
        <v>7</v>
      </c>
    </row>
    <row r="30" spans="1:11" x14ac:dyDescent="0.3">
      <c r="A30" s="1">
        <v>44348</v>
      </c>
      <c r="B30">
        <v>2928.4929200000001</v>
      </c>
      <c r="C30">
        <f t="shared" si="0"/>
        <v>5.1049153235913662E-3</v>
      </c>
      <c r="D30">
        <f t="shared" si="1"/>
        <v>-1.2694480528815465E-2</v>
      </c>
      <c r="E30">
        <f t="shared" si="2"/>
        <v>1.6114983589647495E-4</v>
      </c>
    </row>
    <row r="31" spans="1:11" x14ac:dyDescent="0.3">
      <c r="A31" s="1">
        <v>44378</v>
      </c>
      <c r="B31">
        <v>2909.3090820000002</v>
      </c>
      <c r="C31">
        <f t="shared" si="0"/>
        <v>-6.5507544406151145E-3</v>
      </c>
      <c r="D31">
        <f t="shared" si="1"/>
        <v>-2.4350150293021948E-2</v>
      </c>
      <c r="E31">
        <f t="shared" si="2"/>
        <v>5.9292981929275686E-4</v>
      </c>
    </row>
    <row r="32" spans="1:11" x14ac:dyDescent="0.3">
      <c r="A32" s="1">
        <v>44409</v>
      </c>
      <c r="B32">
        <v>3148.1750489999999</v>
      </c>
      <c r="C32">
        <f t="shared" si="0"/>
        <v>8.2104018606297985E-2</v>
      </c>
      <c r="D32">
        <f t="shared" si="1"/>
        <v>6.430462275389115E-2</v>
      </c>
      <c r="E32">
        <f t="shared" si="2"/>
        <v>4.1350845075202557E-3</v>
      </c>
      <c r="I32" s="3" t="s">
        <v>8</v>
      </c>
      <c r="J32" s="3" t="s">
        <v>10</v>
      </c>
      <c r="K32" s="3" t="s">
        <v>0</v>
      </c>
    </row>
    <row r="33" spans="1:11" x14ac:dyDescent="0.3">
      <c r="A33" s="1">
        <v>44440</v>
      </c>
      <c r="B33">
        <v>3190.7553710000002</v>
      </c>
      <c r="C33">
        <f t="shared" si="0"/>
        <v>1.3525398472847198E-2</v>
      </c>
      <c r="D33">
        <f t="shared" si="1"/>
        <v>-4.2739973795596336E-3</v>
      </c>
      <c r="E33">
        <f t="shared" si="2"/>
        <v>1.8267053600482613E-5</v>
      </c>
      <c r="I33" s="2">
        <v>500000</v>
      </c>
      <c r="J33" s="4">
        <v>369</v>
      </c>
      <c r="K33" t="s">
        <v>9</v>
      </c>
    </row>
    <row r="34" spans="1:11" x14ac:dyDescent="0.3">
      <c r="A34" s="1">
        <v>44470</v>
      </c>
      <c r="B34">
        <v>3048.6064449999999</v>
      </c>
      <c r="C34">
        <f t="shared" si="0"/>
        <v>-4.455024264534891E-2</v>
      </c>
      <c r="D34">
        <f t="shared" si="1"/>
        <v>-6.2349638497755738E-2</v>
      </c>
      <c r="E34">
        <f t="shared" si="2"/>
        <v>3.8874774208008246E-3</v>
      </c>
    </row>
    <row r="35" spans="1:11" x14ac:dyDescent="0.3">
      <c r="A35" s="1">
        <v>44501</v>
      </c>
      <c r="B35">
        <v>3095.0834960000002</v>
      </c>
      <c r="C35">
        <f t="shared" si="0"/>
        <v>1.5245343024261795E-2</v>
      </c>
      <c r="D35">
        <f t="shared" si="1"/>
        <v>-2.5540528281450363E-3</v>
      </c>
      <c r="E35">
        <f t="shared" si="2"/>
        <v>6.5231858489556581E-6</v>
      </c>
      <c r="I35" s="4">
        <f>J35*B61</f>
        <v>1209508.218081</v>
      </c>
      <c r="J35">
        <v>369</v>
      </c>
      <c r="K35" t="s">
        <v>11</v>
      </c>
    </row>
    <row r="36" spans="1:11" x14ac:dyDescent="0.3">
      <c r="A36" s="1">
        <v>44531</v>
      </c>
      <c r="B36">
        <v>3330.686768</v>
      </c>
      <c r="C36">
        <f t="shared" si="0"/>
        <v>7.6121782273236557E-2</v>
      </c>
      <c r="D36">
        <f t="shared" si="1"/>
        <v>5.8322386420829722E-2</v>
      </c>
      <c r="E36">
        <f t="shared" si="2"/>
        <v>3.4015007578205832E-3</v>
      </c>
    </row>
    <row r="37" spans="1:11" x14ac:dyDescent="0.3">
      <c r="A37" s="1">
        <v>44562</v>
      </c>
      <c r="B37">
        <v>3103.5505370000001</v>
      </c>
      <c r="C37">
        <f t="shared" si="0"/>
        <v>-6.8195014068041584E-2</v>
      </c>
      <c r="D37">
        <f t="shared" si="1"/>
        <v>-8.599440992044842E-2</v>
      </c>
      <c r="E37">
        <f t="shared" si="2"/>
        <v>7.395038537566118E-3</v>
      </c>
    </row>
    <row r="38" spans="1:11" x14ac:dyDescent="0.3">
      <c r="A38" s="1">
        <v>44593</v>
      </c>
      <c r="B38">
        <v>3125.6044919999999</v>
      </c>
      <c r="C38">
        <f t="shared" si="0"/>
        <v>7.1060402390991772E-3</v>
      </c>
      <c r="D38">
        <f t="shared" si="1"/>
        <v>-1.0693355613307655E-2</v>
      </c>
      <c r="E38">
        <f t="shared" si="2"/>
        <v>1.1434785427265833E-4</v>
      </c>
      <c r="H38" s="3" t="s">
        <v>12</v>
      </c>
      <c r="I38">
        <f>(I35/I33)^(1/5) -1</f>
        <v>0.19323989123348162</v>
      </c>
    </row>
    <row r="39" spans="1:11" x14ac:dyDescent="0.3">
      <c r="A39" s="1">
        <v>44621</v>
      </c>
      <c r="B39">
        <v>3032.3676759999998</v>
      </c>
      <c r="C39">
        <f t="shared" si="0"/>
        <v>-2.9830010879060412E-2</v>
      </c>
      <c r="D39">
        <f t="shared" si="1"/>
        <v>-4.7629406731467247E-2</v>
      </c>
      <c r="E39">
        <f t="shared" si="2"/>
        <v>2.2685603855915376E-3</v>
      </c>
    </row>
    <row r="40" spans="1:11" x14ac:dyDescent="0.3">
      <c r="A40" s="1">
        <v>44652</v>
      </c>
      <c r="B40">
        <v>3187.188232</v>
      </c>
      <c r="C40">
        <f t="shared" si="0"/>
        <v>5.1055997340079852E-2</v>
      </c>
      <c r="D40">
        <f t="shared" si="1"/>
        <v>3.3256601487673024E-2</v>
      </c>
      <c r="E40">
        <f t="shared" si="2"/>
        <v>1.1060015425098956E-3</v>
      </c>
      <c r="I40">
        <f>(I35/I33)-1</f>
        <v>1.4190164361619999</v>
      </c>
    </row>
    <row r="41" spans="1:11" x14ac:dyDescent="0.3">
      <c r="A41" s="1">
        <v>44682</v>
      </c>
      <c r="B41">
        <v>2815.4709469999998</v>
      </c>
      <c r="C41">
        <f t="shared" si="0"/>
        <v>-0.11662859484353172</v>
      </c>
      <c r="D41">
        <f t="shared" si="1"/>
        <v>-0.13442799069593855</v>
      </c>
      <c r="E41">
        <f t="shared" si="2"/>
        <v>1.8070884682547344E-2</v>
      </c>
    </row>
    <row r="42" spans="1:11" x14ac:dyDescent="0.3">
      <c r="A42" s="1">
        <v>44713</v>
      </c>
      <c r="B42">
        <v>2653.5615229999999</v>
      </c>
      <c r="C42">
        <f t="shared" si="0"/>
        <v>-5.7507048393634144E-2</v>
      </c>
      <c r="D42">
        <f t="shared" si="1"/>
        <v>-7.5306444246040979E-2</v>
      </c>
      <c r="E42">
        <f t="shared" si="2"/>
        <v>5.6710605449820789E-3</v>
      </c>
    </row>
    <row r="43" spans="1:11" x14ac:dyDescent="0.3">
      <c r="A43" s="1">
        <v>44743</v>
      </c>
      <c r="B43">
        <v>3301.1613769999999</v>
      </c>
      <c r="C43">
        <f t="shared" si="0"/>
        <v>0.24404930821722653</v>
      </c>
      <c r="D43">
        <f t="shared" si="1"/>
        <v>0.2262499123648197</v>
      </c>
      <c r="E43">
        <f t="shared" si="2"/>
        <v>5.1189022845088597E-2</v>
      </c>
    </row>
    <row r="44" spans="1:11" x14ac:dyDescent="0.3">
      <c r="A44" s="1">
        <v>44774</v>
      </c>
      <c r="B44">
        <v>3358.446289</v>
      </c>
      <c r="C44">
        <f t="shared" si="0"/>
        <v>1.7352957174138196E-2</v>
      </c>
      <c r="D44">
        <f t="shared" si="1"/>
        <v>-4.4643867826863609E-4</v>
      </c>
      <c r="E44">
        <f t="shared" si="2"/>
        <v>1.9930749345424676E-7</v>
      </c>
    </row>
    <row r="45" spans="1:11" x14ac:dyDescent="0.3">
      <c r="A45" s="1">
        <v>44805</v>
      </c>
      <c r="B45">
        <v>3309.7761230000001</v>
      </c>
      <c r="C45">
        <f t="shared" si="0"/>
        <v>-1.4491869695641835E-2</v>
      </c>
      <c r="D45">
        <f t="shared" si="1"/>
        <v>-3.2291265548048668E-2</v>
      </c>
      <c r="E45">
        <f t="shared" si="2"/>
        <v>1.0427258306945949E-3</v>
      </c>
    </row>
    <row r="46" spans="1:11" x14ac:dyDescent="0.3">
      <c r="A46" s="1">
        <v>44835</v>
      </c>
      <c r="B46">
        <v>3077.3210450000001</v>
      </c>
      <c r="C46">
        <f t="shared" si="0"/>
        <v>-7.0232870551166268E-2</v>
      </c>
      <c r="D46">
        <f t="shared" si="1"/>
        <v>-8.8032266403573103E-2</v>
      </c>
      <c r="E46">
        <f t="shared" si="2"/>
        <v>7.7496799281496654E-3</v>
      </c>
    </row>
    <row r="47" spans="1:11" x14ac:dyDescent="0.3">
      <c r="A47" s="1">
        <v>44866</v>
      </c>
      <c r="B47">
        <v>3148.6491700000001</v>
      </c>
      <c r="C47">
        <f t="shared" si="0"/>
        <v>2.3178642708044133E-2</v>
      </c>
      <c r="D47">
        <f t="shared" si="1"/>
        <v>5.3792468556373013E-3</v>
      </c>
      <c r="E47">
        <f t="shared" si="2"/>
        <v>2.8936296733883794E-5</v>
      </c>
    </row>
    <row r="48" spans="1:11" x14ac:dyDescent="0.3">
      <c r="A48" s="1">
        <v>44896</v>
      </c>
      <c r="B48">
        <v>3062.1271969999998</v>
      </c>
      <c r="C48">
        <f t="shared" si="0"/>
        <v>-2.7479077003679117E-2</v>
      </c>
      <c r="D48">
        <f t="shared" si="1"/>
        <v>-4.5278472856085952E-2</v>
      </c>
      <c r="E48">
        <f t="shared" si="2"/>
        <v>2.0501401041793125E-3</v>
      </c>
    </row>
    <row r="49" spans="1:5" x14ac:dyDescent="0.3">
      <c r="A49" s="1">
        <v>44927</v>
      </c>
      <c r="B49">
        <v>2703.0991210000002</v>
      </c>
      <c r="C49">
        <f t="shared" si="0"/>
        <v>-0.11724793024657611</v>
      </c>
      <c r="D49">
        <f t="shared" si="1"/>
        <v>-0.13504732609898293</v>
      </c>
      <c r="E49">
        <f t="shared" si="2"/>
        <v>1.8237780286485036E-2</v>
      </c>
    </row>
    <row r="50" spans="1:5" x14ac:dyDescent="0.3">
      <c r="A50" s="1">
        <v>44958</v>
      </c>
      <c r="B50">
        <v>2805.1896969999998</v>
      </c>
      <c r="C50">
        <f t="shared" si="0"/>
        <v>3.7767973511171733E-2</v>
      </c>
      <c r="D50">
        <f t="shared" si="1"/>
        <v>1.9968577658764902E-2</v>
      </c>
      <c r="E50">
        <f t="shared" si="2"/>
        <v>3.9874409371412476E-4</v>
      </c>
    </row>
    <row r="51" spans="1:5" x14ac:dyDescent="0.3">
      <c r="A51" s="1">
        <v>44986</v>
      </c>
      <c r="B51">
        <v>2738.6003420000002</v>
      </c>
      <c r="C51">
        <f t="shared" si="0"/>
        <v>-2.3737915147490154E-2</v>
      </c>
      <c r="D51">
        <f t="shared" si="1"/>
        <v>-4.1537310999896986E-2</v>
      </c>
      <c r="E51">
        <f t="shared" si="2"/>
        <v>1.7253482051021631E-3</v>
      </c>
    </row>
    <row r="52" spans="1:5" x14ac:dyDescent="0.3">
      <c r="A52" s="1">
        <v>45017</v>
      </c>
      <c r="B52">
        <v>2878.1259770000001</v>
      </c>
      <c r="C52">
        <f t="shared" si="0"/>
        <v>5.0947789956859633E-2</v>
      </c>
      <c r="D52">
        <f t="shared" si="1"/>
        <v>3.3148394104452805E-2</v>
      </c>
      <c r="E52">
        <f t="shared" si="2"/>
        <v>1.0988160317041214E-3</v>
      </c>
    </row>
    <row r="53" spans="1:5" x14ac:dyDescent="0.3">
      <c r="A53" s="1">
        <v>45047</v>
      </c>
      <c r="B53">
        <v>3166.3002929999998</v>
      </c>
      <c r="C53">
        <f t="shared" si="0"/>
        <v>0.10012567841119194</v>
      </c>
      <c r="D53">
        <f t="shared" si="1"/>
        <v>8.2326282558785102E-2</v>
      </c>
      <c r="E53">
        <f t="shared" si="2"/>
        <v>6.7776167999489241E-3</v>
      </c>
    </row>
    <row r="54" spans="1:5" x14ac:dyDescent="0.3">
      <c r="A54" s="1">
        <v>45078</v>
      </c>
      <c r="B54">
        <v>3333.9890140000002</v>
      </c>
      <c r="C54">
        <f t="shared" si="0"/>
        <v>5.2960460310957767E-2</v>
      </c>
      <c r="D54">
        <f t="shared" si="1"/>
        <v>3.5161064458550939E-2</v>
      </c>
      <c r="E54">
        <f t="shared" si="2"/>
        <v>1.2363004538583741E-3</v>
      </c>
    </row>
    <row r="55" spans="1:5" x14ac:dyDescent="0.3">
      <c r="A55" s="1">
        <v>45108</v>
      </c>
      <c r="B55">
        <v>3371.4648440000001</v>
      </c>
      <c r="C55">
        <f t="shared" si="0"/>
        <v>1.1240537938977101E-2</v>
      </c>
      <c r="D55">
        <f t="shared" si="1"/>
        <v>-6.5588579134297307E-3</v>
      </c>
      <c r="E55">
        <f t="shared" si="2"/>
        <v>4.3018617128559803E-5</v>
      </c>
    </row>
    <row r="56" spans="1:5" x14ac:dyDescent="0.3">
      <c r="A56" s="1">
        <v>45139</v>
      </c>
      <c r="B56">
        <v>3250.4260250000002</v>
      </c>
      <c r="C56">
        <f t="shared" si="0"/>
        <v>-3.5900958366926361E-2</v>
      </c>
      <c r="D56">
        <f t="shared" si="1"/>
        <v>-5.3700354219333196E-2</v>
      </c>
      <c r="E56">
        <f t="shared" si="2"/>
        <v>2.8837280432818567E-3</v>
      </c>
    </row>
    <row r="57" spans="1:5" x14ac:dyDescent="0.3">
      <c r="A57" s="1">
        <v>45170</v>
      </c>
      <c r="B57">
        <v>3155.5415039999998</v>
      </c>
      <c r="C57">
        <f t="shared" si="0"/>
        <v>-2.9191410685927056E-2</v>
      </c>
      <c r="D57">
        <f t="shared" si="1"/>
        <v>-4.6990806538333887E-2</v>
      </c>
      <c r="E57">
        <f t="shared" si="2"/>
        <v>2.2081358991231227E-3</v>
      </c>
    </row>
    <row r="58" spans="1:5" x14ac:dyDescent="0.3">
      <c r="A58" s="1">
        <v>45200</v>
      </c>
      <c r="B58">
        <v>2990.4797359999998</v>
      </c>
      <c r="C58">
        <f t="shared" si="0"/>
        <v>-5.2308539688280406E-2</v>
      </c>
      <c r="D58">
        <f t="shared" si="1"/>
        <v>-7.0107935540687241E-2</v>
      </c>
      <c r="E58">
        <f t="shared" si="2"/>
        <v>4.9151226257771576E-3</v>
      </c>
    </row>
    <row r="59" spans="1:5" x14ac:dyDescent="0.3">
      <c r="A59" s="1">
        <v>45231</v>
      </c>
      <c r="B59">
        <v>3114.463135</v>
      </c>
      <c r="C59">
        <f t="shared" si="0"/>
        <v>4.1459367708619778E-2</v>
      </c>
      <c r="D59">
        <f t="shared" si="1"/>
        <v>2.3659971856212946E-2</v>
      </c>
      <c r="E59">
        <f t="shared" si="2"/>
        <v>5.5979426823678864E-4</v>
      </c>
    </row>
    <row r="60" spans="1:5" x14ac:dyDescent="0.3">
      <c r="A60" s="1">
        <v>45261</v>
      </c>
      <c r="B60">
        <v>3402.3999020000001</v>
      </c>
      <c r="C60">
        <f t="shared" si="0"/>
        <v>9.2451493088551245E-2</v>
      </c>
      <c r="D60">
        <f t="shared" si="1"/>
        <v>7.465209723614441E-2</v>
      </c>
      <c r="E60">
        <f t="shared" si="2"/>
        <v>5.5729356217547599E-3</v>
      </c>
    </row>
    <row r="61" spans="1:5" x14ac:dyDescent="0.3">
      <c r="A61" s="1">
        <v>45292</v>
      </c>
      <c r="B61">
        <v>3277.8000489999999</v>
      </c>
      <c r="C61">
        <f t="shared" si="0"/>
        <v>-3.6621166408674605E-2</v>
      </c>
      <c r="D61">
        <f t="shared" si="1"/>
        <v>-5.442056226108144E-2</v>
      </c>
      <c r="E61">
        <f t="shared" si="2"/>
        <v>2.9615975968122414E-3</v>
      </c>
    </row>
    <row r="62" spans="1:5" x14ac:dyDescent="0.3">
      <c r="A62" s="1"/>
    </row>
    <row r="63" spans="1:5" x14ac:dyDescent="0.3">
      <c r="A63" s="1"/>
    </row>
    <row r="64" spans="1:5" x14ac:dyDescent="0.3">
      <c r="A64" s="1">
        <v>45303</v>
      </c>
      <c r="B64">
        <v>3287.25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CD87-3DB2-4B77-8F0E-39179DAC66F9}">
  <dimension ref="A1:J61"/>
  <sheetViews>
    <sheetView tabSelected="1" workbookViewId="0">
      <selection activeCell="H20" sqref="H20"/>
    </sheetView>
  </sheetViews>
  <sheetFormatPr defaultRowHeight="14.4" x14ac:dyDescent="0.3"/>
  <cols>
    <col min="1" max="1" width="10.33203125" bestFit="1" customWidth="1"/>
    <col min="2" max="2" width="12" bestFit="1" customWidth="1"/>
    <col min="4" max="4" width="12.6640625" bestFit="1" customWidth="1"/>
    <col min="5" max="5" width="12" bestFit="1" customWidth="1"/>
    <col min="8" max="9" width="12" bestFit="1" customWidth="1"/>
  </cols>
  <sheetData>
    <row r="1" spans="1:10" x14ac:dyDescent="0.3">
      <c r="A1" s="3" t="s">
        <v>0</v>
      </c>
      <c r="B1" s="3" t="s">
        <v>1</v>
      </c>
    </row>
    <row r="2" spans="1:10" x14ac:dyDescent="0.3">
      <c r="A2" s="1">
        <v>43497</v>
      </c>
      <c r="B2">
        <v>10792.5</v>
      </c>
      <c r="C2" s="3" t="s">
        <v>13</v>
      </c>
      <c r="D2" s="3" t="s">
        <v>15</v>
      </c>
      <c r="E2" s="3" t="s">
        <v>16</v>
      </c>
      <c r="H2" s="3" t="s">
        <v>14</v>
      </c>
      <c r="I2">
        <f>AVERAGE(C3:C61)</f>
        <v>1.3597949602628917E-2</v>
      </c>
    </row>
    <row r="3" spans="1:10" x14ac:dyDescent="0.3">
      <c r="A3" s="1">
        <v>43525</v>
      </c>
      <c r="B3">
        <v>11623.900390999999</v>
      </c>
      <c r="C3">
        <f>(B3-B2)/B2</f>
        <v>7.7035014222839857E-2</v>
      </c>
      <c r="D3">
        <f>C3-$I$2</f>
        <v>6.343706462021094E-2</v>
      </c>
      <c r="E3">
        <f>D3^2</f>
        <v>4.0242611676288183E-3</v>
      </c>
    </row>
    <row r="4" spans="1:10" x14ac:dyDescent="0.3">
      <c r="A4" s="1">
        <v>43556</v>
      </c>
      <c r="B4">
        <v>11748.150390999999</v>
      </c>
      <c r="C4">
        <f t="shared" ref="C4:C61" si="0">(B4-B3)/B3</f>
        <v>1.0689183133073186E-2</v>
      </c>
      <c r="D4">
        <f t="shared" ref="D4:D61" si="1">C4-$I$2</f>
        <v>-2.9087664695557312E-3</v>
      </c>
      <c r="E4">
        <f t="shared" ref="E4:E61" si="2">D4^2</f>
        <v>8.4609223744117129E-6</v>
      </c>
      <c r="H4" s="3" t="s">
        <v>17</v>
      </c>
      <c r="I4">
        <f>SUM(E3:E61)/59</f>
        <v>2.9507176054207828E-3</v>
      </c>
    </row>
    <row r="5" spans="1:10" x14ac:dyDescent="0.3">
      <c r="A5" s="1">
        <v>43586</v>
      </c>
      <c r="B5">
        <v>11922.799805000001</v>
      </c>
      <c r="C5">
        <f t="shared" si="0"/>
        <v>1.4866120043355628E-2</v>
      </c>
      <c r="D5">
        <f t="shared" si="1"/>
        <v>1.2681704407267111E-3</v>
      </c>
      <c r="E5">
        <f t="shared" si="2"/>
        <v>1.6082562667329807E-6</v>
      </c>
    </row>
    <row r="6" spans="1:10" x14ac:dyDescent="0.3">
      <c r="A6" s="1">
        <v>43617</v>
      </c>
      <c r="B6">
        <v>11788.849609000001</v>
      </c>
      <c r="C6">
        <f t="shared" si="0"/>
        <v>-1.1234793688628892E-2</v>
      </c>
      <c r="D6">
        <f t="shared" si="1"/>
        <v>-2.4832743291257807E-2</v>
      </c>
      <c r="E6">
        <f t="shared" si="2"/>
        <v>6.166651393695096E-4</v>
      </c>
    </row>
    <row r="7" spans="1:10" x14ac:dyDescent="0.3">
      <c r="A7" s="1">
        <v>43647</v>
      </c>
      <c r="B7">
        <v>11118</v>
      </c>
      <c r="C7">
        <f t="shared" si="0"/>
        <v>-5.6905434478343994E-2</v>
      </c>
      <c r="D7">
        <f t="shared" si="1"/>
        <v>-7.0503384080972911E-2</v>
      </c>
      <c r="E7">
        <f t="shared" si="2"/>
        <v>4.9707271668691846E-3</v>
      </c>
      <c r="H7" s="3" t="s">
        <v>8</v>
      </c>
      <c r="I7" s="3" t="s">
        <v>18</v>
      </c>
      <c r="J7" s="3" t="s">
        <v>0</v>
      </c>
    </row>
    <row r="8" spans="1:10" x14ac:dyDescent="0.3">
      <c r="A8" s="1">
        <v>43678</v>
      </c>
      <c r="B8">
        <v>11023.25</v>
      </c>
      <c r="C8">
        <f t="shared" si="0"/>
        <v>-8.5222162259399169E-3</v>
      </c>
      <c r="D8">
        <f t="shared" si="1"/>
        <v>-2.2120165828568836E-2</v>
      </c>
      <c r="E8">
        <f t="shared" si="2"/>
        <v>4.8930173628338445E-4</v>
      </c>
      <c r="H8" s="5">
        <v>500000</v>
      </c>
      <c r="I8" s="6">
        <v>46</v>
      </c>
      <c r="J8" s="7" t="s">
        <v>19</v>
      </c>
    </row>
    <row r="9" spans="1:10" x14ac:dyDescent="0.3">
      <c r="A9" s="1">
        <v>43709</v>
      </c>
      <c r="B9">
        <v>11474.450194999999</v>
      </c>
      <c r="C9">
        <f t="shared" si="0"/>
        <v>4.0931684847934996E-2</v>
      </c>
      <c r="D9">
        <f t="shared" si="1"/>
        <v>2.7333735245306079E-2</v>
      </c>
      <c r="E9">
        <f t="shared" si="2"/>
        <v>7.4713308246048774E-4</v>
      </c>
      <c r="H9" s="6">
        <f>I9*B61</f>
        <v>1007149.335926</v>
      </c>
      <c r="I9" s="7">
        <v>46</v>
      </c>
      <c r="J9" s="7" t="s">
        <v>9</v>
      </c>
    </row>
    <row r="10" spans="1:10" x14ac:dyDescent="0.3">
      <c r="A10" s="1">
        <v>43739</v>
      </c>
      <c r="B10">
        <v>11877.450194999999</v>
      </c>
      <c r="C10">
        <f t="shared" si="0"/>
        <v>3.5121508495074352E-2</v>
      </c>
      <c r="D10">
        <f t="shared" si="1"/>
        <v>2.1523558892445435E-2</v>
      </c>
      <c r="E10">
        <f t="shared" si="2"/>
        <v>4.6326358739656699E-4</v>
      </c>
    </row>
    <row r="11" spans="1:10" x14ac:dyDescent="0.3">
      <c r="A11" s="1">
        <v>43770</v>
      </c>
      <c r="B11">
        <v>12056.049805000001</v>
      </c>
      <c r="C11">
        <f t="shared" si="0"/>
        <v>1.5036864568389052E-2</v>
      </c>
      <c r="D11">
        <f t="shared" si="1"/>
        <v>1.4389149657601345E-3</v>
      </c>
      <c r="E11">
        <f t="shared" si="2"/>
        <v>2.0704762786884892E-6</v>
      </c>
      <c r="H11" s="3" t="s">
        <v>12</v>
      </c>
      <c r="I11">
        <f>(H9/H8)^(1/5)-1</f>
        <v>0.15033616405491856</v>
      </c>
    </row>
    <row r="12" spans="1:10" x14ac:dyDescent="0.3">
      <c r="A12" s="1">
        <v>43800</v>
      </c>
      <c r="B12">
        <v>12168.450194999999</v>
      </c>
      <c r="C12">
        <f t="shared" si="0"/>
        <v>9.3231524270398353E-3</v>
      </c>
      <c r="D12">
        <f t="shared" si="1"/>
        <v>-4.2747971755890818E-3</v>
      </c>
      <c r="E12">
        <f t="shared" si="2"/>
        <v>1.827389089242439E-5</v>
      </c>
    </row>
    <row r="13" spans="1:10" x14ac:dyDescent="0.3">
      <c r="A13" s="1">
        <v>43831</v>
      </c>
      <c r="B13">
        <v>11962.099609000001</v>
      </c>
      <c r="C13">
        <f t="shared" si="0"/>
        <v>-1.695783626453826E-2</v>
      </c>
      <c r="D13">
        <f t="shared" si="1"/>
        <v>-3.0555785867167177E-2</v>
      </c>
      <c r="E13">
        <f t="shared" si="2"/>
        <v>9.3365604996017342E-4</v>
      </c>
    </row>
    <row r="14" spans="1:10" x14ac:dyDescent="0.3">
      <c r="A14" s="1">
        <v>43862</v>
      </c>
      <c r="B14">
        <v>11201.75</v>
      </c>
      <c r="C14">
        <f t="shared" si="0"/>
        <v>-6.3563223334800828E-2</v>
      </c>
      <c r="D14">
        <f t="shared" si="1"/>
        <v>-7.7161172937429745E-2</v>
      </c>
      <c r="E14">
        <f t="shared" si="2"/>
        <v>5.9538466090799406E-3</v>
      </c>
    </row>
    <row r="15" spans="1:10" x14ac:dyDescent="0.3">
      <c r="A15" s="1">
        <v>43891</v>
      </c>
      <c r="B15">
        <v>8597.75</v>
      </c>
      <c r="C15">
        <f t="shared" si="0"/>
        <v>-0.23246367755038275</v>
      </c>
      <c r="D15">
        <f t="shared" si="1"/>
        <v>-0.24606162715301166</v>
      </c>
      <c r="E15">
        <f t="shared" si="2"/>
        <v>6.0546324357187729E-2</v>
      </c>
    </row>
    <row r="16" spans="1:10" x14ac:dyDescent="0.3">
      <c r="A16" s="1">
        <v>43922</v>
      </c>
      <c r="B16">
        <v>9859.9003909999992</v>
      </c>
      <c r="C16">
        <f t="shared" si="0"/>
        <v>0.14680008036986411</v>
      </c>
      <c r="D16">
        <f t="shared" si="1"/>
        <v>0.13320213076723519</v>
      </c>
      <c r="E16">
        <f t="shared" si="2"/>
        <v>1.7742807640931623E-2</v>
      </c>
    </row>
    <row r="17" spans="1:5" x14ac:dyDescent="0.3">
      <c r="A17" s="1">
        <v>43952</v>
      </c>
      <c r="B17">
        <v>9580.2998050000006</v>
      </c>
      <c r="C17">
        <f t="shared" si="0"/>
        <v>-2.8357343878972121E-2</v>
      </c>
      <c r="D17">
        <f t="shared" si="1"/>
        <v>-4.1955293481601041E-2</v>
      </c>
      <c r="E17">
        <f t="shared" si="2"/>
        <v>1.7602466511272747E-3</v>
      </c>
    </row>
    <row r="18" spans="1:5" x14ac:dyDescent="0.3">
      <c r="A18" s="1">
        <v>43983</v>
      </c>
      <c r="B18">
        <v>10302.099609000001</v>
      </c>
      <c r="C18">
        <f t="shared" si="0"/>
        <v>7.534208935959287E-2</v>
      </c>
      <c r="D18">
        <f t="shared" si="1"/>
        <v>6.1744139756963953E-2</v>
      </c>
      <c r="E18">
        <f t="shared" si="2"/>
        <v>3.8123387943274968E-3</v>
      </c>
    </row>
    <row r="19" spans="1:5" x14ac:dyDescent="0.3">
      <c r="A19" s="1">
        <v>44013</v>
      </c>
      <c r="B19">
        <v>11073.450194999999</v>
      </c>
      <c r="C19">
        <f t="shared" si="0"/>
        <v>7.4873143851777582E-2</v>
      </c>
      <c r="D19">
        <f t="shared" si="1"/>
        <v>6.1275194249148665E-2</v>
      </c>
      <c r="E19">
        <f t="shared" si="2"/>
        <v>3.7546494302709015E-3</v>
      </c>
    </row>
    <row r="20" spans="1:5" x14ac:dyDescent="0.3">
      <c r="A20" s="1">
        <v>44044</v>
      </c>
      <c r="B20">
        <v>11387.5</v>
      </c>
      <c r="C20">
        <f t="shared" si="0"/>
        <v>2.8360610240682135E-2</v>
      </c>
      <c r="D20">
        <f t="shared" si="1"/>
        <v>1.4762660638053218E-2</v>
      </c>
      <c r="E20">
        <f t="shared" si="2"/>
        <v>2.1793614911432585E-4</v>
      </c>
    </row>
    <row r="21" spans="1:5" x14ac:dyDescent="0.3">
      <c r="A21" s="1">
        <v>44075</v>
      </c>
      <c r="B21">
        <v>11247.549805000001</v>
      </c>
      <c r="C21">
        <f t="shared" si="0"/>
        <v>-1.228980856201971E-2</v>
      </c>
      <c r="D21">
        <f t="shared" si="1"/>
        <v>-2.5887758164648625E-2</v>
      </c>
      <c r="E21">
        <f t="shared" si="2"/>
        <v>6.7017602279133151E-4</v>
      </c>
    </row>
    <row r="22" spans="1:5" x14ac:dyDescent="0.3">
      <c r="A22" s="1">
        <v>44105</v>
      </c>
      <c r="B22">
        <v>11642.400390999999</v>
      </c>
      <c r="C22">
        <f t="shared" si="0"/>
        <v>3.510547566764019E-2</v>
      </c>
      <c r="D22">
        <f t="shared" si="1"/>
        <v>2.1507526065011273E-2</v>
      </c>
      <c r="E22">
        <f t="shared" si="2"/>
        <v>4.6257367743713929E-4</v>
      </c>
    </row>
    <row r="23" spans="1:5" x14ac:dyDescent="0.3">
      <c r="A23" s="1">
        <v>44136</v>
      </c>
      <c r="B23">
        <v>12968.950194999999</v>
      </c>
      <c r="C23">
        <f t="shared" si="0"/>
        <v>0.1139412629225045</v>
      </c>
      <c r="D23">
        <f t="shared" si="1"/>
        <v>0.10034331331987559</v>
      </c>
      <c r="E23">
        <f t="shared" si="2"/>
        <v>1.0068780528010721E-2</v>
      </c>
    </row>
    <row r="24" spans="1:5" x14ac:dyDescent="0.3">
      <c r="A24" s="1">
        <v>44166</v>
      </c>
      <c r="B24">
        <v>13981.75</v>
      </c>
      <c r="C24">
        <f t="shared" si="0"/>
        <v>7.8094201132060143E-2</v>
      </c>
      <c r="D24">
        <f t="shared" si="1"/>
        <v>6.4496251529431226E-2</v>
      </c>
      <c r="E24">
        <f t="shared" si="2"/>
        <v>4.1597664613476594E-3</v>
      </c>
    </row>
    <row r="25" spans="1:5" x14ac:dyDescent="0.3">
      <c r="A25" s="1">
        <v>44197</v>
      </c>
      <c r="B25">
        <v>13634.599609000001</v>
      </c>
      <c r="C25">
        <f t="shared" si="0"/>
        <v>-2.4828822643803473E-2</v>
      </c>
      <c r="D25">
        <f t="shared" si="1"/>
        <v>-3.8426772246432386E-2</v>
      </c>
      <c r="E25">
        <f t="shared" si="2"/>
        <v>1.4766168252791864E-3</v>
      </c>
    </row>
    <row r="26" spans="1:5" x14ac:dyDescent="0.3">
      <c r="A26" s="1">
        <v>44228</v>
      </c>
      <c r="B26">
        <v>14529.150390999999</v>
      </c>
      <c r="C26">
        <f t="shared" si="0"/>
        <v>6.5608877976110022E-2</v>
      </c>
      <c r="D26">
        <f t="shared" si="1"/>
        <v>5.2010928373481105E-2</v>
      </c>
      <c r="E26">
        <f t="shared" si="2"/>
        <v>2.7051366702713817E-3</v>
      </c>
    </row>
    <row r="27" spans="1:5" x14ac:dyDescent="0.3">
      <c r="A27" s="1">
        <v>44256</v>
      </c>
      <c r="B27">
        <v>14690.700194999999</v>
      </c>
      <c r="C27">
        <f t="shared" si="0"/>
        <v>1.1119012444118642E-2</v>
      </c>
      <c r="D27">
        <f t="shared" si="1"/>
        <v>-2.4789371585102749E-3</v>
      </c>
      <c r="E27">
        <f t="shared" si="2"/>
        <v>6.1451294358429951E-6</v>
      </c>
    </row>
    <row r="28" spans="1:5" x14ac:dyDescent="0.3">
      <c r="A28" s="1">
        <v>44287</v>
      </c>
      <c r="B28">
        <v>14631.099609000001</v>
      </c>
      <c r="C28">
        <f t="shared" si="0"/>
        <v>-4.0570282701898582E-3</v>
      </c>
      <c r="D28">
        <f t="shared" si="1"/>
        <v>-1.7654977872818774E-2</v>
      </c>
      <c r="E28">
        <f t="shared" si="2"/>
        <v>3.1169824368972054E-4</v>
      </c>
    </row>
    <row r="29" spans="1:5" x14ac:dyDescent="0.3">
      <c r="A29" s="1">
        <v>44317</v>
      </c>
      <c r="B29">
        <v>15582.799805000001</v>
      </c>
      <c r="C29">
        <f t="shared" si="0"/>
        <v>6.5046388954565132E-2</v>
      </c>
      <c r="D29">
        <f t="shared" si="1"/>
        <v>5.1448439351936215E-2</v>
      </c>
      <c r="E29">
        <f t="shared" si="2"/>
        <v>2.6469419117498591E-3</v>
      </c>
    </row>
    <row r="30" spans="1:5" x14ac:dyDescent="0.3">
      <c r="A30" s="1">
        <v>44348</v>
      </c>
      <c r="B30">
        <v>15721.5</v>
      </c>
      <c r="C30">
        <f t="shared" si="0"/>
        <v>8.9008520121971382E-3</v>
      </c>
      <c r="D30">
        <f t="shared" si="1"/>
        <v>-4.6970975904317789E-3</v>
      </c>
      <c r="E30">
        <f t="shared" si="2"/>
        <v>2.2062725774040022E-5</v>
      </c>
    </row>
    <row r="31" spans="1:5" x14ac:dyDescent="0.3">
      <c r="A31" s="1">
        <v>44378</v>
      </c>
      <c r="B31">
        <v>15763.049805000001</v>
      </c>
      <c r="C31">
        <f t="shared" si="0"/>
        <v>2.6428651846198237E-3</v>
      </c>
      <c r="D31">
        <f t="shared" si="1"/>
        <v>-1.0955084418009093E-2</v>
      </c>
      <c r="E31">
        <f t="shared" si="2"/>
        <v>1.2001387460570563E-4</v>
      </c>
    </row>
    <row r="32" spans="1:5" x14ac:dyDescent="0.3">
      <c r="A32" s="1">
        <v>44409</v>
      </c>
      <c r="B32">
        <v>17132.199218999998</v>
      </c>
      <c r="C32">
        <f t="shared" si="0"/>
        <v>8.6858154414110073E-2</v>
      </c>
      <c r="D32">
        <f t="shared" si="1"/>
        <v>7.3260204811481155E-2</v>
      </c>
      <c r="E32">
        <f t="shared" si="2"/>
        <v>5.3670576090201665E-3</v>
      </c>
    </row>
    <row r="33" spans="1:5" x14ac:dyDescent="0.3">
      <c r="A33" s="1">
        <v>44440</v>
      </c>
      <c r="B33">
        <v>17618.150390999999</v>
      </c>
      <c r="C33">
        <f t="shared" si="0"/>
        <v>2.8364786434485891E-2</v>
      </c>
      <c r="D33">
        <f t="shared" si="1"/>
        <v>1.4766836831856974E-2</v>
      </c>
      <c r="E33">
        <f t="shared" si="2"/>
        <v>2.1805947001868773E-4</v>
      </c>
    </row>
    <row r="34" spans="1:5" x14ac:dyDescent="0.3">
      <c r="A34" s="1">
        <v>44470</v>
      </c>
      <c r="B34">
        <v>17671.650390999999</v>
      </c>
      <c r="C34">
        <f t="shared" si="0"/>
        <v>3.0366411236522179E-3</v>
      </c>
      <c r="D34">
        <f t="shared" si="1"/>
        <v>-1.0561308478976699E-2</v>
      </c>
      <c r="E34">
        <f t="shared" si="2"/>
        <v>1.1154123678810511E-4</v>
      </c>
    </row>
    <row r="35" spans="1:5" x14ac:dyDescent="0.3">
      <c r="A35" s="1">
        <v>44501</v>
      </c>
      <c r="B35">
        <v>16983.199218999998</v>
      </c>
      <c r="C35">
        <f t="shared" si="0"/>
        <v>-3.8957944321409983E-2</v>
      </c>
      <c r="D35">
        <f t="shared" si="1"/>
        <v>-5.25558939240389E-2</v>
      </c>
      <c r="E35">
        <f t="shared" si="2"/>
        <v>2.762121986154829E-3</v>
      </c>
    </row>
    <row r="36" spans="1:5" x14ac:dyDescent="0.3">
      <c r="A36" s="1">
        <v>44531</v>
      </c>
      <c r="B36">
        <v>17354.050781000002</v>
      </c>
      <c r="C36">
        <f t="shared" si="0"/>
        <v>2.183637824757495E-2</v>
      </c>
      <c r="D36">
        <f t="shared" si="1"/>
        <v>8.2384286449460331E-3</v>
      </c>
      <c r="E36">
        <f t="shared" si="2"/>
        <v>6.787170653786733E-5</v>
      </c>
    </row>
    <row r="37" spans="1:5" x14ac:dyDescent="0.3">
      <c r="A37" s="1">
        <v>44562</v>
      </c>
      <c r="B37">
        <v>17339.849609000001</v>
      </c>
      <c r="C37">
        <f t="shared" si="0"/>
        <v>-8.1832029761887267E-4</v>
      </c>
      <c r="D37">
        <f t="shared" si="1"/>
        <v>-1.441626990024779E-2</v>
      </c>
      <c r="E37">
        <f t="shared" si="2"/>
        <v>2.0782883783679044E-4</v>
      </c>
    </row>
    <row r="38" spans="1:5" x14ac:dyDescent="0.3">
      <c r="A38" s="1">
        <v>44593</v>
      </c>
      <c r="B38">
        <v>16793.900390999999</v>
      </c>
      <c r="C38">
        <f t="shared" si="0"/>
        <v>-3.1485233742548406E-2</v>
      </c>
      <c r="D38">
        <f t="shared" si="1"/>
        <v>-4.5083183345177323E-2</v>
      </c>
      <c r="E38">
        <f t="shared" si="2"/>
        <v>2.0324934205348741E-3</v>
      </c>
    </row>
    <row r="39" spans="1:5" x14ac:dyDescent="0.3">
      <c r="A39" s="1">
        <v>44621</v>
      </c>
      <c r="B39">
        <v>17464.75</v>
      </c>
      <c r="C39">
        <f t="shared" si="0"/>
        <v>3.9946027627954434E-2</v>
      </c>
      <c r="D39">
        <f t="shared" si="1"/>
        <v>2.6348078025325516E-2</v>
      </c>
      <c r="E39">
        <f t="shared" si="2"/>
        <v>6.9422121562864132E-4</v>
      </c>
    </row>
    <row r="40" spans="1:5" x14ac:dyDescent="0.3">
      <c r="A40" s="1">
        <v>44652</v>
      </c>
      <c r="B40">
        <v>17102.550781000002</v>
      </c>
      <c r="C40">
        <f t="shared" si="0"/>
        <v>-2.0738872242660116E-2</v>
      </c>
      <c r="D40">
        <f t="shared" si="1"/>
        <v>-3.4336821845289037E-2</v>
      </c>
      <c r="E40">
        <f t="shared" si="2"/>
        <v>1.1790173344351184E-3</v>
      </c>
    </row>
    <row r="41" spans="1:5" x14ac:dyDescent="0.3">
      <c r="A41" s="1">
        <v>44682</v>
      </c>
      <c r="B41">
        <v>16584.550781000002</v>
      </c>
      <c r="C41">
        <f t="shared" si="0"/>
        <v>-3.0287879663860998E-2</v>
      </c>
      <c r="D41">
        <f t="shared" si="1"/>
        <v>-4.3885829266489915E-2</v>
      </c>
      <c r="E41">
        <f t="shared" si="2"/>
        <v>1.9259660104075026E-3</v>
      </c>
    </row>
    <row r="42" spans="1:5" x14ac:dyDescent="0.3">
      <c r="A42" s="1">
        <v>44713</v>
      </c>
      <c r="B42">
        <v>15780.25</v>
      </c>
      <c r="C42">
        <f t="shared" si="0"/>
        <v>-4.8496989253483093E-2</v>
      </c>
      <c r="D42">
        <f t="shared" si="1"/>
        <v>-6.209493885611201E-2</v>
      </c>
      <c r="E42">
        <f t="shared" si="2"/>
        <v>3.855781431544289E-3</v>
      </c>
    </row>
    <row r="43" spans="1:5" x14ac:dyDescent="0.3">
      <c r="A43" s="1">
        <v>44743</v>
      </c>
      <c r="B43">
        <v>17158.25</v>
      </c>
      <c r="C43">
        <f t="shared" si="0"/>
        <v>8.7324345305049039E-2</v>
      </c>
      <c r="D43">
        <f t="shared" si="1"/>
        <v>7.3726395702420122E-2</v>
      </c>
      <c r="E43">
        <f t="shared" si="2"/>
        <v>5.4355814232698325E-3</v>
      </c>
    </row>
    <row r="44" spans="1:5" x14ac:dyDescent="0.3">
      <c r="A44" s="1">
        <v>44774</v>
      </c>
      <c r="B44">
        <v>17759.300781000002</v>
      </c>
      <c r="C44">
        <f t="shared" si="0"/>
        <v>3.5029841679658572E-2</v>
      </c>
      <c r="D44">
        <f t="shared" si="1"/>
        <v>2.1431892077029654E-2</v>
      </c>
      <c r="E44">
        <f t="shared" si="2"/>
        <v>4.5932599800144647E-4</v>
      </c>
    </row>
    <row r="45" spans="1:5" x14ac:dyDescent="0.3">
      <c r="A45" s="1">
        <v>44805</v>
      </c>
      <c r="B45">
        <v>17094.349609000001</v>
      </c>
      <c r="C45">
        <f t="shared" si="0"/>
        <v>-3.7442418493829829E-2</v>
      </c>
      <c r="D45">
        <f t="shared" si="1"/>
        <v>-5.1040368096458746E-2</v>
      </c>
      <c r="E45">
        <f t="shared" si="2"/>
        <v>2.6051191754220037E-3</v>
      </c>
    </row>
    <row r="46" spans="1:5" x14ac:dyDescent="0.3">
      <c r="A46" s="1">
        <v>44835</v>
      </c>
      <c r="B46">
        <v>18012.199218999998</v>
      </c>
      <c r="C46">
        <f t="shared" si="0"/>
        <v>5.3693157738903326E-2</v>
      </c>
      <c r="D46">
        <f t="shared" si="1"/>
        <v>4.0095208136274409E-2</v>
      </c>
      <c r="E46">
        <f t="shared" si="2"/>
        <v>1.6076257154911656E-3</v>
      </c>
    </row>
    <row r="47" spans="1:5" x14ac:dyDescent="0.3">
      <c r="A47" s="1">
        <v>44866</v>
      </c>
      <c r="B47">
        <v>18758.349609000001</v>
      </c>
      <c r="C47">
        <f t="shared" si="0"/>
        <v>4.1424724484111455E-2</v>
      </c>
      <c r="D47">
        <f t="shared" si="1"/>
        <v>2.7826774881482538E-2</v>
      </c>
      <c r="E47">
        <f t="shared" si="2"/>
        <v>7.7432940030470749E-4</v>
      </c>
    </row>
    <row r="48" spans="1:5" x14ac:dyDescent="0.3">
      <c r="A48" s="1">
        <v>44896</v>
      </c>
      <c r="B48">
        <v>18105.300781000002</v>
      </c>
      <c r="C48">
        <f t="shared" si="0"/>
        <v>-3.4813767821379932E-2</v>
      </c>
      <c r="D48">
        <f t="shared" si="1"/>
        <v>-4.8411717424008849E-2</v>
      </c>
      <c r="E48">
        <f t="shared" si="2"/>
        <v>2.343694383942082E-3</v>
      </c>
    </row>
    <row r="49" spans="1:5" x14ac:dyDescent="0.3">
      <c r="A49" s="1">
        <v>44927</v>
      </c>
      <c r="B49">
        <v>17662.150390999999</v>
      </c>
      <c r="C49">
        <f t="shared" si="0"/>
        <v>-2.4476278818027247E-2</v>
      </c>
      <c r="D49">
        <f t="shared" si="1"/>
        <v>-3.8074228420656164E-2</v>
      </c>
      <c r="E49">
        <f t="shared" si="2"/>
        <v>1.4496468698283016E-3</v>
      </c>
    </row>
    <row r="50" spans="1:5" x14ac:dyDescent="0.3">
      <c r="A50" s="1">
        <v>44958</v>
      </c>
      <c r="B50">
        <v>17303.949218999998</v>
      </c>
      <c r="C50">
        <f t="shared" si="0"/>
        <v>-2.0280722566065765E-2</v>
      </c>
      <c r="D50">
        <f t="shared" si="1"/>
        <v>-3.3878672168694682E-2</v>
      </c>
      <c r="E50">
        <f t="shared" si="2"/>
        <v>1.1477644279138876E-3</v>
      </c>
    </row>
    <row r="51" spans="1:5" x14ac:dyDescent="0.3">
      <c r="A51" s="1">
        <v>44986</v>
      </c>
      <c r="B51">
        <v>17359.75</v>
      </c>
      <c r="C51">
        <f t="shared" si="0"/>
        <v>3.2247425309553978E-3</v>
      </c>
      <c r="D51">
        <f t="shared" si="1"/>
        <v>-1.037320707167352E-2</v>
      </c>
      <c r="E51">
        <f t="shared" si="2"/>
        <v>1.0760342495181753E-4</v>
      </c>
    </row>
    <row r="52" spans="1:5" x14ac:dyDescent="0.3">
      <c r="A52" s="1">
        <v>45017</v>
      </c>
      <c r="B52">
        <v>18065</v>
      </c>
      <c r="C52">
        <f t="shared" si="0"/>
        <v>4.0625585045867593E-2</v>
      </c>
      <c r="D52">
        <f t="shared" si="1"/>
        <v>2.7027635443238676E-2</v>
      </c>
      <c r="E52">
        <f t="shared" si="2"/>
        <v>7.3049307765261147E-4</v>
      </c>
    </row>
    <row r="53" spans="1:5" x14ac:dyDescent="0.3">
      <c r="A53" s="1">
        <v>45047</v>
      </c>
      <c r="B53">
        <v>18534.400390999999</v>
      </c>
      <c r="C53">
        <f t="shared" si="0"/>
        <v>2.5983968502629351E-2</v>
      </c>
      <c r="D53">
        <f t="shared" si="1"/>
        <v>1.2386018900000434E-2</v>
      </c>
      <c r="E53">
        <f t="shared" si="2"/>
        <v>1.5341346419116796E-4</v>
      </c>
    </row>
    <row r="54" spans="1:5" x14ac:dyDescent="0.3">
      <c r="A54" s="1">
        <v>45078</v>
      </c>
      <c r="B54">
        <v>19189.050781000002</v>
      </c>
      <c r="C54">
        <f t="shared" si="0"/>
        <v>3.5320829171138983E-2</v>
      </c>
      <c r="D54">
        <f t="shared" si="1"/>
        <v>2.1722879568510066E-2</v>
      </c>
      <c r="E54">
        <f t="shared" si="2"/>
        <v>4.7188349674799206E-4</v>
      </c>
    </row>
    <row r="55" spans="1:5" x14ac:dyDescent="0.3">
      <c r="A55" s="1">
        <v>45108</v>
      </c>
      <c r="B55">
        <v>19753.800781000002</v>
      </c>
      <c r="C55">
        <f t="shared" si="0"/>
        <v>2.9430846082245301E-2</v>
      </c>
      <c r="D55">
        <f t="shared" si="1"/>
        <v>1.5832896479616384E-2</v>
      </c>
      <c r="E55">
        <f t="shared" si="2"/>
        <v>2.5068061093424886E-4</v>
      </c>
    </row>
    <row r="56" spans="1:5" x14ac:dyDescent="0.3">
      <c r="A56" s="1">
        <v>45139</v>
      </c>
      <c r="B56">
        <v>19253.800781000002</v>
      </c>
      <c r="C56">
        <f t="shared" si="0"/>
        <v>-2.5311584618233067E-2</v>
      </c>
      <c r="D56">
        <f t="shared" si="1"/>
        <v>-3.8909534220861984E-2</v>
      </c>
      <c r="E56">
        <f t="shared" si="2"/>
        <v>1.5139518532844298E-3</v>
      </c>
    </row>
    <row r="57" spans="1:5" x14ac:dyDescent="0.3">
      <c r="A57" s="1">
        <v>45170</v>
      </c>
      <c r="B57">
        <v>19638.300781000002</v>
      </c>
      <c r="C57">
        <f t="shared" si="0"/>
        <v>1.9970083017553163E-2</v>
      </c>
      <c r="D57">
        <f t="shared" si="1"/>
        <v>6.3721334149242463E-3</v>
      </c>
      <c r="E57">
        <f t="shared" si="2"/>
        <v>4.060408425759414E-5</v>
      </c>
    </row>
    <row r="58" spans="1:5" x14ac:dyDescent="0.3">
      <c r="A58" s="1">
        <v>45200</v>
      </c>
      <c r="B58">
        <v>19079.599609000001</v>
      </c>
      <c r="C58">
        <f t="shared" si="0"/>
        <v>-2.8449567924967455E-2</v>
      </c>
      <c r="D58">
        <f t="shared" si="1"/>
        <v>-4.2047517527596376E-2</v>
      </c>
      <c r="E58">
        <f t="shared" si="2"/>
        <v>1.7679937302335245E-3</v>
      </c>
    </row>
    <row r="59" spans="1:5" x14ac:dyDescent="0.3">
      <c r="A59" s="1">
        <v>45231</v>
      </c>
      <c r="B59">
        <v>20133.150390999999</v>
      </c>
      <c r="C59">
        <f t="shared" si="0"/>
        <v>5.5218704982835702E-2</v>
      </c>
      <c r="D59">
        <f t="shared" si="1"/>
        <v>4.1620755380206785E-2</v>
      </c>
      <c r="E59">
        <f t="shared" si="2"/>
        <v>1.7322872784190121E-3</v>
      </c>
    </row>
    <row r="60" spans="1:5" x14ac:dyDescent="0.3">
      <c r="A60" s="1">
        <v>45261</v>
      </c>
      <c r="B60">
        <v>21731.400390999999</v>
      </c>
      <c r="C60">
        <f t="shared" si="0"/>
        <v>7.9383999471560898E-2</v>
      </c>
      <c r="D60">
        <f t="shared" si="1"/>
        <v>6.5786049868931981E-2</v>
      </c>
      <c r="E60">
        <f t="shared" si="2"/>
        <v>4.3278043573576055E-3</v>
      </c>
    </row>
    <row r="61" spans="1:5" x14ac:dyDescent="0.3">
      <c r="A61" s="1">
        <v>45292</v>
      </c>
      <c r="B61">
        <v>21894.550781000002</v>
      </c>
      <c r="C61">
        <f t="shared" si="0"/>
        <v>7.5075875030847445E-3</v>
      </c>
      <c r="D61">
        <f t="shared" si="1"/>
        <v>-6.0903620995441726E-3</v>
      </c>
      <c r="E61">
        <f t="shared" si="2"/>
        <v>3.7092510503564101E-5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590-4C8A-49C5-B507-99808F913F0F}">
  <dimension ref="B1:T61"/>
  <sheetViews>
    <sheetView topLeftCell="C1" workbookViewId="0">
      <selection activeCell="M8" sqref="M8"/>
    </sheetView>
  </sheetViews>
  <sheetFormatPr defaultRowHeight="14.4" x14ac:dyDescent="0.3"/>
  <cols>
    <col min="2" max="2" width="13.44140625" bestFit="1" customWidth="1"/>
    <col min="3" max="3" width="13.88671875" bestFit="1" customWidth="1"/>
    <col min="5" max="5" width="12.88671875" bestFit="1" customWidth="1"/>
    <col min="12" max="12" width="15.77734375" bestFit="1" customWidth="1"/>
    <col min="15" max="15" width="16.44140625" bestFit="1" customWidth="1"/>
    <col min="19" max="19" width="10.21875" bestFit="1" customWidth="1"/>
    <col min="20" max="20" width="26" bestFit="1" customWidth="1"/>
  </cols>
  <sheetData>
    <row r="1" spans="2:20" x14ac:dyDescent="0.3">
      <c r="B1" s="8" t="s">
        <v>25</v>
      </c>
      <c r="C1" s="8" t="s">
        <v>26</v>
      </c>
      <c r="E1" s="8" t="s">
        <v>27</v>
      </c>
      <c r="F1" s="8" t="s">
        <v>28</v>
      </c>
      <c r="G1" s="8" t="s">
        <v>29</v>
      </c>
    </row>
    <row r="2" spans="2:20" x14ac:dyDescent="0.3">
      <c r="B2" s="9" t="s">
        <v>21</v>
      </c>
      <c r="C2" s="9" t="s">
        <v>20</v>
      </c>
      <c r="E2" s="7"/>
      <c r="F2" s="7"/>
      <c r="G2" s="7"/>
    </row>
    <row r="3" spans="2:20" x14ac:dyDescent="0.3">
      <c r="B3" s="7">
        <v>7.7035014222839857E-2</v>
      </c>
      <c r="C3" s="7">
        <v>6.2268673222971929E-2</v>
      </c>
      <c r="E3" s="7">
        <f>B3-$P$3</f>
        <v>6.343706462021094E-2</v>
      </c>
      <c r="F3" s="7">
        <f>C3-$P$5</f>
        <v>4.4469277370565094E-2</v>
      </c>
      <c r="G3" s="7">
        <f>E3*F3</f>
        <v>2.821000422170622E-3</v>
      </c>
      <c r="L3" s="3" t="s">
        <v>33</v>
      </c>
      <c r="M3">
        <v>2.9507176054207828E-3</v>
      </c>
      <c r="O3" s="3" t="s">
        <v>22</v>
      </c>
      <c r="P3">
        <v>1.3597949602628917E-2</v>
      </c>
      <c r="S3" s="7" t="s">
        <v>34</v>
      </c>
      <c r="T3" s="7" t="s">
        <v>36</v>
      </c>
    </row>
    <row r="4" spans="2:20" x14ac:dyDescent="0.3">
      <c r="B4" s="7">
        <v>1.0689183133073186E-2</v>
      </c>
      <c r="C4" s="7">
        <v>-1.9796196808958659E-2</v>
      </c>
      <c r="E4" s="7">
        <f t="shared" ref="E4:E61" si="0">B4-$P$3</f>
        <v>-2.9087664695557312E-3</v>
      </c>
      <c r="F4" s="7">
        <f t="shared" ref="F4:F61" si="1">C4-$P$5</f>
        <v>-3.7595592661365487E-2</v>
      </c>
      <c r="G4" s="7">
        <f t="shared" ref="G4:G61" si="2">E4*F4</f>
        <v>1.0935679933645545E-4</v>
      </c>
      <c r="S4" s="7">
        <v>-1</v>
      </c>
      <c r="T4" s="7" t="s">
        <v>35</v>
      </c>
    </row>
    <row r="5" spans="2:20" x14ac:dyDescent="0.3">
      <c r="B5" s="7">
        <v>1.4866120043355628E-2</v>
      </c>
      <c r="C5" s="7">
        <v>-3.8171078381688602E-2</v>
      </c>
      <c r="E5" s="7">
        <f t="shared" si="0"/>
        <v>1.2681704407267111E-3</v>
      </c>
      <c r="F5" s="7">
        <f t="shared" si="1"/>
        <v>-5.597047423409543E-2</v>
      </c>
      <c r="G5" s="7">
        <f t="shared" si="2"/>
        <v>-7.0980100977135834E-5</v>
      </c>
      <c r="L5" s="3" t="s">
        <v>23</v>
      </c>
      <c r="M5">
        <v>7.5731028488912597E-2</v>
      </c>
      <c r="O5" s="3" t="s">
        <v>24</v>
      </c>
      <c r="P5">
        <v>1.7799395852406832E-2</v>
      </c>
      <c r="S5" s="10" t="s">
        <v>37</v>
      </c>
      <c r="T5" s="7" t="s">
        <v>38</v>
      </c>
    </row>
    <row r="6" spans="2:20" x14ac:dyDescent="0.3">
      <c r="B6" s="7">
        <v>-1.1234793688628892E-2</v>
      </c>
      <c r="C6" s="7">
        <v>-3.4925018953677403E-2</v>
      </c>
      <c r="E6" s="7">
        <f t="shared" si="0"/>
        <v>-2.4832743291257807E-2</v>
      </c>
      <c r="F6" s="7">
        <f t="shared" si="1"/>
        <v>-5.2724414806084238E-2</v>
      </c>
      <c r="G6" s="7">
        <f t="shared" si="2"/>
        <v>1.3092918580612822E-3</v>
      </c>
      <c r="S6" s="7">
        <v>0</v>
      </c>
      <c r="T6" s="7" t="s">
        <v>39</v>
      </c>
    </row>
    <row r="7" spans="2:20" x14ac:dyDescent="0.3">
      <c r="B7" s="7">
        <v>-5.6905434478343994E-2</v>
      </c>
      <c r="C7" s="7">
        <v>0.12602231997799968</v>
      </c>
      <c r="E7" s="7">
        <f t="shared" si="0"/>
        <v>-7.0503384080972911E-2</v>
      </c>
      <c r="F7" s="7">
        <f t="shared" si="1"/>
        <v>0.10822292412559284</v>
      </c>
      <c r="G7" s="7">
        <f t="shared" si="2"/>
        <v>-7.6300823859926613E-3</v>
      </c>
      <c r="S7" s="10" t="s">
        <v>40</v>
      </c>
      <c r="T7" s="7" t="s">
        <v>41</v>
      </c>
    </row>
    <row r="8" spans="2:20" x14ac:dyDescent="0.3">
      <c r="B8" s="7">
        <v>-8.5222162259399169E-3</v>
      </c>
      <c r="C8" s="7">
        <v>6.2520574698622128E-2</v>
      </c>
      <c r="E8" s="7">
        <f t="shared" si="0"/>
        <v>-2.2120165828568836E-2</v>
      </c>
      <c r="F8" s="7">
        <f t="shared" si="1"/>
        <v>4.4721178846215293E-2</v>
      </c>
      <c r="G8" s="7">
        <f t="shared" si="2"/>
        <v>-9.8923989212736704E-4</v>
      </c>
      <c r="L8" s="3" t="s">
        <v>30</v>
      </c>
      <c r="M8">
        <f>SUM(G3:G61)/59</f>
        <v>1.8031592525200593E-3</v>
      </c>
      <c r="S8" s="7">
        <v>1</v>
      </c>
      <c r="T8" s="7" t="s">
        <v>42</v>
      </c>
    </row>
    <row r="9" spans="2:20" x14ac:dyDescent="0.3">
      <c r="B9" s="7">
        <v>4.0931684847934996E-2</v>
      </c>
      <c r="C9" s="7">
        <v>9.0304319047161033E-2</v>
      </c>
      <c r="E9" s="7">
        <f t="shared" si="0"/>
        <v>2.7333735245306079E-2</v>
      </c>
      <c r="F9" s="7">
        <f t="shared" si="1"/>
        <v>7.2504923194754198E-2</v>
      </c>
      <c r="G9" s="7">
        <f t="shared" si="2"/>
        <v>1.9818303745866629E-3</v>
      </c>
    </row>
    <row r="10" spans="2:20" x14ac:dyDescent="0.3">
      <c r="B10" s="7">
        <v>3.5121508495074352E-2</v>
      </c>
      <c r="C10" s="7">
        <v>2.692749246759072E-2</v>
      </c>
      <c r="E10" s="7">
        <f t="shared" si="0"/>
        <v>2.1523558892445435E-2</v>
      </c>
      <c r="F10" s="7">
        <f t="shared" si="1"/>
        <v>9.1280966151838887E-3</v>
      </c>
      <c r="G10" s="7">
        <f t="shared" si="2"/>
        <v>1.9646912507284225E-4</v>
      </c>
      <c r="L10" s="3" t="s">
        <v>31</v>
      </c>
      <c r="M10">
        <f>M8/(SQRT(M3)*M5)</f>
        <v>0.43832516586057702</v>
      </c>
      <c r="N10">
        <f>CORREL(B3:B61, C3:C61)</f>
        <v>0.4383251658605769</v>
      </c>
    </row>
    <row r="11" spans="2:20" x14ac:dyDescent="0.3">
      <c r="B11" s="7">
        <v>1.5036864568389052E-2</v>
      </c>
      <c r="C11" s="7">
        <v>-5.5423281385331827E-2</v>
      </c>
      <c r="E11" s="7">
        <f t="shared" si="0"/>
        <v>1.4389149657601345E-3</v>
      </c>
      <c r="F11" s="7">
        <f t="shared" si="1"/>
        <v>-7.3222677237738662E-2</v>
      </c>
      <c r="G11" s="7">
        <f t="shared" si="2"/>
        <v>-1.0536120611040611E-4</v>
      </c>
    </row>
    <row r="12" spans="2:20" x14ac:dyDescent="0.3">
      <c r="B12" s="7">
        <v>9.3231524270398353E-3</v>
      </c>
      <c r="C12" s="7">
        <v>4.6185881448601404E-2</v>
      </c>
      <c r="E12" s="7">
        <f t="shared" si="0"/>
        <v>-4.2747971755890818E-3</v>
      </c>
      <c r="F12" s="7">
        <f t="shared" si="1"/>
        <v>2.8386485596194572E-2</v>
      </c>
      <c r="G12" s="7">
        <f t="shared" si="2"/>
        <v>-1.2134646845151272E-4</v>
      </c>
      <c r="L12" s="3" t="s">
        <v>32</v>
      </c>
      <c r="M12">
        <f>M8/(M3)</f>
        <v>0.61109177279705229</v>
      </c>
    </row>
    <row r="13" spans="2:20" x14ac:dyDescent="0.3">
      <c r="B13" s="7">
        <v>-1.695783626453826E-2</v>
      </c>
      <c r="C13" s="7">
        <v>5.9946417975731917E-3</v>
      </c>
      <c r="E13" s="7">
        <f t="shared" si="0"/>
        <v>-3.0555785867167177E-2</v>
      </c>
      <c r="F13" s="7">
        <f t="shared" si="1"/>
        <v>-1.180475405483364E-2</v>
      </c>
      <c r="G13" s="7">
        <f t="shared" si="2"/>
        <v>3.6070353711407016E-4</v>
      </c>
    </row>
    <row r="14" spans="2:20" x14ac:dyDescent="0.3">
      <c r="B14" s="7">
        <v>-6.3563223334800828E-2</v>
      </c>
      <c r="C14" s="7">
        <v>1.2807071826922689E-3</v>
      </c>
      <c r="E14" s="7">
        <f t="shared" si="0"/>
        <v>-7.7161172937429745E-2</v>
      </c>
      <c r="F14" s="7">
        <f t="shared" si="1"/>
        <v>-1.6518688669714562E-2</v>
      </c>
      <c r="G14" s="7">
        <f t="shared" si="2"/>
        <v>1.2746013931434065E-3</v>
      </c>
      <c r="M14">
        <f>SLOPE(C3:C61, B3:B61)</f>
        <v>0.61109177279705229</v>
      </c>
    </row>
    <row r="15" spans="2:20" x14ac:dyDescent="0.3">
      <c r="B15" s="7">
        <v>-0.23246367755038275</v>
      </c>
      <c r="C15" s="7">
        <v>-7.311097598524792E-2</v>
      </c>
      <c r="E15" s="7">
        <f t="shared" si="0"/>
        <v>-0.24606162715301166</v>
      </c>
      <c r="F15" s="7">
        <f t="shared" si="1"/>
        <v>-9.0910371837654755E-2</v>
      </c>
      <c r="G15" s="7">
        <f t="shared" si="2"/>
        <v>2.2369554019458657E-2</v>
      </c>
    </row>
    <row r="16" spans="2:20" x14ac:dyDescent="0.3">
      <c r="B16" s="7">
        <v>0.14680008036986411</v>
      </c>
      <c r="C16" s="7">
        <v>5.9565312328306516E-2</v>
      </c>
      <c r="E16" s="7">
        <f t="shared" si="0"/>
        <v>0.13320213076723519</v>
      </c>
      <c r="F16" s="7">
        <f t="shared" si="1"/>
        <v>4.1765916475899681E-2</v>
      </c>
      <c r="G16" s="7">
        <f t="shared" si="2"/>
        <v>5.5633090680362119E-3</v>
      </c>
    </row>
    <row r="17" spans="2:7" x14ac:dyDescent="0.3">
      <c r="B17" s="7">
        <v>-2.8357343878972121E-2</v>
      </c>
      <c r="C17" s="7">
        <v>-4.2986155306199154E-2</v>
      </c>
      <c r="E17" s="7">
        <f t="shared" si="0"/>
        <v>-4.1955293481601041E-2</v>
      </c>
      <c r="F17" s="7">
        <f t="shared" si="1"/>
        <v>-6.0785551158605983E-2</v>
      </c>
      <c r="G17" s="7">
        <f t="shared" si="2"/>
        <v>2.5502756383001882E-3</v>
      </c>
    </row>
    <row r="18" spans="2:7" x14ac:dyDescent="0.3">
      <c r="B18" s="7">
        <v>7.534208935959287E-2</v>
      </c>
      <c r="C18" s="7">
        <v>2.5845380128716442E-3</v>
      </c>
      <c r="E18" s="7">
        <f t="shared" si="0"/>
        <v>6.1744139756963953E-2</v>
      </c>
      <c r="F18" s="7">
        <f t="shared" si="1"/>
        <v>-1.5214857839535188E-2</v>
      </c>
      <c r="G18" s="7">
        <f t="shared" si="2"/>
        <v>-9.3942830882659924E-4</v>
      </c>
    </row>
    <row r="19" spans="2:7" x14ac:dyDescent="0.3">
      <c r="B19" s="7">
        <v>7.4873143851777582E-2</v>
      </c>
      <c r="C19" s="7">
        <v>1.6622616442936222E-2</v>
      </c>
      <c r="E19" s="7">
        <f t="shared" si="0"/>
        <v>6.1275194249148665E-2</v>
      </c>
      <c r="F19" s="7">
        <f t="shared" si="1"/>
        <v>-1.1767794094706095E-3</v>
      </c>
      <c r="G19" s="7">
        <f t="shared" si="2"/>
        <v>-7.2107386903710058E-5</v>
      </c>
    </row>
    <row r="20" spans="2:7" x14ac:dyDescent="0.3">
      <c r="B20" s="7">
        <v>2.8360610240682135E-2</v>
      </c>
      <c r="C20" s="7">
        <v>0.10800444845297458</v>
      </c>
      <c r="E20" s="7">
        <f t="shared" si="0"/>
        <v>1.4762660638053218E-2</v>
      </c>
      <c r="F20" s="7">
        <f t="shared" si="1"/>
        <v>9.0205052600567742E-2</v>
      </c>
      <c r="G20" s="7">
        <f t="shared" si="2"/>
        <v>1.3316665793799214E-3</v>
      </c>
    </row>
    <row r="21" spans="2:7" x14ac:dyDescent="0.3">
      <c r="B21" s="7">
        <v>-1.228980856201971E-2</v>
      </c>
      <c r="C21" s="7">
        <v>4.5969111742598455E-2</v>
      </c>
      <c r="E21" s="7">
        <f t="shared" si="0"/>
        <v>-2.5887758164648625E-2</v>
      </c>
      <c r="F21" s="7">
        <f t="shared" si="1"/>
        <v>2.8169715890191623E-2</v>
      </c>
      <c r="G21" s="7">
        <f t="shared" si="2"/>
        <v>-7.2925079253214026E-4</v>
      </c>
    </row>
    <row r="22" spans="2:7" x14ac:dyDescent="0.3">
      <c r="B22" s="7">
        <v>3.510547566764019E-2</v>
      </c>
      <c r="C22" s="7">
        <v>0.11332050325084619</v>
      </c>
      <c r="E22" s="7">
        <f t="shared" si="0"/>
        <v>2.1507526065011273E-2</v>
      </c>
      <c r="F22" s="7">
        <f t="shared" si="1"/>
        <v>9.5521107398439359E-2</v>
      </c>
      <c r="G22" s="7">
        <f t="shared" si="2"/>
        <v>2.0544227071306758E-3</v>
      </c>
    </row>
    <row r="23" spans="2:7" x14ac:dyDescent="0.3">
      <c r="B23" s="7">
        <v>0.1139412629225045</v>
      </c>
      <c r="C23" s="7">
        <v>3.2476311161582392E-3</v>
      </c>
      <c r="E23" s="7">
        <f t="shared" si="0"/>
        <v>0.10034331331987559</v>
      </c>
      <c r="F23" s="7">
        <f t="shared" si="1"/>
        <v>-1.4551764736248592E-2</v>
      </c>
      <c r="G23" s="7">
        <f t="shared" si="2"/>
        <v>-1.4601722882865093E-3</v>
      </c>
    </row>
    <row r="24" spans="2:7" x14ac:dyDescent="0.3">
      <c r="B24" s="7">
        <v>7.8094201132060143E-2</v>
      </c>
      <c r="C24" s="7">
        <v>0.2479122540071701</v>
      </c>
      <c r="E24" s="7">
        <f t="shared" si="0"/>
        <v>6.4496251529431226E-2</v>
      </c>
      <c r="F24" s="7">
        <f t="shared" si="1"/>
        <v>0.23011285815476326</v>
      </c>
      <c r="G24" s="7">
        <f t="shared" si="2"/>
        <v>1.484141677970594E-2</v>
      </c>
    </row>
    <row r="25" spans="2:7" x14ac:dyDescent="0.3">
      <c r="B25" s="7">
        <v>-2.4828822643803473E-2</v>
      </c>
      <c r="C25" s="7">
        <v>-0.12919153596993369</v>
      </c>
      <c r="E25" s="7">
        <f t="shared" si="0"/>
        <v>-3.8426772246432386E-2</v>
      </c>
      <c r="F25" s="7">
        <f t="shared" si="1"/>
        <v>-0.14699093182234052</v>
      </c>
      <c r="G25" s="7">
        <f t="shared" si="2"/>
        <v>5.6483870594279499E-3</v>
      </c>
    </row>
    <row r="26" spans="2:7" x14ac:dyDescent="0.3">
      <c r="B26" s="7">
        <v>6.5608877976110022E-2</v>
      </c>
      <c r="C26" s="7">
        <v>-5.4063787517134067E-2</v>
      </c>
      <c r="E26" s="7">
        <f t="shared" si="0"/>
        <v>5.2010928373481105E-2</v>
      </c>
      <c r="F26" s="7">
        <f t="shared" si="1"/>
        <v>-7.1863183369540895E-2</v>
      </c>
      <c r="G26" s="7">
        <f t="shared" si="2"/>
        <v>-3.7376708829235301E-3</v>
      </c>
    </row>
    <row r="27" spans="2:7" x14ac:dyDescent="0.3">
      <c r="B27" s="7">
        <v>1.1119012444118642E-2</v>
      </c>
      <c r="C27" s="7">
        <v>0.11426331681557164</v>
      </c>
      <c r="E27" s="7">
        <f t="shared" si="0"/>
        <v>-2.4789371585102749E-3</v>
      </c>
      <c r="F27" s="7">
        <f t="shared" si="1"/>
        <v>9.6463920963164806E-2</v>
      </c>
      <c r="G27" s="7">
        <f t="shared" si="2"/>
        <v>-2.3912799813118751E-4</v>
      </c>
    </row>
    <row r="28" spans="2:7" x14ac:dyDescent="0.3">
      <c r="B28" s="7">
        <v>-4.0570282701898582E-3</v>
      </c>
      <c r="C28" s="7">
        <v>-3.9419057813424354E-4</v>
      </c>
      <c r="E28" s="7">
        <f t="shared" si="0"/>
        <v>-1.7654977872818774E-2</v>
      </c>
      <c r="F28" s="7">
        <f t="shared" si="1"/>
        <v>-1.8193586430541076E-2</v>
      </c>
      <c r="G28" s="7">
        <f t="shared" si="2"/>
        <v>3.212073658584186E-4</v>
      </c>
    </row>
    <row r="29" spans="2:7" x14ac:dyDescent="0.3">
      <c r="B29" s="7">
        <v>6.5046388954565132E-2</v>
      </c>
      <c r="C29" s="7">
        <v>0.17390793292510459</v>
      </c>
      <c r="E29" s="7">
        <f t="shared" si="0"/>
        <v>5.1448439351936215E-2</v>
      </c>
      <c r="F29" s="7">
        <f t="shared" si="1"/>
        <v>0.15610853707269776</v>
      </c>
      <c r="G29" s="7">
        <f t="shared" si="2"/>
        <v>8.031540601904176E-3</v>
      </c>
    </row>
    <row r="30" spans="2:7" x14ac:dyDescent="0.3">
      <c r="B30" s="7">
        <v>8.9008520121971382E-3</v>
      </c>
      <c r="C30" s="7">
        <v>5.1049153235913662E-3</v>
      </c>
      <c r="E30" s="7">
        <f t="shared" si="0"/>
        <v>-4.6970975904317789E-3</v>
      </c>
      <c r="F30" s="7">
        <f t="shared" si="1"/>
        <v>-1.2694480528815465E-2</v>
      </c>
      <c r="G30" s="7">
        <f t="shared" si="2"/>
        <v>5.9627213903682253E-5</v>
      </c>
    </row>
    <row r="31" spans="2:7" x14ac:dyDescent="0.3">
      <c r="B31" s="7">
        <v>2.6428651846198237E-3</v>
      </c>
      <c r="C31" s="7">
        <v>-6.5507544406151145E-3</v>
      </c>
      <c r="E31" s="7">
        <f t="shared" si="0"/>
        <v>-1.0955084418009093E-2</v>
      </c>
      <c r="F31" s="7">
        <f t="shared" si="1"/>
        <v>-2.4350150293021948E-2</v>
      </c>
      <c r="G31" s="7">
        <f t="shared" si="2"/>
        <v>2.6675795205126428E-4</v>
      </c>
    </row>
    <row r="32" spans="2:7" x14ac:dyDescent="0.3">
      <c r="B32" s="7">
        <v>8.6858154414110073E-2</v>
      </c>
      <c r="C32" s="7">
        <v>8.2104018606297985E-2</v>
      </c>
      <c r="E32" s="7">
        <f t="shared" si="0"/>
        <v>7.3260204811481155E-2</v>
      </c>
      <c r="F32" s="7">
        <f t="shared" si="1"/>
        <v>6.430462275389115E-2</v>
      </c>
      <c r="G32" s="7">
        <f t="shared" si="2"/>
        <v>4.7109698332750971E-3</v>
      </c>
    </row>
    <row r="33" spans="2:7" x14ac:dyDescent="0.3">
      <c r="B33" s="7">
        <v>2.8364786434485891E-2</v>
      </c>
      <c r="C33" s="7">
        <v>1.3525398472847198E-2</v>
      </c>
      <c r="E33" s="7">
        <f t="shared" si="0"/>
        <v>1.4766836831856974E-2</v>
      </c>
      <c r="F33" s="7">
        <f t="shared" si="1"/>
        <v>-4.2739973795596336E-3</v>
      </c>
      <c r="G33" s="7">
        <f t="shared" si="2"/>
        <v>-6.3113421923741391E-5</v>
      </c>
    </row>
    <row r="34" spans="2:7" x14ac:dyDescent="0.3">
      <c r="B34" s="7">
        <v>3.0366411236522179E-3</v>
      </c>
      <c r="C34" s="7">
        <v>-4.455024264534891E-2</v>
      </c>
      <c r="E34" s="7">
        <f t="shared" si="0"/>
        <v>-1.0561308478976699E-2</v>
      </c>
      <c r="F34" s="7">
        <f t="shared" si="1"/>
        <v>-6.2349638497755738E-2</v>
      </c>
      <c r="G34" s="7">
        <f t="shared" si="2"/>
        <v>6.584937657274797E-4</v>
      </c>
    </row>
    <row r="35" spans="2:7" x14ac:dyDescent="0.3">
      <c r="B35" s="7">
        <v>-3.8957944321409983E-2</v>
      </c>
      <c r="C35" s="7">
        <v>1.5245343024261795E-2</v>
      </c>
      <c r="E35" s="7">
        <f t="shared" si="0"/>
        <v>-5.25558939240389E-2</v>
      </c>
      <c r="F35" s="7">
        <f t="shared" si="1"/>
        <v>-2.5540528281450363E-3</v>
      </c>
      <c r="G35" s="7">
        <f t="shared" si="2"/>
        <v>1.3423052951238207E-4</v>
      </c>
    </row>
    <row r="36" spans="2:7" x14ac:dyDescent="0.3">
      <c r="B36" s="7">
        <v>2.183637824757495E-2</v>
      </c>
      <c r="C36" s="7">
        <v>7.6121782273236557E-2</v>
      </c>
      <c r="E36" s="7">
        <f t="shared" si="0"/>
        <v>8.2384286449460331E-3</v>
      </c>
      <c r="F36" s="7">
        <f t="shared" si="1"/>
        <v>5.8322386420829722E-2</v>
      </c>
      <c r="G36" s="7">
        <f t="shared" si="2"/>
        <v>4.8048481893097511E-4</v>
      </c>
    </row>
    <row r="37" spans="2:7" x14ac:dyDescent="0.3">
      <c r="B37" s="7">
        <v>-8.1832029761887267E-4</v>
      </c>
      <c r="C37" s="7">
        <v>-6.8195014068041584E-2</v>
      </c>
      <c r="E37" s="7">
        <f t="shared" si="0"/>
        <v>-1.441626990024779E-2</v>
      </c>
      <c r="F37" s="7">
        <f t="shared" si="1"/>
        <v>-8.599440992044842E-2</v>
      </c>
      <c r="G37" s="7">
        <f t="shared" si="2"/>
        <v>1.2397186233257306E-3</v>
      </c>
    </row>
    <row r="38" spans="2:7" x14ac:dyDescent="0.3">
      <c r="B38" s="7">
        <v>-3.1485233742548406E-2</v>
      </c>
      <c r="C38" s="7">
        <v>7.1060402390991772E-3</v>
      </c>
      <c r="E38" s="7">
        <f t="shared" si="0"/>
        <v>-4.5083183345177323E-2</v>
      </c>
      <c r="F38" s="7">
        <f t="shared" si="1"/>
        <v>-1.0693355613307655E-2</v>
      </c>
      <c r="G38" s="7">
        <f t="shared" si="2"/>
        <v>4.8209051168993008E-4</v>
      </c>
    </row>
    <row r="39" spans="2:7" x14ac:dyDescent="0.3">
      <c r="B39" s="7">
        <v>3.9946027627954434E-2</v>
      </c>
      <c r="C39" s="7">
        <v>-2.9830010879060412E-2</v>
      </c>
      <c r="E39" s="7">
        <f t="shared" si="0"/>
        <v>2.6348078025325516E-2</v>
      </c>
      <c r="F39" s="7">
        <f t="shared" si="1"/>
        <v>-4.7629406731467247E-2</v>
      </c>
      <c r="G39" s="7">
        <f t="shared" si="2"/>
        <v>-1.2549433248606634E-3</v>
      </c>
    </row>
    <row r="40" spans="2:7" x14ac:dyDescent="0.3">
      <c r="B40" s="7">
        <v>-2.0738872242660116E-2</v>
      </c>
      <c r="C40" s="7">
        <v>5.1055997340079852E-2</v>
      </c>
      <c r="E40" s="7">
        <f t="shared" si="0"/>
        <v>-3.4336821845289037E-2</v>
      </c>
      <c r="F40" s="7">
        <f t="shared" si="1"/>
        <v>3.3256601487673024E-2</v>
      </c>
      <c r="G40" s="7">
        <f t="shared" si="2"/>
        <v>-1.141926000462003E-3</v>
      </c>
    </row>
    <row r="41" spans="2:7" x14ac:dyDescent="0.3">
      <c r="B41" s="7">
        <v>-3.0287879663860998E-2</v>
      </c>
      <c r="C41" s="7">
        <v>-0.11662859484353172</v>
      </c>
      <c r="E41" s="7">
        <f t="shared" si="0"/>
        <v>-4.3885829266489915E-2</v>
      </c>
      <c r="F41" s="7">
        <f t="shared" si="1"/>
        <v>-0.13442799069593855</v>
      </c>
      <c r="G41" s="7">
        <f t="shared" si="2"/>
        <v>5.8994838483192539E-3</v>
      </c>
    </row>
    <row r="42" spans="2:7" x14ac:dyDescent="0.3">
      <c r="B42" s="7">
        <v>-4.8496989253483093E-2</v>
      </c>
      <c r="C42" s="7">
        <v>-5.7507048393634144E-2</v>
      </c>
      <c r="E42" s="7">
        <f t="shared" si="0"/>
        <v>-6.209493885611201E-2</v>
      </c>
      <c r="F42" s="7">
        <f t="shared" si="1"/>
        <v>-7.5306444246040979E-2</v>
      </c>
      <c r="G42" s="7">
        <f t="shared" si="2"/>
        <v>4.676149050929123E-3</v>
      </c>
    </row>
    <row r="43" spans="2:7" x14ac:dyDescent="0.3">
      <c r="B43" s="7">
        <v>8.7324345305049039E-2</v>
      </c>
      <c r="C43" s="7">
        <v>0.24404930821722653</v>
      </c>
      <c r="E43" s="7">
        <f t="shared" si="0"/>
        <v>7.3726395702420122E-2</v>
      </c>
      <c r="F43" s="7">
        <f t="shared" si="1"/>
        <v>0.2262499123648197</v>
      </c>
      <c r="G43" s="7">
        <f t="shared" si="2"/>
        <v>1.6680590566646572E-2</v>
      </c>
    </row>
    <row r="44" spans="2:7" x14ac:dyDescent="0.3">
      <c r="B44" s="7">
        <v>3.5029841679658572E-2</v>
      </c>
      <c r="C44" s="7">
        <v>1.7352957174138196E-2</v>
      </c>
      <c r="E44" s="7">
        <f t="shared" si="0"/>
        <v>2.1431892077029654E-2</v>
      </c>
      <c r="F44" s="7">
        <f t="shared" si="1"/>
        <v>-4.4643867826863609E-4</v>
      </c>
      <c r="G44" s="7">
        <f t="shared" si="2"/>
        <v>-9.5680255716651727E-6</v>
      </c>
    </row>
    <row r="45" spans="2:7" x14ac:dyDescent="0.3">
      <c r="B45" s="7">
        <v>-3.7442418493829829E-2</v>
      </c>
      <c r="C45" s="7">
        <v>-1.4491869695641835E-2</v>
      </c>
      <c r="E45" s="7">
        <f t="shared" si="0"/>
        <v>-5.1040368096458746E-2</v>
      </c>
      <c r="F45" s="7">
        <f t="shared" si="1"/>
        <v>-3.2291265548048668E-2</v>
      </c>
      <c r="G45" s="7">
        <f t="shared" si="2"/>
        <v>1.6481580798729007E-3</v>
      </c>
    </row>
    <row r="46" spans="2:7" x14ac:dyDescent="0.3">
      <c r="B46" s="7">
        <v>5.3693157738903326E-2</v>
      </c>
      <c r="C46" s="7">
        <v>-7.0232870551166268E-2</v>
      </c>
      <c r="E46" s="7">
        <f t="shared" si="0"/>
        <v>4.0095208136274409E-2</v>
      </c>
      <c r="F46" s="7">
        <f t="shared" si="1"/>
        <v>-8.8032266403573103E-2</v>
      </c>
      <c r="G46" s="7">
        <f t="shared" si="2"/>
        <v>-3.5296720441592207E-3</v>
      </c>
    </row>
    <row r="47" spans="2:7" x14ac:dyDescent="0.3">
      <c r="B47" s="7">
        <v>4.1424724484111455E-2</v>
      </c>
      <c r="C47" s="7">
        <v>2.3178642708044133E-2</v>
      </c>
      <c r="E47" s="7">
        <f t="shared" si="0"/>
        <v>2.7826774881482538E-2</v>
      </c>
      <c r="F47" s="7">
        <f t="shared" si="1"/>
        <v>5.3792468556373013E-3</v>
      </c>
      <c r="G47" s="7">
        <f t="shared" si="2"/>
        <v>1.4968709128374198E-4</v>
      </c>
    </row>
    <row r="48" spans="2:7" x14ac:dyDescent="0.3">
      <c r="B48" s="7">
        <v>-3.4813767821379932E-2</v>
      </c>
      <c r="C48" s="7">
        <v>-2.7479077003679117E-2</v>
      </c>
      <c r="E48" s="7">
        <f t="shared" si="0"/>
        <v>-4.8411717424008849E-2</v>
      </c>
      <c r="F48" s="7">
        <f t="shared" si="1"/>
        <v>-4.5278472856085952E-2</v>
      </c>
      <c r="G48" s="7">
        <f t="shared" si="2"/>
        <v>2.192008633299488E-3</v>
      </c>
    </row>
    <row r="49" spans="2:7" x14ac:dyDescent="0.3">
      <c r="B49" s="7">
        <v>-2.4476278818027247E-2</v>
      </c>
      <c r="C49" s="7">
        <v>-0.11724793024657611</v>
      </c>
      <c r="E49" s="7">
        <f t="shared" si="0"/>
        <v>-3.8074228420656164E-2</v>
      </c>
      <c r="F49" s="7">
        <f t="shared" si="1"/>
        <v>-0.13504732609898293</v>
      </c>
      <c r="G49" s="7">
        <f t="shared" si="2"/>
        <v>5.1418227414915165E-3</v>
      </c>
    </row>
    <row r="50" spans="2:7" x14ac:dyDescent="0.3">
      <c r="B50" s="7">
        <v>-2.0280722566065765E-2</v>
      </c>
      <c r="C50" s="7">
        <v>3.7767973511171733E-2</v>
      </c>
      <c r="E50" s="7">
        <f t="shared" si="0"/>
        <v>-3.3878672168694682E-2</v>
      </c>
      <c r="F50" s="7">
        <f t="shared" si="1"/>
        <v>1.9968577658764902E-2</v>
      </c>
      <c r="G50" s="7">
        <f t="shared" si="2"/>
        <v>-6.7650889617641686E-4</v>
      </c>
    </row>
    <row r="51" spans="2:7" x14ac:dyDescent="0.3">
      <c r="B51" s="7">
        <v>3.2247425309553978E-3</v>
      </c>
      <c r="C51" s="7">
        <v>-2.3737915147490154E-2</v>
      </c>
      <c r="E51" s="7">
        <f t="shared" si="0"/>
        <v>-1.037320707167352E-2</v>
      </c>
      <c r="F51" s="7">
        <f t="shared" si="1"/>
        <v>-4.1537310999896986E-2</v>
      </c>
      <c r="G51" s="7">
        <f t="shared" si="2"/>
        <v>4.3087512820243369E-4</v>
      </c>
    </row>
    <row r="52" spans="2:7" x14ac:dyDescent="0.3">
      <c r="B52" s="7">
        <v>4.0625585045867593E-2</v>
      </c>
      <c r="C52" s="7">
        <v>5.0947789956859633E-2</v>
      </c>
      <c r="E52" s="7">
        <f t="shared" si="0"/>
        <v>2.7027635443238676E-2</v>
      </c>
      <c r="F52" s="7">
        <f t="shared" si="1"/>
        <v>3.3148394104452805E-2</v>
      </c>
      <c r="G52" s="7">
        <f t="shared" si="2"/>
        <v>8.9592271138395256E-4</v>
      </c>
    </row>
    <row r="53" spans="2:7" x14ac:dyDescent="0.3">
      <c r="B53" s="7">
        <v>2.5983968502629351E-2</v>
      </c>
      <c r="C53" s="7">
        <v>0.10012567841119194</v>
      </c>
      <c r="E53" s="7">
        <f t="shared" si="0"/>
        <v>1.2386018900000434E-2</v>
      </c>
      <c r="F53" s="7">
        <f t="shared" si="1"/>
        <v>8.2326282558785102E-2</v>
      </c>
      <c r="G53" s="7">
        <f t="shared" si="2"/>
        <v>1.0196948917398883E-3</v>
      </c>
    </row>
    <row r="54" spans="2:7" x14ac:dyDescent="0.3">
      <c r="B54" s="7">
        <v>3.5320829171138983E-2</v>
      </c>
      <c r="C54" s="7">
        <v>5.2960460310957767E-2</v>
      </c>
      <c r="E54" s="7">
        <f t="shared" si="0"/>
        <v>2.1722879568510066E-2</v>
      </c>
      <c r="F54" s="7">
        <f t="shared" si="1"/>
        <v>3.5161064458550939E-2</v>
      </c>
      <c r="G54" s="7">
        <f t="shared" si="2"/>
        <v>7.6379956873372159E-4</v>
      </c>
    </row>
    <row r="55" spans="2:7" x14ac:dyDescent="0.3">
      <c r="B55" s="7">
        <v>2.9430846082245301E-2</v>
      </c>
      <c r="C55" s="7">
        <v>1.1240537938977101E-2</v>
      </c>
      <c r="E55" s="7">
        <f t="shared" si="0"/>
        <v>1.5832896479616384E-2</v>
      </c>
      <c r="F55" s="7">
        <f t="shared" si="1"/>
        <v>-6.5588579134297307E-3</v>
      </c>
      <c r="G55" s="7">
        <f t="shared" si="2"/>
        <v>-1.0384571836784564E-4</v>
      </c>
    </row>
    <row r="56" spans="2:7" x14ac:dyDescent="0.3">
      <c r="B56" s="7">
        <v>-2.5311584618233067E-2</v>
      </c>
      <c r="C56" s="7">
        <v>-3.5900958366926361E-2</v>
      </c>
      <c r="E56" s="7">
        <f t="shared" si="0"/>
        <v>-3.8909534220861984E-2</v>
      </c>
      <c r="F56" s="7">
        <f t="shared" si="1"/>
        <v>-5.3700354219333196E-2</v>
      </c>
      <c r="G56" s="7">
        <f t="shared" si="2"/>
        <v>2.0894557701695553E-3</v>
      </c>
    </row>
    <row r="57" spans="2:7" x14ac:dyDescent="0.3">
      <c r="B57" s="7">
        <v>1.9970083017553163E-2</v>
      </c>
      <c r="C57" s="7">
        <v>-2.9191410685927056E-2</v>
      </c>
      <c r="E57" s="7">
        <f t="shared" si="0"/>
        <v>6.3721334149242463E-3</v>
      </c>
      <c r="F57" s="7">
        <f t="shared" si="1"/>
        <v>-4.6990806538333887E-2</v>
      </c>
      <c r="G57" s="7">
        <f t="shared" si="2"/>
        <v>-2.9943168853715813E-4</v>
      </c>
    </row>
    <row r="58" spans="2:7" x14ac:dyDescent="0.3">
      <c r="B58" s="7">
        <v>-2.8449567924967455E-2</v>
      </c>
      <c r="C58" s="7">
        <v>-5.2308539688280406E-2</v>
      </c>
      <c r="E58" s="7">
        <f t="shared" si="0"/>
        <v>-4.2047517527596376E-2</v>
      </c>
      <c r="F58" s="7">
        <f t="shared" si="1"/>
        <v>-7.0107935540687241E-2</v>
      </c>
      <c r="G58" s="7">
        <f t="shared" si="2"/>
        <v>2.9478646484706436E-3</v>
      </c>
    </row>
    <row r="59" spans="2:7" x14ac:dyDescent="0.3">
      <c r="B59" s="7">
        <v>5.5218704982835702E-2</v>
      </c>
      <c r="C59" s="7">
        <v>4.1459367708619778E-2</v>
      </c>
      <c r="E59" s="7">
        <f t="shared" si="0"/>
        <v>4.1620755380206785E-2</v>
      </c>
      <c r="F59" s="7">
        <f t="shared" si="1"/>
        <v>2.3659971856212946E-2</v>
      </c>
      <c r="G59" s="7">
        <f t="shared" si="2"/>
        <v>9.8474590093001611E-4</v>
      </c>
    </row>
    <row r="60" spans="2:7" x14ac:dyDescent="0.3">
      <c r="B60" s="7">
        <v>7.9383999471560898E-2</v>
      </c>
      <c r="C60" s="7">
        <v>9.2451493088551245E-2</v>
      </c>
      <c r="E60" s="7">
        <f t="shared" si="0"/>
        <v>6.5786049868931981E-2</v>
      </c>
      <c r="F60" s="7">
        <f t="shared" si="1"/>
        <v>7.465209723614441E-2</v>
      </c>
      <c r="G60" s="7">
        <f t="shared" si="2"/>
        <v>4.9110665915973557E-3</v>
      </c>
    </row>
    <row r="61" spans="2:7" x14ac:dyDescent="0.3">
      <c r="B61" s="7">
        <v>7.5075875030847445E-3</v>
      </c>
      <c r="C61" s="7">
        <v>-3.6621166408674605E-2</v>
      </c>
      <c r="E61" s="7">
        <f t="shared" si="0"/>
        <v>-6.0903620995441726E-3</v>
      </c>
      <c r="F61" s="7">
        <f t="shared" si="1"/>
        <v>-5.442056226108144E-2</v>
      </c>
      <c r="G61" s="7">
        <f t="shared" si="2"/>
        <v>3.3144092983077435E-4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34A4-3093-4472-9794-F0E659C748CA}">
  <dimension ref="A1:F61"/>
  <sheetViews>
    <sheetView topLeftCell="A31" workbookViewId="0">
      <selection activeCell="G3" sqref="G3"/>
    </sheetView>
  </sheetViews>
  <sheetFormatPr defaultRowHeight="14.4" x14ac:dyDescent="0.3"/>
  <cols>
    <col min="1" max="1" width="13.44140625" bestFit="1" customWidth="1"/>
    <col min="2" max="2" width="13.88671875" bestFit="1" customWidth="1"/>
    <col min="4" max="4" width="12.88671875" bestFit="1" customWidth="1"/>
  </cols>
  <sheetData>
    <row r="1" spans="1:6" x14ac:dyDescent="0.3">
      <c r="A1" s="8" t="s">
        <v>25</v>
      </c>
      <c r="B1" s="8" t="s">
        <v>26</v>
      </c>
      <c r="D1" s="8" t="s">
        <v>27</v>
      </c>
      <c r="E1" s="8" t="s">
        <v>28</v>
      </c>
      <c r="F1" s="8" t="s">
        <v>29</v>
      </c>
    </row>
    <row r="2" spans="1:6" x14ac:dyDescent="0.3">
      <c r="A2" s="9" t="s">
        <v>21</v>
      </c>
      <c r="B2" s="9" t="s">
        <v>20</v>
      </c>
      <c r="D2" s="7"/>
      <c r="E2" s="7"/>
      <c r="F2" s="7"/>
    </row>
    <row r="3" spans="1:6" x14ac:dyDescent="0.3">
      <c r="A3" s="7">
        <v>7.7035014222839857E-2</v>
      </c>
      <c r="B3" s="7">
        <v>6.2268673222971929E-2</v>
      </c>
      <c r="D3" s="7">
        <f>A3-$P$3</f>
        <v>7.7035014222839857E-2</v>
      </c>
      <c r="E3" s="7">
        <f>B3-$P$5</f>
        <v>6.2268673222971929E-2</v>
      </c>
      <c r="F3" s="7">
        <f>D3*E3</f>
        <v>4.7968681273690096E-3</v>
      </c>
    </row>
    <row r="4" spans="1:6" x14ac:dyDescent="0.3">
      <c r="A4" s="7">
        <v>1.0689183133073186E-2</v>
      </c>
      <c r="B4" s="7">
        <v>-1.9796196808958659E-2</v>
      </c>
      <c r="D4" s="7">
        <f t="shared" ref="D4:D61" si="0">A4-$P$3</f>
        <v>1.0689183133073186E-2</v>
      </c>
      <c r="E4" s="7">
        <f t="shared" ref="E4:E61" si="1">B4-$P$5</f>
        <v>-1.9796196808958659E-2</v>
      </c>
      <c r="F4" s="7">
        <f t="shared" ref="F4:F61" si="2">D4*E4</f>
        <v>-2.1160517302931813E-4</v>
      </c>
    </row>
    <row r="5" spans="1:6" x14ac:dyDescent="0.3">
      <c r="A5" s="7">
        <v>1.4866120043355628E-2</v>
      </c>
      <c r="B5" s="7">
        <v>-3.8171078381688602E-2</v>
      </c>
      <c r="D5" s="7">
        <f t="shared" si="0"/>
        <v>1.4866120043355628E-2</v>
      </c>
      <c r="E5" s="7">
        <f t="shared" si="1"/>
        <v>-3.8171078381688602E-2</v>
      </c>
      <c r="F5" s="7">
        <f t="shared" si="2"/>
        <v>-5.674558334065196E-4</v>
      </c>
    </row>
    <row r="6" spans="1:6" x14ac:dyDescent="0.3">
      <c r="A6" s="7">
        <v>-1.1234793688628892E-2</v>
      </c>
      <c r="B6" s="7">
        <v>-3.4925018953677403E-2</v>
      </c>
      <c r="D6" s="7">
        <f t="shared" si="0"/>
        <v>-1.1234793688628892E-2</v>
      </c>
      <c r="E6" s="7">
        <f t="shared" si="1"/>
        <v>-3.4925018953677403E-2</v>
      </c>
      <c r="F6" s="7">
        <f t="shared" si="2"/>
        <v>3.9237538251601933E-4</v>
      </c>
    </row>
    <row r="7" spans="1:6" x14ac:dyDescent="0.3">
      <c r="A7" s="7">
        <v>-5.6905434478343994E-2</v>
      </c>
      <c r="B7" s="7">
        <v>0.12602231997799968</v>
      </c>
      <c r="D7" s="7">
        <f t="shared" si="0"/>
        <v>-5.6905434478343994E-2</v>
      </c>
      <c r="E7" s="7">
        <f t="shared" si="1"/>
        <v>0.12602231997799968</v>
      </c>
      <c r="F7" s="7">
        <f t="shared" si="2"/>
        <v>-7.1713548723169622E-3</v>
      </c>
    </row>
    <row r="8" spans="1:6" x14ac:dyDescent="0.3">
      <c r="A8" s="7">
        <v>-8.5222162259399169E-3</v>
      </c>
      <c r="B8" s="7">
        <v>6.2520574698622128E-2</v>
      </c>
      <c r="D8" s="7">
        <f t="shared" si="0"/>
        <v>-8.5222162259399169E-3</v>
      </c>
      <c r="E8" s="7">
        <f t="shared" si="1"/>
        <v>6.2520574698622128E-2</v>
      </c>
      <c r="F8" s="7">
        <f t="shared" si="2"/>
        <v>-5.3281385615168615E-4</v>
      </c>
    </row>
    <row r="9" spans="1:6" x14ac:dyDescent="0.3">
      <c r="A9" s="7">
        <v>4.0931684847934996E-2</v>
      </c>
      <c r="B9" s="7">
        <v>9.0304319047161033E-2</v>
      </c>
      <c r="D9" s="7">
        <f t="shared" si="0"/>
        <v>4.0931684847934996E-2</v>
      </c>
      <c r="E9" s="7">
        <f t="shared" si="1"/>
        <v>9.0304319047161033E-2</v>
      </c>
      <c r="F9" s="7">
        <f t="shared" si="2"/>
        <v>3.696307927645769E-3</v>
      </c>
    </row>
    <row r="10" spans="1:6" x14ac:dyDescent="0.3">
      <c r="A10" s="7">
        <v>3.5121508495074352E-2</v>
      </c>
      <c r="B10" s="7">
        <v>2.692749246759072E-2</v>
      </c>
      <c r="D10" s="7">
        <f t="shared" si="0"/>
        <v>3.5121508495074352E-2</v>
      </c>
      <c r="E10" s="7">
        <f t="shared" si="1"/>
        <v>2.692749246759072E-2</v>
      </c>
      <c r="F10" s="7">
        <f t="shared" si="2"/>
        <v>9.4573415545153808E-4</v>
      </c>
    </row>
    <row r="11" spans="1:6" x14ac:dyDescent="0.3">
      <c r="A11" s="7">
        <v>1.5036864568389052E-2</v>
      </c>
      <c r="B11" s="7">
        <v>-5.5423281385331827E-2</v>
      </c>
      <c r="D11" s="7">
        <f t="shared" si="0"/>
        <v>1.5036864568389052E-2</v>
      </c>
      <c r="E11" s="7">
        <f t="shared" si="1"/>
        <v>-5.5423281385331827E-2</v>
      </c>
      <c r="F11" s="7">
        <f t="shared" si="2"/>
        <v>-8.3339237612695257E-4</v>
      </c>
    </row>
    <row r="12" spans="1:6" x14ac:dyDescent="0.3">
      <c r="A12" s="7">
        <v>9.3231524270398353E-3</v>
      </c>
      <c r="B12" s="7">
        <v>4.6185881448601404E-2</v>
      </c>
      <c r="D12" s="7">
        <f t="shared" si="0"/>
        <v>9.3231524270398353E-3</v>
      </c>
      <c r="E12" s="7">
        <f t="shared" si="1"/>
        <v>4.6185881448601404E-2</v>
      </c>
      <c r="F12" s="7">
        <f t="shared" si="2"/>
        <v>4.3059801272250228E-4</v>
      </c>
    </row>
    <row r="13" spans="1:6" x14ac:dyDescent="0.3">
      <c r="A13" s="7">
        <v>-1.695783626453826E-2</v>
      </c>
      <c r="B13" s="7">
        <v>5.9946417975731917E-3</v>
      </c>
      <c r="D13" s="7">
        <f t="shared" si="0"/>
        <v>-1.695783626453826E-2</v>
      </c>
      <c r="E13" s="7">
        <f t="shared" si="1"/>
        <v>5.9946417975731917E-3</v>
      </c>
      <c r="F13" s="7">
        <f t="shared" si="2"/>
        <v>-1.016561540678035E-4</v>
      </c>
    </row>
    <row r="14" spans="1:6" x14ac:dyDescent="0.3">
      <c r="A14" s="7">
        <v>-6.3563223334800828E-2</v>
      </c>
      <c r="B14" s="7">
        <v>1.2807071826922689E-3</v>
      </c>
      <c r="D14" s="7">
        <f t="shared" si="0"/>
        <v>-6.3563223334800828E-2</v>
      </c>
      <c r="E14" s="7">
        <f t="shared" si="1"/>
        <v>1.2807071826922689E-3</v>
      </c>
      <c r="F14" s="7">
        <f t="shared" si="2"/>
        <v>-8.140587667995225E-5</v>
      </c>
    </row>
    <row r="15" spans="1:6" x14ac:dyDescent="0.3">
      <c r="A15" s="7">
        <v>-0.23246367755038275</v>
      </c>
      <c r="B15" s="7">
        <v>-7.311097598524792E-2</v>
      </c>
      <c r="D15" s="7">
        <f t="shared" si="0"/>
        <v>-0.23246367755038275</v>
      </c>
      <c r="E15" s="7">
        <f t="shared" si="1"/>
        <v>-7.311097598524792E-2</v>
      </c>
      <c r="F15" s="7">
        <f t="shared" si="2"/>
        <v>1.6995646346828448E-2</v>
      </c>
    </row>
    <row r="16" spans="1:6" x14ac:dyDescent="0.3">
      <c r="A16" s="7">
        <v>0.14680008036986411</v>
      </c>
      <c r="B16" s="7">
        <v>5.9565312328306516E-2</v>
      </c>
      <c r="D16" s="7">
        <f t="shared" si="0"/>
        <v>0.14680008036986411</v>
      </c>
      <c r="E16" s="7">
        <f t="shared" si="1"/>
        <v>5.9565312328306516E-2</v>
      </c>
      <c r="F16" s="7">
        <f t="shared" si="2"/>
        <v>8.7441926370514546E-3</v>
      </c>
    </row>
    <row r="17" spans="1:6" x14ac:dyDescent="0.3">
      <c r="A17" s="7">
        <v>-2.8357343878972121E-2</v>
      </c>
      <c r="B17" s="7">
        <v>-4.2986155306199154E-2</v>
      </c>
      <c r="D17" s="7">
        <f t="shared" si="0"/>
        <v>-2.8357343878972121E-2</v>
      </c>
      <c r="E17" s="7">
        <f t="shared" si="1"/>
        <v>-4.2986155306199154E-2</v>
      </c>
      <c r="F17" s="7">
        <f t="shared" si="2"/>
        <v>1.2189731880527916E-3</v>
      </c>
    </row>
    <row r="18" spans="1:6" x14ac:dyDescent="0.3">
      <c r="A18" s="7">
        <v>7.534208935959287E-2</v>
      </c>
      <c r="B18" s="7">
        <v>2.5845380128716442E-3</v>
      </c>
      <c r="D18" s="7">
        <f t="shared" si="0"/>
        <v>7.534208935959287E-2</v>
      </c>
      <c r="E18" s="7">
        <f t="shared" si="1"/>
        <v>2.5845380128716442E-3</v>
      </c>
      <c r="F18" s="7">
        <f t="shared" si="2"/>
        <v>1.9472449391904001E-4</v>
      </c>
    </row>
    <row r="19" spans="1:6" x14ac:dyDescent="0.3">
      <c r="A19" s="7">
        <v>7.4873143851777582E-2</v>
      </c>
      <c r="B19" s="7">
        <v>1.6622616442936222E-2</v>
      </c>
      <c r="D19" s="7">
        <f t="shared" si="0"/>
        <v>7.4873143851777582E-2</v>
      </c>
      <c r="E19" s="7">
        <f t="shared" si="1"/>
        <v>1.6622616442936222E-2</v>
      </c>
      <c r="F19" s="7">
        <f t="shared" si="2"/>
        <v>1.2445875521248872E-3</v>
      </c>
    </row>
    <row r="20" spans="1:6" x14ac:dyDescent="0.3">
      <c r="A20" s="7">
        <v>2.8360610240682135E-2</v>
      </c>
      <c r="B20" s="7">
        <v>0.10800444845297458</v>
      </c>
      <c r="D20" s="7">
        <f t="shared" si="0"/>
        <v>2.8360610240682135E-2</v>
      </c>
      <c r="E20" s="7">
        <f t="shared" si="1"/>
        <v>0.10800444845297458</v>
      </c>
      <c r="F20" s="7">
        <f t="shared" si="2"/>
        <v>3.0630720668346567E-3</v>
      </c>
    </row>
    <row r="21" spans="1:6" x14ac:dyDescent="0.3">
      <c r="A21" s="7">
        <v>-1.228980856201971E-2</v>
      </c>
      <c r="B21" s="7">
        <v>4.5969111742598455E-2</v>
      </c>
      <c r="D21" s="7">
        <f t="shared" si="0"/>
        <v>-1.228980856201971E-2</v>
      </c>
      <c r="E21" s="7">
        <f t="shared" si="1"/>
        <v>4.5969111742598455E-2</v>
      </c>
      <c r="F21" s="7">
        <f t="shared" si="2"/>
        <v>-5.6495158308262727E-4</v>
      </c>
    </row>
    <row r="22" spans="1:6" x14ac:dyDescent="0.3">
      <c r="A22" s="7">
        <v>3.510547566764019E-2</v>
      </c>
      <c r="B22" s="7">
        <v>0.11332050325084619</v>
      </c>
      <c r="D22" s="7">
        <f t="shared" si="0"/>
        <v>3.510547566764019E-2</v>
      </c>
      <c r="E22" s="7">
        <f t="shared" si="1"/>
        <v>0.11332050325084619</v>
      </c>
      <c r="F22" s="7">
        <f t="shared" si="2"/>
        <v>3.9781701695173225E-3</v>
      </c>
    </row>
    <row r="23" spans="1:6" x14ac:dyDescent="0.3">
      <c r="A23" s="7">
        <v>0.1139412629225045</v>
      </c>
      <c r="B23" s="7">
        <v>3.2476311161582392E-3</v>
      </c>
      <c r="D23" s="7">
        <f t="shared" si="0"/>
        <v>0.1139412629225045</v>
      </c>
      <c r="E23" s="7">
        <f t="shared" si="1"/>
        <v>3.2476311161582392E-3</v>
      </c>
      <c r="F23" s="7">
        <f t="shared" si="2"/>
        <v>3.700391908814927E-4</v>
      </c>
    </row>
    <row r="24" spans="1:6" x14ac:dyDescent="0.3">
      <c r="A24" s="7">
        <v>7.8094201132060143E-2</v>
      </c>
      <c r="B24" s="7">
        <v>0.2479122540071701</v>
      </c>
      <c r="D24" s="7">
        <f t="shared" si="0"/>
        <v>7.8094201132060143E-2</v>
      </c>
      <c r="E24" s="7">
        <f t="shared" si="1"/>
        <v>0.2479122540071701</v>
      </c>
      <c r="F24" s="7">
        <f t="shared" si="2"/>
        <v>1.9360509427538326E-2</v>
      </c>
    </row>
    <row r="25" spans="1:6" x14ac:dyDescent="0.3">
      <c r="A25" s="7">
        <v>-2.4828822643803473E-2</v>
      </c>
      <c r="B25" s="7">
        <v>-0.12919153596993369</v>
      </c>
      <c r="D25" s="7">
        <f t="shared" si="0"/>
        <v>-2.4828822643803473E-2</v>
      </c>
      <c r="E25" s="7">
        <f t="shared" si="1"/>
        <v>-0.12919153596993369</v>
      </c>
      <c r="F25" s="7">
        <f t="shared" si="2"/>
        <v>3.2076737336780405E-3</v>
      </c>
    </row>
    <row r="26" spans="1:6" x14ac:dyDescent="0.3">
      <c r="A26" s="7">
        <v>6.5608877976110022E-2</v>
      </c>
      <c r="B26" s="7">
        <v>-5.4063787517134067E-2</v>
      </c>
      <c r="D26" s="7">
        <f t="shared" si="0"/>
        <v>6.5608877976110022E-2</v>
      </c>
      <c r="E26" s="7">
        <f t="shared" si="1"/>
        <v>-5.4063787517134067E-2</v>
      </c>
      <c r="F26" s="7">
        <f t="shared" si="2"/>
        <v>-3.5470644381379894E-3</v>
      </c>
    </row>
    <row r="27" spans="1:6" x14ac:dyDescent="0.3">
      <c r="A27" s="7">
        <v>1.1119012444118642E-2</v>
      </c>
      <c r="B27" s="7">
        <v>0.11426331681557164</v>
      </c>
      <c r="D27" s="7">
        <f t="shared" si="0"/>
        <v>1.1119012444118642E-2</v>
      </c>
      <c r="E27" s="7">
        <f t="shared" si="1"/>
        <v>0.11426331681557164</v>
      </c>
      <c r="F27" s="7">
        <f t="shared" si="2"/>
        <v>1.2704952415786119E-3</v>
      </c>
    </row>
    <row r="28" spans="1:6" x14ac:dyDescent="0.3">
      <c r="A28" s="7">
        <v>-4.0570282701898582E-3</v>
      </c>
      <c r="B28" s="7">
        <v>-3.9419057813424354E-4</v>
      </c>
      <c r="D28" s="7">
        <f t="shared" si="0"/>
        <v>-4.0570282701898582E-3</v>
      </c>
      <c r="E28" s="7">
        <f t="shared" si="1"/>
        <v>-3.9419057813424354E-4</v>
      </c>
      <c r="F28" s="7">
        <f t="shared" si="2"/>
        <v>1.5992423193331103E-6</v>
      </c>
    </row>
    <row r="29" spans="1:6" x14ac:dyDescent="0.3">
      <c r="A29" s="7">
        <v>6.5046388954565132E-2</v>
      </c>
      <c r="B29" s="7">
        <v>0.17390793292510459</v>
      </c>
      <c r="D29" s="7">
        <f t="shared" si="0"/>
        <v>6.5046388954565132E-2</v>
      </c>
      <c r="E29" s="7">
        <f t="shared" si="1"/>
        <v>0.17390793292510459</v>
      </c>
      <c r="F29" s="7">
        <f t="shared" si="2"/>
        <v>1.1312083047330777E-2</v>
      </c>
    </row>
    <row r="30" spans="1:6" x14ac:dyDescent="0.3">
      <c r="A30" s="7">
        <v>8.9008520121971382E-3</v>
      </c>
      <c r="B30" s="7">
        <v>5.1049153235913662E-3</v>
      </c>
      <c r="D30" s="7">
        <f t="shared" si="0"/>
        <v>8.9008520121971382E-3</v>
      </c>
      <c r="E30" s="7">
        <f t="shared" si="1"/>
        <v>5.1049153235913662E-3</v>
      </c>
      <c r="F30" s="7">
        <f t="shared" si="2"/>
        <v>4.5438095830084219E-5</v>
      </c>
    </row>
    <row r="31" spans="1:6" x14ac:dyDescent="0.3">
      <c r="A31" s="7">
        <v>2.6428651846198237E-3</v>
      </c>
      <c r="B31" s="7">
        <v>-6.5507544406151145E-3</v>
      </c>
      <c r="D31" s="7">
        <f t="shared" si="0"/>
        <v>2.6428651846198237E-3</v>
      </c>
      <c r="E31" s="7">
        <f t="shared" si="1"/>
        <v>-6.5507544406151145E-3</v>
      </c>
      <c r="F31" s="7">
        <f t="shared" si="2"/>
        <v>-1.7312760844095395E-5</v>
      </c>
    </row>
    <row r="32" spans="1:6" x14ac:dyDescent="0.3">
      <c r="A32" s="7">
        <v>8.6858154414110073E-2</v>
      </c>
      <c r="B32" s="7">
        <v>8.2104018606297985E-2</v>
      </c>
      <c r="D32" s="7">
        <f t="shared" si="0"/>
        <v>8.6858154414110073E-2</v>
      </c>
      <c r="E32" s="7">
        <f t="shared" si="1"/>
        <v>8.2104018606297985E-2</v>
      </c>
      <c r="F32" s="7">
        <f t="shared" si="2"/>
        <v>7.1314035261247971E-3</v>
      </c>
    </row>
    <row r="33" spans="1:6" x14ac:dyDescent="0.3">
      <c r="A33" s="7">
        <v>2.8364786434485891E-2</v>
      </c>
      <c r="B33" s="7">
        <v>1.3525398472847198E-2</v>
      </c>
      <c r="D33" s="7">
        <f t="shared" si="0"/>
        <v>2.8364786434485891E-2</v>
      </c>
      <c r="E33" s="7">
        <f t="shared" si="1"/>
        <v>1.3525398472847198E-2</v>
      </c>
      <c r="F33" s="7">
        <f t="shared" si="2"/>
        <v>3.836450391236324E-4</v>
      </c>
    </row>
    <row r="34" spans="1:6" x14ac:dyDescent="0.3">
      <c r="A34" s="7">
        <v>3.0366411236522179E-3</v>
      </c>
      <c r="B34" s="7">
        <v>-4.455024264534891E-2</v>
      </c>
      <c r="D34" s="7">
        <f t="shared" si="0"/>
        <v>3.0366411236522179E-3</v>
      </c>
      <c r="E34" s="7">
        <f t="shared" si="1"/>
        <v>-4.455024264534891E-2</v>
      </c>
      <c r="F34" s="7">
        <f t="shared" si="2"/>
        <v>-1.3528309888555126E-4</v>
      </c>
    </row>
    <row r="35" spans="1:6" x14ac:dyDescent="0.3">
      <c r="A35" s="7">
        <v>-3.8957944321409983E-2</v>
      </c>
      <c r="B35" s="7">
        <v>1.5245343024261795E-2</v>
      </c>
      <c r="D35" s="7">
        <f t="shared" si="0"/>
        <v>-3.8957944321409983E-2</v>
      </c>
      <c r="E35" s="7">
        <f t="shared" si="1"/>
        <v>1.5245343024261795E-2</v>
      </c>
      <c r="F35" s="7">
        <f t="shared" si="2"/>
        <v>-5.9392722469998709E-4</v>
      </c>
    </row>
    <row r="36" spans="1:6" x14ac:dyDescent="0.3">
      <c r="A36" s="7">
        <v>2.183637824757495E-2</v>
      </c>
      <c r="B36" s="7">
        <v>7.6121782273236557E-2</v>
      </c>
      <c r="D36" s="7">
        <f t="shared" si="0"/>
        <v>2.183637824757495E-2</v>
      </c>
      <c r="E36" s="7">
        <f t="shared" si="1"/>
        <v>7.6121782273236557E-2</v>
      </c>
      <c r="F36" s="7">
        <f t="shared" si="2"/>
        <v>1.6622240305979392E-3</v>
      </c>
    </row>
    <row r="37" spans="1:6" x14ac:dyDescent="0.3">
      <c r="A37" s="7">
        <v>-8.1832029761887267E-4</v>
      </c>
      <c r="B37" s="7">
        <v>-6.8195014068041584E-2</v>
      </c>
      <c r="D37" s="7">
        <f t="shared" si="0"/>
        <v>-8.1832029761887267E-4</v>
      </c>
      <c r="E37" s="7">
        <f t="shared" si="1"/>
        <v>-6.8195014068041584E-2</v>
      </c>
      <c r="F37" s="7">
        <f t="shared" si="2"/>
        <v>5.5805364208282997E-5</v>
      </c>
    </row>
    <row r="38" spans="1:6" x14ac:dyDescent="0.3">
      <c r="A38" s="7">
        <v>-3.1485233742548406E-2</v>
      </c>
      <c r="B38" s="7">
        <v>7.1060402390991772E-3</v>
      </c>
      <c r="D38" s="7">
        <f t="shared" si="0"/>
        <v>-3.1485233742548406E-2</v>
      </c>
      <c r="E38" s="7">
        <f t="shared" si="1"/>
        <v>7.1060402390991772E-3</v>
      </c>
      <c r="F38" s="7">
        <f t="shared" si="2"/>
        <v>-2.2373533791199217E-4</v>
      </c>
    </row>
    <row r="39" spans="1:6" x14ac:dyDescent="0.3">
      <c r="A39" s="7">
        <v>3.9946027627954434E-2</v>
      </c>
      <c r="B39" s="7">
        <v>-2.9830010879060412E-2</v>
      </c>
      <c r="D39" s="7">
        <f t="shared" si="0"/>
        <v>3.9946027627954434E-2</v>
      </c>
      <c r="E39" s="7">
        <f t="shared" si="1"/>
        <v>-2.9830010879060412E-2</v>
      </c>
      <c r="F39" s="7">
        <f t="shared" si="2"/>
        <v>-1.1915904387171286E-3</v>
      </c>
    </row>
    <row r="40" spans="1:6" x14ac:dyDescent="0.3">
      <c r="A40" s="7">
        <v>-2.0738872242660116E-2</v>
      </c>
      <c r="B40" s="7">
        <v>5.1055997340079852E-2</v>
      </c>
      <c r="D40" s="7">
        <f t="shared" si="0"/>
        <v>-2.0738872242660116E-2</v>
      </c>
      <c r="E40" s="7">
        <f t="shared" si="1"/>
        <v>5.1055997340079852E-2</v>
      </c>
      <c r="F40" s="7">
        <f t="shared" si="2"/>
        <v>-1.0588438060575107E-3</v>
      </c>
    </row>
    <row r="41" spans="1:6" x14ac:dyDescent="0.3">
      <c r="A41" s="7">
        <v>-3.0287879663860998E-2</v>
      </c>
      <c r="B41" s="7">
        <v>-0.11662859484353172</v>
      </c>
      <c r="D41" s="7">
        <f t="shared" si="0"/>
        <v>-3.0287879663860998E-2</v>
      </c>
      <c r="E41" s="7">
        <f t="shared" si="1"/>
        <v>-0.11662859484353172</v>
      </c>
      <c r="F41" s="7">
        <f t="shared" si="2"/>
        <v>3.5324328459860879E-3</v>
      </c>
    </row>
    <row r="42" spans="1:6" x14ac:dyDescent="0.3">
      <c r="A42" s="7">
        <v>-4.8496989253483093E-2</v>
      </c>
      <c r="B42" s="7">
        <v>-5.7507048393634144E-2</v>
      </c>
      <c r="D42" s="7">
        <f t="shared" si="0"/>
        <v>-4.8496989253483093E-2</v>
      </c>
      <c r="E42" s="7">
        <f t="shared" si="1"/>
        <v>-5.7507048393634144E-2</v>
      </c>
      <c r="F42" s="7">
        <f t="shared" si="2"/>
        <v>2.7889187079456071E-3</v>
      </c>
    </row>
    <row r="43" spans="1:6" x14ac:dyDescent="0.3">
      <c r="A43" s="7">
        <v>8.7324345305049039E-2</v>
      </c>
      <c r="B43" s="7">
        <v>0.24404930821722653</v>
      </c>
      <c r="D43" s="7">
        <f t="shared" si="0"/>
        <v>8.7324345305049039E-2</v>
      </c>
      <c r="E43" s="7">
        <f t="shared" si="1"/>
        <v>0.24404930821722653</v>
      </c>
      <c r="F43" s="7">
        <f t="shared" si="2"/>
        <v>2.1311446062219432E-2</v>
      </c>
    </row>
    <row r="44" spans="1:6" x14ac:dyDescent="0.3">
      <c r="A44" s="7">
        <v>3.5029841679658572E-2</v>
      </c>
      <c r="B44" s="7">
        <v>1.7352957174138196E-2</v>
      </c>
      <c r="D44" s="7">
        <f t="shared" si="0"/>
        <v>3.5029841679658572E-2</v>
      </c>
      <c r="E44" s="7">
        <f t="shared" si="1"/>
        <v>1.7352957174138196E-2</v>
      </c>
      <c r="F44" s="7">
        <f t="shared" si="2"/>
        <v>6.078713424839564E-4</v>
      </c>
    </row>
    <row r="45" spans="1:6" x14ac:dyDescent="0.3">
      <c r="A45" s="7">
        <v>-3.7442418493829829E-2</v>
      </c>
      <c r="B45" s="7">
        <v>-1.4491869695641835E-2</v>
      </c>
      <c r="D45" s="7">
        <f t="shared" si="0"/>
        <v>-3.7442418493829829E-2</v>
      </c>
      <c r="E45" s="7">
        <f t="shared" si="1"/>
        <v>-1.4491869695641835E-2</v>
      </c>
      <c r="F45" s="7">
        <f t="shared" si="2"/>
        <v>5.4261064990227187E-4</v>
      </c>
    </row>
    <row r="46" spans="1:6" x14ac:dyDescent="0.3">
      <c r="A46" s="7">
        <v>5.3693157738903326E-2</v>
      </c>
      <c r="B46" s="7">
        <v>-7.0232870551166268E-2</v>
      </c>
      <c r="D46" s="7">
        <f t="shared" si="0"/>
        <v>5.3693157738903326E-2</v>
      </c>
      <c r="E46" s="7">
        <f t="shared" si="1"/>
        <v>-7.0232870551166268E-2</v>
      </c>
      <c r="F46" s="7">
        <f t="shared" si="2"/>
        <v>-3.7710245969597486E-3</v>
      </c>
    </row>
    <row r="47" spans="1:6" x14ac:dyDescent="0.3">
      <c r="A47" s="7">
        <v>4.1424724484111455E-2</v>
      </c>
      <c r="B47" s="7">
        <v>2.3178642708044133E-2</v>
      </c>
      <c r="D47" s="7">
        <f t="shared" si="0"/>
        <v>4.1424724484111455E-2</v>
      </c>
      <c r="E47" s="7">
        <f t="shared" si="1"/>
        <v>2.3178642708044133E-2</v>
      </c>
      <c r="F47" s="7">
        <f t="shared" si="2"/>
        <v>9.601688880963873E-4</v>
      </c>
    </row>
    <row r="48" spans="1:6" x14ac:dyDescent="0.3">
      <c r="A48" s="7">
        <v>-3.4813767821379932E-2</v>
      </c>
      <c r="B48" s="7">
        <v>-2.7479077003679117E-2</v>
      </c>
      <c r="D48" s="7">
        <f t="shared" si="0"/>
        <v>-3.4813767821379932E-2</v>
      </c>
      <c r="E48" s="7">
        <f t="shared" si="1"/>
        <v>-2.7479077003679117E-2</v>
      </c>
      <c r="F48" s="7">
        <f t="shared" si="2"/>
        <v>9.5665020675190528E-4</v>
      </c>
    </row>
    <row r="49" spans="1:6" x14ac:dyDescent="0.3">
      <c r="A49" s="7">
        <v>-2.4476278818027247E-2</v>
      </c>
      <c r="B49" s="7">
        <v>-0.11724793024657611</v>
      </c>
      <c r="D49" s="7">
        <f t="shared" si="0"/>
        <v>-2.4476278818027247E-2</v>
      </c>
      <c r="E49" s="7">
        <f t="shared" si="1"/>
        <v>-0.11724793024657611</v>
      </c>
      <c r="F49" s="7">
        <f t="shared" si="2"/>
        <v>2.869793031551807E-3</v>
      </c>
    </row>
    <row r="50" spans="1:6" x14ac:dyDescent="0.3">
      <c r="A50" s="7">
        <v>-2.0280722566065765E-2</v>
      </c>
      <c r="B50" s="7">
        <v>3.7767973511171733E-2</v>
      </c>
      <c r="D50" s="7">
        <f t="shared" si="0"/>
        <v>-2.0280722566065765E-2</v>
      </c>
      <c r="E50" s="7">
        <f t="shared" si="1"/>
        <v>3.7767973511171733E-2</v>
      </c>
      <c r="F50" s="7">
        <f t="shared" si="2"/>
        <v>-7.6596179266259464E-4</v>
      </c>
    </row>
    <row r="51" spans="1:6" x14ac:dyDescent="0.3">
      <c r="A51" s="7">
        <v>3.2247425309553978E-3</v>
      </c>
      <c r="B51" s="7">
        <v>-2.3737915147490154E-2</v>
      </c>
      <c r="D51" s="7">
        <f t="shared" si="0"/>
        <v>3.2247425309553978E-3</v>
      </c>
      <c r="E51" s="7">
        <f t="shared" si="1"/>
        <v>-2.3737915147490154E-2</v>
      </c>
      <c r="F51" s="7">
        <f t="shared" si="2"/>
        <v>-7.6548664572321869E-5</v>
      </c>
    </row>
    <row r="52" spans="1:6" x14ac:dyDescent="0.3">
      <c r="A52" s="7">
        <v>4.0625585045867593E-2</v>
      </c>
      <c r="B52" s="7">
        <v>5.0947789956859633E-2</v>
      </c>
      <c r="D52" s="7">
        <f t="shared" si="0"/>
        <v>4.0625585045867593E-2</v>
      </c>
      <c r="E52" s="7">
        <f t="shared" si="1"/>
        <v>5.0947789956859633E-2</v>
      </c>
      <c r="F52" s="7">
        <f t="shared" si="2"/>
        <v>2.0697837737913998E-3</v>
      </c>
    </row>
    <row r="53" spans="1:6" x14ac:dyDescent="0.3">
      <c r="A53" s="7">
        <v>2.5983968502629351E-2</v>
      </c>
      <c r="B53" s="7">
        <v>0.10012567841119194</v>
      </c>
      <c r="D53" s="7">
        <f t="shared" si="0"/>
        <v>2.5983968502629351E-2</v>
      </c>
      <c r="E53" s="7">
        <f t="shared" si="1"/>
        <v>0.10012567841119194</v>
      </c>
      <c r="F53" s="7">
        <f t="shared" si="2"/>
        <v>2.6016624741408067E-3</v>
      </c>
    </row>
    <row r="54" spans="1:6" x14ac:dyDescent="0.3">
      <c r="A54" s="7">
        <v>3.5320829171138983E-2</v>
      </c>
      <c r="B54" s="7">
        <v>5.2960460310957767E-2</v>
      </c>
      <c r="D54" s="7">
        <f t="shared" si="0"/>
        <v>3.5320829171138983E-2</v>
      </c>
      <c r="E54" s="7">
        <f t="shared" si="1"/>
        <v>5.2960460310957767E-2</v>
      </c>
      <c r="F54" s="7">
        <f t="shared" si="2"/>
        <v>1.8706073714682254E-3</v>
      </c>
    </row>
    <row r="55" spans="1:6" x14ac:dyDescent="0.3">
      <c r="A55" s="7">
        <v>2.9430846082245301E-2</v>
      </c>
      <c r="B55" s="7">
        <v>1.1240537938977101E-2</v>
      </c>
      <c r="D55" s="7">
        <f t="shared" si="0"/>
        <v>2.9430846082245301E-2</v>
      </c>
      <c r="E55" s="7">
        <f t="shared" si="1"/>
        <v>1.1240537938977101E-2</v>
      </c>
      <c r="F55" s="7">
        <f t="shared" si="2"/>
        <v>3.3081854196367389E-4</v>
      </c>
    </row>
    <row r="56" spans="1:6" x14ac:dyDescent="0.3">
      <c r="A56" s="7">
        <v>-2.5311584618233067E-2</v>
      </c>
      <c r="B56" s="7">
        <v>-3.5900958366926361E-2</v>
      </c>
      <c r="D56" s="7">
        <f t="shared" si="0"/>
        <v>-2.5311584618233067E-2</v>
      </c>
      <c r="E56" s="7">
        <f t="shared" si="1"/>
        <v>-3.5900958366926361E-2</v>
      </c>
      <c r="F56" s="7">
        <f t="shared" si="2"/>
        <v>9.08710145580119E-4</v>
      </c>
    </row>
    <row r="57" spans="1:6" x14ac:dyDescent="0.3">
      <c r="A57" s="7">
        <v>1.9970083017553163E-2</v>
      </c>
      <c r="B57" s="7">
        <v>-2.9191410685927056E-2</v>
      </c>
      <c r="D57" s="7">
        <f t="shared" si="0"/>
        <v>1.9970083017553163E-2</v>
      </c>
      <c r="E57" s="7">
        <f t="shared" si="1"/>
        <v>-2.9191410685927056E-2</v>
      </c>
      <c r="F57" s="7">
        <f t="shared" si="2"/>
        <v>-5.8295489479745185E-4</v>
      </c>
    </row>
    <row r="58" spans="1:6" x14ac:dyDescent="0.3">
      <c r="A58" s="7">
        <v>-2.8449567924967455E-2</v>
      </c>
      <c r="B58" s="7">
        <v>-5.2308539688280406E-2</v>
      </c>
      <c r="D58" s="7">
        <f t="shared" si="0"/>
        <v>-2.8449567924967455E-2</v>
      </c>
      <c r="E58" s="7">
        <f t="shared" si="1"/>
        <v>-5.2308539688280406E-2</v>
      </c>
      <c r="F58" s="7">
        <f t="shared" si="2"/>
        <v>1.4881553529175894E-3</v>
      </c>
    </row>
    <row r="59" spans="1:6" x14ac:dyDescent="0.3">
      <c r="A59" s="7">
        <v>5.5218704982835702E-2</v>
      </c>
      <c r="B59" s="7">
        <v>4.1459367708619778E-2</v>
      </c>
      <c r="D59" s="7">
        <f t="shared" si="0"/>
        <v>5.5218704982835702E-2</v>
      </c>
      <c r="E59" s="7">
        <f t="shared" si="1"/>
        <v>4.1459367708619778E-2</v>
      </c>
      <c r="F59" s="7">
        <f t="shared" si="2"/>
        <v>2.2893325942771807E-3</v>
      </c>
    </row>
    <row r="60" spans="1:6" x14ac:dyDescent="0.3">
      <c r="A60" s="7">
        <v>7.9383999471560898E-2</v>
      </c>
      <c r="B60" s="7">
        <v>9.2451493088551245E-2</v>
      </c>
      <c r="D60" s="7">
        <f t="shared" si="0"/>
        <v>7.9383999471560898E-2</v>
      </c>
      <c r="E60" s="7">
        <f t="shared" si="1"/>
        <v>9.2451493088551245E-2</v>
      </c>
      <c r="F60" s="7">
        <f t="shared" si="2"/>
        <v>7.3391692784865684E-3</v>
      </c>
    </row>
    <row r="61" spans="1:6" x14ac:dyDescent="0.3">
      <c r="A61" s="7">
        <v>7.5075875030847445E-3</v>
      </c>
      <c r="B61" s="7">
        <v>-3.6621166408674605E-2</v>
      </c>
      <c r="D61" s="7">
        <f t="shared" si="0"/>
        <v>7.5075875030847445E-3</v>
      </c>
      <c r="E61" s="7">
        <f t="shared" si="1"/>
        <v>-3.6621166408674605E-2</v>
      </c>
      <c r="F61" s="7">
        <f t="shared" si="2"/>
        <v>-2.7493661127815232E-4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MENON</dc:creator>
  <cp:lastModifiedBy>KAVITA MENON</cp:lastModifiedBy>
  <dcterms:created xsi:type="dcterms:W3CDTF">2024-01-14T21:41:38Z</dcterms:created>
  <dcterms:modified xsi:type="dcterms:W3CDTF">2024-02-12T05:14:51Z</dcterms:modified>
</cp:coreProperties>
</file>