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c0c1397d05e4d9/Desktop/Quantitative-Finance-Sem-6/"/>
    </mc:Choice>
  </mc:AlternateContent>
  <xr:revisionPtr revIDLastSave="199" documentId="8_{1E85EF91-F109-41FB-B53F-9B08A4969617}" xr6:coauthVersionLast="47" xr6:coauthVersionMax="47" xr10:uidLastSave="{8F1C6AA2-36CF-42A4-966B-5066D53DB392}"/>
  <bookViews>
    <workbookView xWindow="-108" yWindow="-108" windowWidth="23256" windowHeight="12456" activeTab="2" xr2:uid="{54AA7267-9E2C-43F6-BAED-CC07E25F9CC3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3" l="1"/>
  <c r="D19" i="3"/>
  <c r="D18" i="3"/>
  <c r="F5" i="3" s="1"/>
  <c r="G5" i="3" s="1"/>
  <c r="N14" i="2"/>
  <c r="N13" i="2"/>
  <c r="L14" i="2"/>
  <c r="L13" i="2"/>
  <c r="I14" i="2"/>
  <c r="I13" i="2"/>
  <c r="E14" i="2"/>
  <c r="H9" i="2"/>
  <c r="E13" i="2"/>
  <c r="E10" i="2"/>
  <c r="F10" i="3" l="1"/>
  <c r="G10" i="3" s="1"/>
  <c r="F8" i="3"/>
  <c r="G8" i="3" s="1"/>
  <c r="F9" i="3"/>
  <c r="G9" i="3" s="1"/>
  <c r="F7" i="3"/>
  <c r="G7" i="3" s="1"/>
  <c r="F6" i="3"/>
  <c r="E21" i="3"/>
  <c r="H19" i="3" l="1"/>
  <c r="G6" i="3"/>
</calcChain>
</file>

<file path=xl/sharedStrings.xml><?xml version="1.0" encoding="utf-8"?>
<sst xmlns="http://schemas.openxmlformats.org/spreadsheetml/2006/main" count="49" uniqueCount="45">
  <si>
    <t>Systematic Risk</t>
  </si>
  <si>
    <t>Beta^2 * Var(Market)</t>
  </si>
  <si>
    <t>Unsystematic Risk</t>
  </si>
  <si>
    <t>total risk - unsystematic risk</t>
  </si>
  <si>
    <t>Derived -----&gt;</t>
  </si>
  <si>
    <t>MPT</t>
  </si>
  <si>
    <t>You are analysing a portfolio with 2 securities, A &amp; B. A has a beta of 0.8 and B has a beta of 1.2</t>
  </si>
  <si>
    <t>The std deviation (error terms) for A &amp; B are 30% and 40% respectively. The volatility in the market is 22%</t>
  </si>
  <si>
    <t>Estimate the risks of securities A &amp; B respectively using Single Index Model</t>
  </si>
  <si>
    <t>Var(m)</t>
  </si>
  <si>
    <t>Systematic Risk (A)</t>
  </si>
  <si>
    <t>beta (B)</t>
  </si>
  <si>
    <t>beta(A)</t>
  </si>
  <si>
    <t>Systematic Risk (B)</t>
  </si>
  <si>
    <r>
      <t>W</t>
    </r>
    <r>
      <rPr>
        <vertAlign val="subscript"/>
        <sz val="11"/>
        <color theme="1"/>
        <rFont val="Calibri"/>
        <family val="2"/>
        <scheme val="minor"/>
      </rPr>
      <t>A</t>
    </r>
  </si>
  <si>
    <r>
      <t>W</t>
    </r>
    <r>
      <rPr>
        <vertAlign val="subscript"/>
        <sz val="11"/>
        <color theme="1"/>
        <rFont val="Calibri"/>
        <family val="2"/>
        <scheme val="minor"/>
      </rPr>
      <t>B</t>
    </r>
  </si>
  <si>
    <t>sigA</t>
  </si>
  <si>
    <t>sigB</t>
  </si>
  <si>
    <t>Total (A)</t>
  </si>
  <si>
    <t>Total (B)</t>
  </si>
  <si>
    <t>Unsystematic Risk (B)</t>
  </si>
  <si>
    <t>Unsystematic Risk (A)</t>
  </si>
  <si>
    <t>Q. The returns on stock A and market portfolio for a period of 6 years are as follows:-</t>
  </si>
  <si>
    <t>Year</t>
  </si>
  <si>
    <t>MKT RTNS</t>
  </si>
  <si>
    <t>STK RTNS</t>
  </si>
  <si>
    <t>You are required to determine:</t>
  </si>
  <si>
    <t>(i)</t>
  </si>
  <si>
    <t>Characteristic line for stock A</t>
  </si>
  <si>
    <t>(ii)</t>
  </si>
  <si>
    <t>The systematic and unsystematic risk of stock A</t>
  </si>
  <si>
    <t>Var(M)</t>
  </si>
  <si>
    <t>Intercept</t>
  </si>
  <si>
    <t>Predicted</t>
  </si>
  <si>
    <t>Residuals</t>
  </si>
  <si>
    <t>Var(Resid)</t>
  </si>
  <si>
    <t>1. Get the returns of the prices</t>
  </si>
  <si>
    <t>Assume prices are given of some stocks</t>
  </si>
  <si>
    <t>2. Find out the excess returns (Xi-Xbar)</t>
  </si>
  <si>
    <t>3. Covariance - variance matrix (MMULT)</t>
  </si>
  <si>
    <t>4. Multiply the weights with the cov (Weighted Covariances)</t>
  </si>
  <si>
    <t>5. Portfolio variance</t>
  </si>
  <si>
    <t>-&gt;</t>
  </si>
  <si>
    <t>SQRT</t>
  </si>
  <si>
    <t>Risk of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</si>
</sst>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9" fontId="0" fillId="0" borderId="0" xfId="0" applyNumberFormat="1"/>
    <xf numFmtId="10" fontId="0" fillId="0" borderId="0" xfId="0" applyNumberFormat="1"/>
    <xf numFmtId="0" fontId="4" fillId="0" borderId="0" xfId="0" applyFont="1"/>
    <xf numFmtId="9" fontId="0" fillId="0" borderId="1" xfId="1" applyFont="1" applyBorder="1"/>
    <xf numFmtId="0" fontId="2" fillId="2" borderId="1" xfId="0" applyFont="1" applyFill="1" applyBorder="1"/>
    <xf numFmtId="0" fontId="0" fillId="0" borderId="0" xfId="0" quotePrefix="1"/>
    <xf numFmtId="0" fontId="0" fillId="0" borderId="1" xfId="0" applyBorder="1" applyAlignment="1">
      <alignment horizontal="center"/>
    </xf>
    <xf numFmtId="165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microsoft.com/office/2017/10/relationships/person" Target="persons/person0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4464E-ED37-4FB3-B3F7-95BB3C498CB4}">
  <dimension ref="B2:H7"/>
  <sheetViews>
    <sheetView workbookViewId="0">
      <selection activeCell="F3" sqref="F3"/>
    </sheetView>
  </sheetViews>
  <sheetFormatPr defaultRowHeight="14.4" x14ac:dyDescent="0.3"/>
  <sheetData>
    <row r="2" spans="2:8" x14ac:dyDescent="0.3">
      <c r="B2" s="1"/>
      <c r="C2" s="1"/>
      <c r="D2" s="8" t="s">
        <v>5</v>
      </c>
      <c r="E2" s="8"/>
      <c r="F2" s="8"/>
      <c r="G2" s="8"/>
      <c r="H2" s="8"/>
    </row>
    <row r="3" spans="2:8" x14ac:dyDescent="0.3">
      <c r="B3" s="1"/>
      <c r="C3" s="1"/>
      <c r="D3" s="1"/>
      <c r="E3" s="1"/>
      <c r="F3" s="1"/>
      <c r="G3" s="1"/>
      <c r="H3" s="1"/>
    </row>
    <row r="4" spans="2:8" x14ac:dyDescent="0.3">
      <c r="B4" s="1"/>
      <c r="C4" s="1"/>
      <c r="D4" s="1" t="s">
        <v>0</v>
      </c>
      <c r="E4" s="1"/>
      <c r="F4" s="1" t="s">
        <v>1</v>
      </c>
      <c r="G4" s="1"/>
      <c r="H4" s="1"/>
    </row>
    <row r="5" spans="2:8" x14ac:dyDescent="0.3">
      <c r="B5" s="1"/>
      <c r="C5" s="1"/>
      <c r="D5" s="1"/>
      <c r="E5" s="1"/>
      <c r="F5" s="1"/>
      <c r="G5" s="1"/>
      <c r="H5" s="1"/>
    </row>
    <row r="6" spans="2:8" x14ac:dyDescent="0.3">
      <c r="B6" s="1" t="s">
        <v>4</v>
      </c>
      <c r="C6" s="1"/>
      <c r="D6" s="1" t="s">
        <v>2</v>
      </c>
      <c r="E6" s="1"/>
      <c r="F6" s="1" t="s">
        <v>3</v>
      </c>
      <c r="G6" s="1"/>
      <c r="H6" s="1"/>
    </row>
    <row r="7" spans="2:8" x14ac:dyDescent="0.3">
      <c r="B7" s="1"/>
      <c r="C7" s="1"/>
      <c r="D7" s="1"/>
      <c r="E7" s="1"/>
      <c r="F7" s="1"/>
      <c r="G7" s="1"/>
      <c r="H7" s="1"/>
    </row>
  </sheetData>
  <mergeCells count="1">
    <mergeCell ref="D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00A37-AEA8-4BD6-ABCA-07E6CB8C8753}">
  <dimension ref="C2:N18"/>
  <sheetViews>
    <sheetView workbookViewId="0">
      <selection activeCell="D29" sqref="D29"/>
    </sheetView>
  </sheetViews>
  <sheetFormatPr defaultRowHeight="14.4" x14ac:dyDescent="0.3"/>
  <sheetData>
    <row r="2" spans="3:14" x14ac:dyDescent="0.3">
      <c r="C2" t="s">
        <v>6</v>
      </c>
    </row>
    <row r="3" spans="3:14" x14ac:dyDescent="0.3">
      <c r="C3" t="s">
        <v>7</v>
      </c>
    </row>
    <row r="4" spans="3:14" x14ac:dyDescent="0.3">
      <c r="C4" t="s">
        <v>8</v>
      </c>
    </row>
    <row r="8" spans="3:14" ht="15.6" x14ac:dyDescent="0.35">
      <c r="D8" t="s">
        <v>12</v>
      </c>
      <c r="E8">
        <v>0.8</v>
      </c>
      <c r="G8" t="s">
        <v>14</v>
      </c>
      <c r="H8">
        <v>0.5</v>
      </c>
      <c r="J8" t="s">
        <v>16</v>
      </c>
      <c r="K8" s="2">
        <v>0.3</v>
      </c>
    </row>
    <row r="9" spans="3:14" ht="15.6" x14ac:dyDescent="0.35">
      <c r="D9" t="s">
        <v>11</v>
      </c>
      <c r="E9">
        <v>1.2</v>
      </c>
      <c r="G9" t="s">
        <v>15</v>
      </c>
      <c r="H9">
        <f>1-H8</f>
        <v>0.5</v>
      </c>
      <c r="J9" t="s">
        <v>17</v>
      </c>
      <c r="K9" s="2">
        <v>0.4</v>
      </c>
    </row>
    <row r="10" spans="3:14" x14ac:dyDescent="0.3">
      <c r="D10" t="s">
        <v>9</v>
      </c>
      <c r="E10" s="3">
        <f>22%*22%</f>
        <v>4.8399999999999999E-2</v>
      </c>
    </row>
    <row r="13" spans="3:14" x14ac:dyDescent="0.3">
      <c r="C13" t="s">
        <v>10</v>
      </c>
      <c r="E13">
        <f>E8^2*E10</f>
        <v>3.0976000000000004E-2</v>
      </c>
      <c r="G13" t="s">
        <v>21</v>
      </c>
      <c r="I13">
        <f>K8^2</f>
        <v>0.09</v>
      </c>
      <c r="K13" t="s">
        <v>18</v>
      </c>
      <c r="L13">
        <f>I13+E13</f>
        <v>0.120976</v>
      </c>
      <c r="N13">
        <f>SQRT(L13)</f>
        <v>0.34781604333325394</v>
      </c>
    </row>
    <row r="14" spans="3:14" x14ac:dyDescent="0.3">
      <c r="C14" t="s">
        <v>13</v>
      </c>
      <c r="E14">
        <f>E9^2*E10</f>
        <v>6.9695999999999994E-2</v>
      </c>
      <c r="G14" t="s">
        <v>20</v>
      </c>
      <c r="I14">
        <f>K9^2</f>
        <v>0.16000000000000003</v>
      </c>
      <c r="K14" t="s">
        <v>19</v>
      </c>
      <c r="L14">
        <f>I14+E14</f>
        <v>0.22969600000000001</v>
      </c>
      <c r="N14">
        <f>SQRT(L14)</f>
        <v>0.47926610562400512</v>
      </c>
    </row>
    <row r="18" spans="3:3" x14ac:dyDescent="0.3">
      <c r="C1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7B05-4EF3-4888-959A-BE3AAC703A3A}">
  <dimension ref="C2:J22"/>
  <sheetViews>
    <sheetView tabSelected="1" workbookViewId="0">
      <selection activeCell="F21" sqref="F21"/>
    </sheetView>
  </sheetViews>
  <sheetFormatPr defaultRowHeight="14.4" x14ac:dyDescent="0.3"/>
  <cols>
    <col min="4" max="5" width="11.5546875" customWidth="1"/>
    <col min="7" max="7" width="12" bestFit="1" customWidth="1"/>
  </cols>
  <sheetData>
    <row r="2" spans="3:10" x14ac:dyDescent="0.3">
      <c r="C2" t="s">
        <v>22</v>
      </c>
    </row>
    <row r="4" spans="3:10" x14ac:dyDescent="0.3">
      <c r="C4" s="6" t="s">
        <v>23</v>
      </c>
      <c r="D4" s="6" t="s">
        <v>24</v>
      </c>
      <c r="E4" s="6" t="s">
        <v>25</v>
      </c>
      <c r="F4" s="6" t="s">
        <v>33</v>
      </c>
      <c r="G4" s="6" t="s">
        <v>34</v>
      </c>
      <c r="J4">
        <v>100</v>
      </c>
    </row>
    <row r="5" spans="3:10" x14ac:dyDescent="0.3">
      <c r="C5" s="1">
        <v>1</v>
      </c>
      <c r="D5" s="5">
        <v>0.08</v>
      </c>
      <c r="E5" s="5">
        <v>0.12</v>
      </c>
      <c r="F5" s="9">
        <f>($D$18*D5+$H$18)</f>
        <v>9.0375367583463082E-2</v>
      </c>
      <c r="G5" s="1">
        <f>(E5-F5)^2</f>
        <v>8.7761884581492975E-4</v>
      </c>
    </row>
    <row r="6" spans="3:10" x14ac:dyDescent="0.3">
      <c r="C6" s="1">
        <v>2</v>
      </c>
      <c r="D6" s="5">
        <v>0.12</v>
      </c>
      <c r="E6" s="5">
        <v>0.15</v>
      </c>
      <c r="F6" s="5">
        <f t="shared" ref="F6:F10" si="0">($D$18*D6+$H$18)</f>
        <v>0.13845009513924927</v>
      </c>
      <c r="G6" s="1">
        <f t="shared" ref="G6:G10" si="1">(E6-F6)^2</f>
        <v>1.3340030229239312E-4</v>
      </c>
    </row>
    <row r="7" spans="3:10" x14ac:dyDescent="0.3">
      <c r="C7" s="1">
        <v>3</v>
      </c>
      <c r="D7" s="5">
        <v>0.11</v>
      </c>
      <c r="E7" s="5">
        <v>0.11</v>
      </c>
      <c r="F7" s="5">
        <f t="shared" si="0"/>
        <v>0.12643141325030272</v>
      </c>
      <c r="G7" s="1">
        <f t="shared" si="1"/>
        <v>2.6999134140222363E-4</v>
      </c>
    </row>
    <row r="8" spans="3:10" x14ac:dyDescent="0.3">
      <c r="C8" s="1">
        <v>4</v>
      </c>
      <c r="D8" s="5">
        <v>-0.04</v>
      </c>
      <c r="E8" s="5">
        <v>0.02</v>
      </c>
      <c r="F8" s="5">
        <f t="shared" si="0"/>
        <v>-5.3848815083895496E-2</v>
      </c>
      <c r="G8" s="1">
        <f t="shared" si="1"/>
        <v>5.4536474892953914E-3</v>
      </c>
    </row>
    <row r="9" spans="3:10" x14ac:dyDescent="0.3">
      <c r="C9" s="1">
        <v>5</v>
      </c>
      <c r="D9" s="5">
        <v>9.5000000000000001E-2</v>
      </c>
      <c r="E9" s="5">
        <v>0.1</v>
      </c>
      <c r="F9" s="5">
        <f t="shared" si="0"/>
        <v>0.10840339041688289</v>
      </c>
      <c r="G9" s="1">
        <f t="shared" si="1"/>
        <v>7.0616970498559123E-5</v>
      </c>
    </row>
    <row r="10" spans="3:10" x14ac:dyDescent="0.3">
      <c r="C10" s="1">
        <v>6</v>
      </c>
      <c r="D10" s="5">
        <v>-0.02</v>
      </c>
      <c r="E10" s="5">
        <v>-0.12</v>
      </c>
      <c r="F10" s="5">
        <f t="shared" si="0"/>
        <v>-2.98114513060024E-2</v>
      </c>
      <c r="G10" s="1">
        <f t="shared" si="1"/>
        <v>8.1339743155295734E-3</v>
      </c>
    </row>
    <row r="12" spans="3:10" x14ac:dyDescent="0.3">
      <c r="C12" t="s">
        <v>26</v>
      </c>
    </row>
    <row r="14" spans="3:10" x14ac:dyDescent="0.3">
      <c r="C14" t="s">
        <v>27</v>
      </c>
      <c r="D14" t="s">
        <v>28</v>
      </c>
    </row>
    <row r="15" spans="3:10" x14ac:dyDescent="0.3">
      <c r="C15" t="s">
        <v>29</v>
      </c>
      <c r="D15" t="s">
        <v>30</v>
      </c>
    </row>
    <row r="18" spans="3:8" x14ac:dyDescent="0.3">
      <c r="C18" t="s">
        <v>12</v>
      </c>
      <c r="D18">
        <f>SLOPE(E5:E10, D5:D10)</f>
        <v>1.2018681888946547</v>
      </c>
      <c r="G18" t="s">
        <v>32</v>
      </c>
      <c r="H18">
        <f>INTERCEPT(E5:E10, D5:D10)</f>
        <v>-5.7740875281093035E-3</v>
      </c>
    </row>
    <row r="19" spans="3:8" x14ac:dyDescent="0.3">
      <c r="C19" t="s">
        <v>31</v>
      </c>
      <c r="D19">
        <f>_xlfn.VAR.S(D5:D10)</f>
        <v>4.8174999999999989E-3</v>
      </c>
      <c r="G19" t="s">
        <v>35</v>
      </c>
      <c r="H19">
        <f>_xlfn.VAR.S(G5:G10)</f>
        <v>1.1914568046105188E-5</v>
      </c>
    </row>
    <row r="21" spans="3:8" x14ac:dyDescent="0.3">
      <c r="C21" t="s">
        <v>10</v>
      </c>
      <c r="E21">
        <f>D18^2*D19</f>
        <v>6.9588168137000488E-3</v>
      </c>
    </row>
    <row r="22" spans="3:8" x14ac:dyDescent="0.3">
      <c r="C22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19F21-F50F-474E-8921-2B79CF016032}">
  <dimension ref="B2:K8"/>
  <sheetViews>
    <sheetView workbookViewId="0">
      <selection activeCell="B8" sqref="B8"/>
    </sheetView>
  </sheetViews>
  <sheetFormatPr defaultRowHeight="14.4" x14ac:dyDescent="0.3"/>
  <sheetData>
    <row r="2" spans="2:11" x14ac:dyDescent="0.3">
      <c r="B2" t="s">
        <v>37</v>
      </c>
    </row>
    <row r="4" spans="2:11" x14ac:dyDescent="0.3">
      <c r="B4" t="s">
        <v>36</v>
      </c>
    </row>
    <row r="5" spans="2:11" x14ac:dyDescent="0.3">
      <c r="B5" t="s">
        <v>38</v>
      </c>
    </row>
    <row r="6" spans="2:11" x14ac:dyDescent="0.3">
      <c r="B6" t="s">
        <v>39</v>
      </c>
    </row>
    <row r="7" spans="2:11" x14ac:dyDescent="0.3">
      <c r="B7" t="s">
        <v>40</v>
      </c>
    </row>
    <row r="8" spans="2:11" x14ac:dyDescent="0.3">
      <c r="B8" t="s">
        <v>41</v>
      </c>
      <c r="E8" s="7" t="s">
        <v>42</v>
      </c>
      <c r="G8" t="s">
        <v>43</v>
      </c>
      <c r="I8" s="7" t="s">
        <v>42</v>
      </c>
      <c r="K8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KAVITA MENON</dc:creator>
  <cp:lastModifiedBy>KAVITA MENON</cp:lastModifiedBy>
  <dcterms:created xsi:type="dcterms:W3CDTF">2024-03-11T05:42:02Z</dcterms:created>
  <dcterms:modified xsi:type="dcterms:W3CDTF">2024-04-27T19:09:58Z</dcterms:modified>
</cp:coreProperties>
</file>